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A - Ostatní a vedlejší ná..." sheetId="2" r:id="rId2"/>
    <sheet name="B8 - Provizorní dopravní ..." sheetId="3" r:id="rId3"/>
    <sheet name="SO101 - Silnice III-04816" sheetId="4" r:id="rId4"/>
    <sheet name="SO102 - Autobusový záliv" sheetId="5" r:id="rId5"/>
    <sheet name="SO121 - Chodník, nástupiště" sheetId="6" r:id="rId6"/>
    <sheet name="SO122 - Úprava místní kom..." sheetId="7" r:id="rId7"/>
    <sheet name="SO241 - Úprava opěrné zdi" sheetId="8" r:id="rId8"/>
    <sheet name="SO301 - Dešťová kanalizace" sheetId="9" r:id="rId9"/>
    <sheet name="SO451 - R1 - Elektromontá..." sheetId="10" r:id="rId10"/>
    <sheet name="SO451 - R2 - Elektromontá..." sheetId="11" r:id="rId11"/>
    <sheet name="SO451 - R3 - Nátěry" sheetId="12" r:id="rId12"/>
    <sheet name="SO451 - R4 - Zemní práce" sheetId="13" r:id="rId13"/>
    <sheet name="SO451 - R5 - Materiály" sheetId="14" r:id="rId14"/>
    <sheet name="SO451 - R6 - Práce v HZS" sheetId="15" r:id="rId15"/>
    <sheet name="SO801 - Sadové úpravy" sheetId="16" r:id="rId16"/>
    <sheet name="Seznam figur" sheetId="17" r:id="rId17"/>
  </sheets>
  <definedNames>
    <definedName name="_xlnm.Print_Area" localSheetId="0">'Rekapitulace stavby'!$D$4:$AO$76,'Rekapitulace stavby'!$C$82:$AQ$111</definedName>
    <definedName name="_xlnm._FilterDatabase" localSheetId="1" hidden="1">'A - Ostatní a vedlejší ná...'!$C$129:$K$159</definedName>
    <definedName name="_xlnm.Print_Area" localSheetId="1">'A - Ostatní a vedlejší ná...'!$C$4:$J$76,'A - Ostatní a vedlejší ná...'!$C$82:$J$111,'A - Ostatní a vedlejší ná...'!$C$117:$K$159</definedName>
    <definedName name="_xlnm._FilterDatabase" localSheetId="2" hidden="1">'B8 - Provizorní dopravní ...'!$C$127:$K$256</definedName>
    <definedName name="_xlnm.Print_Area" localSheetId="2">'B8 - Provizorní dopravní ...'!$C$4:$J$76,'B8 - Provizorní dopravní ...'!$C$82:$J$109,'B8 - Provizorní dopravní ...'!$C$115:$K$256</definedName>
    <definedName name="_xlnm._FilterDatabase" localSheetId="3" hidden="1">'SO101 - Silnice III-04816'!$C$133:$K$393</definedName>
    <definedName name="_xlnm.Print_Area" localSheetId="3">'SO101 - Silnice III-04816'!$C$4:$J$76,'SO101 - Silnice III-04816'!$C$82:$J$115,'SO101 - Silnice III-04816'!$C$121:$K$393</definedName>
    <definedName name="_xlnm._FilterDatabase" localSheetId="4" hidden="1">'SO102 - Autobusový záliv'!$C$131:$K$311</definedName>
    <definedName name="_xlnm.Print_Area" localSheetId="4">'SO102 - Autobusový záliv'!$C$4:$J$76,'SO102 - Autobusový záliv'!$C$82:$J$113,'SO102 - Autobusový záliv'!$C$119:$K$311</definedName>
    <definedName name="_xlnm._FilterDatabase" localSheetId="5" hidden="1">'SO121 - Chodník, nástupiště'!$C$135:$K$494</definedName>
    <definedName name="_xlnm.Print_Area" localSheetId="5">'SO121 - Chodník, nástupiště'!$C$4:$J$76,'SO121 - Chodník, nástupiště'!$C$82:$J$117,'SO121 - Chodník, nástupiště'!$C$123:$K$494</definedName>
    <definedName name="_xlnm._FilterDatabase" localSheetId="6" hidden="1">'SO122 - Úprava místní kom...'!$C$131:$K$221</definedName>
    <definedName name="_xlnm.Print_Area" localSheetId="6">'SO122 - Úprava místní kom...'!$C$4:$J$76,'SO122 - Úprava místní kom...'!$C$82:$J$113,'SO122 - Úprava místní kom...'!$C$119:$K$221</definedName>
    <definedName name="_xlnm._FilterDatabase" localSheetId="7" hidden="1">'SO241 - Úprava opěrné zdi'!$C$132:$K$536</definedName>
    <definedName name="_xlnm.Print_Area" localSheetId="7">'SO241 - Úprava opěrné zdi'!$C$4:$J$76,'SO241 - Úprava opěrné zdi'!$C$82:$J$114,'SO241 - Úprava opěrné zdi'!$C$120:$K$536</definedName>
    <definedName name="_xlnm._FilterDatabase" localSheetId="8" hidden="1">'SO301 - Dešťová kanalizace'!$C$135:$K$387</definedName>
    <definedName name="_xlnm.Print_Area" localSheetId="8">'SO301 - Dešťová kanalizace'!$C$4:$J$76,'SO301 - Dešťová kanalizace'!$C$82:$J$117,'SO301 - Dešťová kanalizace'!$C$123:$K$387</definedName>
    <definedName name="_xlnm._FilterDatabase" localSheetId="9" hidden="1">'SO451 - R1 - Elektromontá...'!$C$131:$K$195</definedName>
    <definedName name="_xlnm.Print_Area" localSheetId="9">'SO451 - R1 - Elektromontá...'!$C$4:$J$76,'SO451 - R1 - Elektromontá...'!$C$82:$J$111,'SO451 - R1 - Elektromontá...'!$C$117:$K$195</definedName>
    <definedName name="_xlnm._FilterDatabase" localSheetId="10" hidden="1">'SO451 - R2 - Elektromontá...'!$C$131:$K$136</definedName>
    <definedName name="_xlnm.Print_Area" localSheetId="10">'SO451 - R2 - Elektromontá...'!$C$4:$J$76,'SO451 - R2 - Elektromontá...'!$C$82:$J$111,'SO451 - R2 - Elektromontá...'!$C$117:$K$136</definedName>
    <definedName name="_xlnm._FilterDatabase" localSheetId="11" hidden="1">'SO451 - R3 - Nátěry'!$C$131:$K$140</definedName>
    <definedName name="_xlnm.Print_Area" localSheetId="11">'SO451 - R3 - Nátěry'!$C$4:$J$76,'SO451 - R3 - Nátěry'!$C$82:$J$111,'SO451 - R3 - Nátěry'!$C$117:$K$140</definedName>
    <definedName name="_xlnm._FilterDatabase" localSheetId="12" hidden="1">'SO451 - R4 - Zemní práce'!$C$131:$K$181</definedName>
    <definedName name="_xlnm.Print_Area" localSheetId="12">'SO451 - R4 - Zemní práce'!$C$4:$J$76,'SO451 - R4 - Zemní práce'!$C$82:$J$111,'SO451 - R4 - Zemní práce'!$C$117:$K$181</definedName>
    <definedName name="_xlnm._FilterDatabase" localSheetId="13" hidden="1">'SO451 - R5 - Materiály'!$C$129:$K$208</definedName>
    <definedName name="_xlnm.Print_Area" localSheetId="13">'SO451 - R5 - Materiály'!$C$4:$J$76,'SO451 - R5 - Materiály'!$C$82:$J$109,'SO451 - R5 - Materiály'!$C$115:$K$208</definedName>
    <definedName name="_xlnm._FilterDatabase" localSheetId="14" hidden="1">'SO451 - R6 - Práce v HZS'!$C$131:$K$152</definedName>
    <definedName name="_xlnm.Print_Area" localSheetId="14">'SO451 - R6 - Práce v HZS'!$C$4:$J$76,'SO451 - R6 - Práce v HZS'!$C$82:$J$111,'SO451 - R6 - Práce v HZS'!$C$117:$K$152</definedName>
    <definedName name="_xlnm._FilterDatabase" localSheetId="15" hidden="1">'SO801 - Sadové úpravy'!$C$128:$K$195</definedName>
    <definedName name="_xlnm.Print_Area" localSheetId="15">'SO801 - Sadové úpravy'!$C$4:$J$76,'SO801 - Sadové úpravy'!$C$82:$J$110,'SO801 - Sadové úpravy'!$C$116:$K$195</definedName>
    <definedName name="_xlnm.Print_Area" localSheetId="16">'Seznam figur'!$C$4:$G$690</definedName>
    <definedName name="_xlnm.Print_Titles" localSheetId="0">'Rekapitulace stavby'!$92:$92</definedName>
    <definedName name="_xlnm.Print_Titles" localSheetId="1">'A - Ostatní a vedlejší ná...'!$129:$129</definedName>
    <definedName name="_xlnm.Print_Titles" localSheetId="2">'B8 - Provizorní dopravní ...'!$127:$127</definedName>
    <definedName name="_xlnm.Print_Titles" localSheetId="3">'SO101 - Silnice III-04816'!$133:$133</definedName>
    <definedName name="_xlnm.Print_Titles" localSheetId="4">'SO102 - Autobusový záliv'!$131:$131</definedName>
    <definedName name="_xlnm.Print_Titles" localSheetId="6">'SO122 - Úprava místní kom...'!$131:$131</definedName>
    <definedName name="_xlnm.Print_Titles" localSheetId="7">'SO241 - Úprava opěrné zdi'!$132:$132</definedName>
    <definedName name="_xlnm.Print_Titles" localSheetId="8">'SO301 - Dešťová kanalizace'!$135:$135</definedName>
    <definedName name="_xlnm.Print_Titles" localSheetId="9">'SO451 - R1 - Elektromontá...'!$131:$131</definedName>
    <definedName name="_xlnm.Print_Titles" localSheetId="10">'SO451 - R2 - Elektromontá...'!$131:$131</definedName>
    <definedName name="_xlnm.Print_Titles" localSheetId="11">'SO451 - R3 - Nátěry'!$131:$131</definedName>
    <definedName name="_xlnm.Print_Titles" localSheetId="12">'SO451 - R4 - Zemní práce'!$131:$131</definedName>
    <definedName name="_xlnm.Print_Titles" localSheetId="13">'SO451 - R5 - Materiály'!$129:$129</definedName>
    <definedName name="_xlnm.Print_Titles" localSheetId="14">'SO451 - R6 - Práce v HZS'!$131:$131</definedName>
    <definedName name="_xlnm.Print_Titles" localSheetId="15">'SO801 - Sadové úpravy'!$128:$128</definedName>
    <definedName name="_xlnm.Print_Titles" localSheetId="16">'Seznam figur'!$9:$9</definedName>
  </definedNames>
  <calcPr fullCalcOnLoad="1"/>
</workbook>
</file>

<file path=xl/sharedStrings.xml><?xml version="1.0" encoding="utf-8"?>
<sst xmlns="http://schemas.openxmlformats.org/spreadsheetml/2006/main" count="20873" uniqueCount="2518">
  <si>
    <t>Export Komplet</t>
  </si>
  <si>
    <t/>
  </si>
  <si>
    <t>2.0</t>
  </si>
  <si>
    <t>ZAMOK</t>
  </si>
  <si>
    <t>False</t>
  </si>
  <si>
    <t>{1f62d7ac-c173-422e-b933-4b51db23c66b}</t>
  </si>
  <si>
    <t>0,01</t>
  </si>
  <si>
    <t>21</t>
  </si>
  <si>
    <t>15</t>
  </si>
  <si>
    <t>REKAPITULACE STAVBY</t>
  </si>
  <si>
    <t>v ---  níže se nacházejí doplnkové a pomocné údaje k sestavám  --- v</t>
  </si>
  <si>
    <t>Návod na vyplnění</t>
  </si>
  <si>
    <t>0,001</t>
  </si>
  <si>
    <t>Kód:</t>
  </si>
  <si>
    <t>19021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</si>
  <si>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</si>
  <si>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</si>
  <si>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Chodník a úpravy autobusových zastávek, ul. Císařská v Novém Jičíně (Bocheta)</t>
  </si>
  <si>
    <t>KSO:</t>
  </si>
  <si>
    <t>CC-CZ:</t>
  </si>
  <si>
    <t>Místo:</t>
  </si>
  <si>
    <t xml:space="preserve"> </t>
  </si>
  <si>
    <t>Datum:</t>
  </si>
  <si>
    <t>7. 2. 2022</t>
  </si>
  <si>
    <t>Zadavatel:</t>
  </si>
  <si>
    <t>IČ:</t>
  </si>
  <si>
    <t>Město Nový Jičín</t>
  </si>
  <si>
    <t>DIČ:</t>
  </si>
  <si>
    <t>Uchazeč:</t>
  </si>
  <si>
    <t>Vyplň údaj</t>
  </si>
  <si>
    <t>Projektant:</t>
  </si>
  <si>
    <t>Dopraplan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</si>
  <si>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</si>
  <si>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</si>
  <si>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</si>
  <si>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</si>
  <si>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</si>
  <si>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</si>
  <si>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</si>
  <si>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</si>
  <si>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</si>
  <si>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</si>
  <si>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</si>
  <si>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</si>
  <si>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</si>
  <si>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</si>
  <si>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</si>
  <si>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</si>
  <si>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</si>
  <si>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</si>
  <si>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</si>
  <si>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</si>
  <si>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</si>
  <si>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</si>
  <si>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</si>
  <si>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</si>
  <si>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</si>
  <si>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</si>
  <si>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</si>
  <si>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</si>
  <si>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</si>
  <si>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</si>
  <si>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</si>
  <si>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</si>
  <si>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</si>
  <si>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</si>
  <si>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</si>
  <si>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</si>
  <si>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</si>
  <si>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</si>
  <si>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</si>
  <si>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</si>
  <si>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</si>
  <si>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</si>
  <si>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</si>
  <si>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</si>
  <si>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</si>
  <si>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</si>
  <si>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</si>
  <si>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</si>
  <si>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A</t>
  </si>
  <si>
    <t>Ostatní a vedlejší náklady stavby</t>
  </si>
  <si>
    <t>STA</t>
  </si>
  <si>
    <t>1</t>
  </si>
  <si>
    <t>{1678e011-e516-478b-bf42-af9d911b3447}</t>
  </si>
  <si>
    <t>2</t>
  </si>
  <si>
    <t>B8</t>
  </si>
  <si>
    <t>Provizorní dopravní značení</t>
  </si>
  <si>
    <t>{c64f5ab5-9bac-49d2-a8c4-df6b711e6eaf}</t>
  </si>
  <si>
    <t>SO101</t>
  </si>
  <si>
    <t>Silnice III/04816</t>
  </si>
  <si>
    <t>{4cefa7c6-80ca-455e-a85f-348233631e76}</t>
  </si>
  <si>
    <t>SO102</t>
  </si>
  <si>
    <t>Autobusový záliv</t>
  </si>
  <si>
    <t>{2a97ada2-db8d-4b5a-a992-ac1bfda3f09b}</t>
  </si>
  <si>
    <t>SO121</t>
  </si>
  <si>
    <t>Chodník, nástupiště</t>
  </si>
  <si>
    <t>{11c3d20d-8627-4b45-a7e0-bb67d6336315}</t>
  </si>
  <si>
    <t>SO122</t>
  </si>
  <si>
    <t xml:space="preserve">Úprava místní komunikace </t>
  </si>
  <si>
    <t>{d370bb0b-7561-4467-af40-55d5456d8f2a}</t>
  </si>
  <si>
    <t>SO241</t>
  </si>
  <si>
    <t>Úprava opěrné zdi</t>
  </si>
  <si>
    <t>{cb74c368-41f8-4819-835c-76db9ddc7004}</t>
  </si>
  <si>
    <t>SO301</t>
  </si>
  <si>
    <t>Dešťová kanalizace</t>
  </si>
  <si>
    <t>{041e4fbf-e6b5-4159-9253-11935c07e9b3}</t>
  </si>
  <si>
    <t>SO451</t>
  </si>
  <si>
    <t>Veřejné osvětlení</t>
  </si>
  <si>
    <t>{9ce85c0f-afdd-47df-bba4-7a682f749f4a}</t>
  </si>
  <si>
    <t>SO451 - R1</t>
  </si>
  <si>
    <t>Elektromontáže - Montáž</t>
  </si>
  <si>
    <t>Soupis</t>
  </si>
  <si>
    <t>{82005e91-f414-41bc-aac5-225d2706bc2e}</t>
  </si>
  <si>
    <t>SO451 - R2</t>
  </si>
  <si>
    <t>Elektromontáže - Demontáž</t>
  </si>
  <si>
    <t>{372f5118-d6fa-42bc-8d79-e765734d9c58}</t>
  </si>
  <si>
    <t>SO451 - R3</t>
  </si>
  <si>
    <t>Nátěry</t>
  </si>
  <si>
    <t>{dc420d59-0311-4de5-b48b-942193b81677}</t>
  </si>
  <si>
    <t>SO451 - R4</t>
  </si>
  <si>
    <t>Zemní práce</t>
  </si>
  <si>
    <t>{70f86113-cd9c-4158-9af8-038103932754}</t>
  </si>
  <si>
    <t>SO451 - R5</t>
  </si>
  <si>
    <t>Materiály</t>
  </si>
  <si>
    <t>{95417528-a473-4084-bb85-8eca6a321ca2}</t>
  </si>
  <si>
    <t>SO451 - R6</t>
  </si>
  <si>
    <t>Práce v HZS</t>
  </si>
  <si>
    <t>{bfafebf7-e2c6-4575-92f2-709cf602122e}</t>
  </si>
  <si>
    <t>SO801</t>
  </si>
  <si>
    <t>Sadové úpravy</t>
  </si>
  <si>
    <t>{f9c5938f-83f8-4c4c-bbbf-8082a5f9fe08}</t>
  </si>
  <si>
    <t>KRYCÍ LIST SOUPISU PRACÍ</t>
  </si>
  <si>
    <t>Objekt:</t>
  </si>
  <si>
    <t>A - Ostatní a vedlejší náklady stavby</t>
  </si>
  <si>
    <t>DOPRAPLAN s.r.o.</t>
  </si>
  <si>
    <t>Náklady z rozpočtu</t>
  </si>
  <si>
    <t>Ostatní náklady</t>
  </si>
  <si>
    <t>REKAPITULACE ČLENĚNÍ SOUPISU PRACÍ</t>
  </si>
  <si>
    <t>Kód dílu - Popis</t>
  </si>
  <si>
    <t>Cena celkem [CZK]</t>
  </si>
  <si>
    <t>1) Náklady ze soupisu prací</t>
  </si>
  <si>
    <t>-1</t>
  </si>
  <si>
    <t>VRN - Vedlejší rozpočtové náklady</t>
  </si>
  <si>
    <t xml:space="preserve">    VRN1 - Průzkumné, geodetické a projektové práce</t>
  </si>
  <si>
    <t xml:space="preserve">    VRN3 - Zařízení staveniště</t>
  </si>
  <si>
    <t xml:space="preserve">    VRN4 - Inženýrská činnost</t>
  </si>
  <si>
    <t>2) Ostatní náklady</t>
  </si>
  <si>
    <t>Zařízení staveniště</t>
  </si>
  <si>
    <t>VRN</t>
  </si>
  <si>
    <t>Projektové práce</t>
  </si>
  <si>
    <t>Územní vlivy</t>
  </si>
  <si>
    <t>Provozní vlivy</t>
  </si>
  <si>
    <t>Jiné VRN</t>
  </si>
  <si>
    <t>Kompletační činnost</t>
  </si>
  <si>
    <t>KOMPLETACNA</t>
  </si>
  <si>
    <t>Celkové náklady za stavbu 1) + 2)</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</si>
  <si>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</si>
  <si>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</si>
  <si>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</si>
  <si>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</si>
  <si>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</si>
  <si>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</si>
  <si>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</si>
  <si>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</si>
  <si>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</si>
  <si>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</si>
  <si>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</si>
  <si>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</si>
  <si>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</si>
  <si>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</si>
  <si>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</si>
  <si>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</si>
  <si>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</si>
  <si>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</si>
  <si>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K</t>
  </si>
  <si>
    <t>012103000</t>
  </si>
  <si>
    <t>Geodetické práce před výstavbou</t>
  </si>
  <si>
    <t>soubor…</t>
  </si>
  <si>
    <t>CS ÚRS 2019 01</t>
  </si>
  <si>
    <t>1024</t>
  </si>
  <si>
    <t>-1417634507</t>
  </si>
  <si>
    <t>PP</t>
  </si>
  <si>
    <t>P</t>
  </si>
  <si>
    <t>Poznámka k položce:
Geodetické práce před výstavbou - vytyčení inženýrských sítí, geodetické práce před realizací stavby</t>
  </si>
  <si>
    <t>012203000</t>
  </si>
  <si>
    <t>Geodetické práce při provádění stavby</t>
  </si>
  <si>
    <t>-1626523921</t>
  </si>
  <si>
    <t>Poznámka k položce:
Geodetické práce při provádění stavby - geodetické práce pro realizaci, technická pomoc a vytyčení stavebních objektů
Vyhotovení protokolu o vytyčení stavby se seznamem souřadnic vytyčených bodů a jejich polohopisnými (S-JTSK) a výškopisnými (Bpv) hodnotami.
vytyčení stavby a inž.sítí
zaměření a vytyčení stáv.inž.sítí
vytyčení stavby, osy komunikací, polohy obrubníků
vytyčení obvodu staveniště</t>
  </si>
  <si>
    <t>3</t>
  </si>
  <si>
    <t>012303000</t>
  </si>
  <si>
    <t>Geodetické práce po výstavbě</t>
  </si>
  <si>
    <t>soubor</t>
  </si>
  <si>
    <t>253164066</t>
  </si>
  <si>
    <t>Poznámka k položce:
Geodetické práce po výstavbě - zaměření skutečného provedení pro zhotovení GP a DSPS</t>
  </si>
  <si>
    <t>4</t>
  </si>
  <si>
    <t>013254000</t>
  </si>
  <si>
    <t>Dokumentace skutečného provedení stavby</t>
  </si>
  <si>
    <t>1361895552</t>
  </si>
  <si>
    <t>R012a</t>
  </si>
  <si>
    <t>Projednání dopr. opatření a zajištění vydání stanovení přechodného DZ</t>
  </si>
  <si>
    <t>-108061112</t>
  </si>
  <si>
    <t>návrh, projednání a zajištění vydání stanovení přechodného DZ a vydání rozhodnutí o případné uzavírce, zajištění dopravního opatření, zajištění vyjádření k vydání Stanovení přechodné úpravy provozu</t>
  </si>
  <si>
    <t>VV</t>
  </si>
  <si>
    <t>VRN3</t>
  </si>
  <si>
    <t>6</t>
  </si>
  <si>
    <t>03100R</t>
  </si>
  <si>
    <t>Zařízení staveniště - zřízení, provoz, demontáž</t>
  </si>
  <si>
    <t>kpl</t>
  </si>
  <si>
    <t>-855052296</t>
  </si>
  <si>
    <t>VRN4</t>
  </si>
  <si>
    <t>Inženýrská činnost</t>
  </si>
  <si>
    <t>7</t>
  </si>
  <si>
    <t>043103000</t>
  </si>
  <si>
    <t>Zkoušky bez rozlišení</t>
  </si>
  <si>
    <t>…</t>
  </si>
  <si>
    <t>CS ÚRS 2022 01</t>
  </si>
  <si>
    <t>-1084265462</t>
  </si>
  <si>
    <t>Online PSC</t>
  </si>
  <si>
    <t>https://podminky.urs.cz/item/CS_URS_2022_01/043103000</t>
  </si>
  <si>
    <t>8</t>
  </si>
  <si>
    <t>049303000</t>
  </si>
  <si>
    <t>Náklady vzniklé v souvislosti s předáním stavby</t>
  </si>
  <si>
    <t>1510033564</t>
  </si>
  <si>
    <t>https://podminky.urs.cz/item/CS_URS_2022_01/049303000</t>
  </si>
  <si>
    <t>Poznámka k položce:
Zajištění dokladů nezbytných k vydání kolaudačního souhlasu
zajištění dokladů k předání díla zajištění dokladů o likvidaci odpadů
zajištění protokolu o akceptaci zakázky JDTM ZK
zajištění dokladů o vytyčení stavby a vytyčení stávajících sítí při realizaci stavby
zajištění provádění průběžně fotodokumentace stavby
zajištění a kopírování atestů materiálů použitých při stavebních pracích
zajištění a kopírování dokladů o výsledcích provedených zkoušek (dle TKP) dle příslušné projektové dokumentace
zajištění příslušných vyjádření (Policie ČR, atd.) ke kolaudaci stavby</t>
  </si>
  <si>
    <t>DDZ_I_etapa</t>
  </si>
  <si>
    <t>14</t>
  </si>
  <si>
    <t>DDZ_II_etapa</t>
  </si>
  <si>
    <t>B8 - Provizorní dopravní značení</t>
  </si>
  <si>
    <t>HSV - Práce a dodávky HSV</t>
  </si>
  <si>
    <t xml:space="preserve">    9 - Ostatní konstrukce a práce, bourání</t>
  </si>
  <si>
    <t>HSV</t>
  </si>
  <si>
    <t>Práce a dodávky HSV</t>
  </si>
  <si>
    <t>9</t>
  </si>
  <si>
    <t>Ostatní konstrukce a práce, bourání</t>
  </si>
  <si>
    <t>913121111</t>
  </si>
  <si>
    <t>Montáž a demontáž dočasné dopravní značky kompletní základní</t>
  </si>
  <si>
    <t>kus</t>
  </si>
  <si>
    <t>-711578218</t>
  </si>
  <si>
    <t>Montáž a demontáž dočasných dopravních značek  kompletních značek vč. podstavce a sloupku základních</t>
  </si>
  <si>
    <t>https://podminky.urs.cz/item/CS_URS_2022_01/913121111</t>
  </si>
  <si>
    <t>PSC</t>
  </si>
  <si>
    <t xml:space="preserve">Poznámka k souboru cen:
1. V cenách jsou započteny náklady na montáž i demontáž dočasné značky, nebo podstavce. </t>
  </si>
  <si>
    <t>"I. ETAPA"</t>
  </si>
  <si>
    <t>"IP22" 2</t>
  </si>
  <si>
    <t>"IS11c"2</t>
  </si>
  <si>
    <t>"IP10a"1</t>
  </si>
  <si>
    <t>"A15"2</t>
  </si>
  <si>
    <t>"A10"2</t>
  </si>
  <si>
    <t>"C4a"1</t>
  </si>
  <si>
    <t>"C4b"1</t>
  </si>
  <si>
    <t>"B1"1</t>
  </si>
  <si>
    <t>"E13"1</t>
  </si>
  <si>
    <t>"IJ4a"1</t>
  </si>
  <si>
    <t>Mezisoučet</t>
  </si>
  <si>
    <t>"II. ETAPA"</t>
  </si>
  <si>
    <t>Součet</t>
  </si>
  <si>
    <t>913121111R</t>
  </si>
  <si>
    <t>Montáž a demontáž světla</t>
  </si>
  <si>
    <t>-518763001</t>
  </si>
  <si>
    <t>913121211</t>
  </si>
  <si>
    <t>Příplatek k dočasné dopravní značce kompletní základní za první a ZKD den použití</t>
  </si>
  <si>
    <t>1300444346</t>
  </si>
  <si>
    <t>Montáž a demontáž dočasných dopravních značek  Příplatek za první a každý další den použití dočasných dopravních značek k ceně 12-1111</t>
  </si>
  <si>
    <t>https://podminky.urs.cz/item/CS_URS_2022_01/913121211</t>
  </si>
  <si>
    <t>DDZ_I_etapa*30</t>
  </si>
  <si>
    <t>DDZ_II_etapa*30</t>
  </si>
  <si>
    <t>913121211R</t>
  </si>
  <si>
    <t>Příplatek ke světlu za první a ZKD den použití</t>
  </si>
  <si>
    <t>-1818074927</t>
  </si>
  <si>
    <t xml:space="preserve">Montáž a demontáž světla  Příplatek za první a každý další den použití </t>
  </si>
  <si>
    <t>4*30</t>
  </si>
  <si>
    <t>913211111</t>
  </si>
  <si>
    <t>Montáž a demontáž dočasné dopravní zábrany reflexní šířky 1,5 m</t>
  </si>
  <si>
    <t>-88756370</t>
  </si>
  <si>
    <t>Montáž a demontáž dočasných dopravních zábran reflexních, šířky 1,5 m</t>
  </si>
  <si>
    <t>https://podminky.urs.cz/item/CS_URS_2022_01/913211111</t>
  </si>
  <si>
    <t xml:space="preserve">Poznámka k souboru cen:
1. V cenách jsou započteny náklady na montáž i demontáž dočasné zábrany. 2. V cenách světelných dočasných dopravních zábran 913 22-11 nejsou započteny náklady na akumulátor, které se oceňují cenami souboru cen 913 91-1. </t>
  </si>
  <si>
    <t>"I. ETAPA"1</t>
  </si>
  <si>
    <t>913211211</t>
  </si>
  <si>
    <t>Příplatek k dočasné dopravní zábraně reflexní 1,5 m za první a ZKD den použití</t>
  </si>
  <si>
    <t>-88277256</t>
  </si>
  <si>
    <t>Montáž a demontáž dočasných dopravních zábran Příplatek za první a každý další den použití dočasných dopravních zábran k ceně 21-1111</t>
  </si>
  <si>
    <t>https://podminky.urs.cz/item/CS_URS_2022_01/913211211</t>
  </si>
  <si>
    <t>1*30</t>
  </si>
  <si>
    <t>913221111</t>
  </si>
  <si>
    <t>Montáž a demontáž dočasné dopravní zábrany světelné šířky 1,5 m se 3 světly</t>
  </si>
  <si>
    <t>2137759340</t>
  </si>
  <si>
    <t>Montáž a demontáž dočasných dopravních zábran světelných včetně zásobníku na akumulátor, šířky 1,5 m, 3 světla</t>
  </si>
  <si>
    <t>https://podminky.urs.cz/item/CS_URS_2022_01/913221111</t>
  </si>
  <si>
    <t>"I. ETAPA"2</t>
  </si>
  <si>
    <t>"II. ETAPA"2</t>
  </si>
  <si>
    <t>913221211</t>
  </si>
  <si>
    <t>Příplatek k dočasné dopravní zábraně světelné šířky 1,5m se 3 světly za první a ZKD den použití</t>
  </si>
  <si>
    <t>-348921291</t>
  </si>
  <si>
    <t>Montáž a demontáž dočasných dopravních zábran Příplatek za první a každý další den použití dočasných dopravních zábran k ceně 22-1111</t>
  </si>
  <si>
    <t>913321111</t>
  </si>
  <si>
    <t>Montáž a demontáž dočasné dopravní směrové desky základní</t>
  </si>
  <si>
    <t>-979124617</t>
  </si>
  <si>
    <t>Montáž a demontáž dočasných dopravních vodících zařízení  směrové desky základní</t>
  </si>
  <si>
    <t>https://podminky.urs.cz/item/CS_URS_2022_01/913321111</t>
  </si>
  <si>
    <t xml:space="preserve">Poznámka k souboru cen:
1. V cenách jsou započteny náklady na montáž i demontáž dočasného vodícího zařízení. </t>
  </si>
  <si>
    <t>"I. ETAPA"12</t>
  </si>
  <si>
    <t>"II. ETAPA"8</t>
  </si>
  <si>
    <t>10</t>
  </si>
  <si>
    <t>913321211</t>
  </si>
  <si>
    <t>Příplatek k dočasné směrové desce základní za první a ZKD den použití</t>
  </si>
  <si>
    <t>2137768897</t>
  </si>
  <si>
    <t>Montáž a demontáž dočasných dopravních vodících zařízení  Příplatek za první a každý další den použití dočasných dopravních vodících zařízení k ceně 32-1111</t>
  </si>
  <si>
    <t>https://podminky.urs.cz/item/CS_URS_2022_01/913321211</t>
  </si>
  <si>
    <t>20*30</t>
  </si>
  <si>
    <t>11</t>
  </si>
  <si>
    <t>913411111</t>
  </si>
  <si>
    <t>Montáž a demontáž mobilní semaforové soupravy se 2 semafory</t>
  </si>
  <si>
    <t>2045076725</t>
  </si>
  <si>
    <t>Montáž a demontáž mobilní semaforové soupravy  2 semafory</t>
  </si>
  <si>
    <t>https://podminky.urs.cz/item/CS_URS_2022_01/913411111</t>
  </si>
  <si>
    <t xml:space="preserve">Poznámka k souboru cen:
1. V cenách jsou započteny náklady na montáž i demontáž dočasné semaforové soupravy. 2. V cenách nejsou započteny náklady na akumulátor, zásobník a řídící jednotku, které se oceňují cenami souboru cen 913 91-1. </t>
  </si>
  <si>
    <t>"II. ETAPA"1</t>
  </si>
  <si>
    <t>12</t>
  </si>
  <si>
    <t>913411211</t>
  </si>
  <si>
    <t>Příplatek k dočasné mobilní semaforové soupravě se 2 semafory za první a ZKD den použití</t>
  </si>
  <si>
    <t>2082256068</t>
  </si>
  <si>
    <t>Montáž a demontáž mobilní semaforové soupravy  Příplatek za první a každý další den použití mobilní semaforové soupravy k ceně 41-1111</t>
  </si>
  <si>
    <t>https://podminky.urs.cz/item/CS_URS_2022_01/913411211</t>
  </si>
  <si>
    <t>2*30</t>
  </si>
  <si>
    <t>13</t>
  </si>
  <si>
    <t>913911112</t>
  </si>
  <si>
    <t>Montáž a demontáž akumulátoru dočasného dopravního značení olověného 12 V/55 Ah</t>
  </si>
  <si>
    <t>-1574831974</t>
  </si>
  <si>
    <t>Montáž a demontáž akumulátorů a zásobníků dočasného dopravního značení  akumulátoru olověného 12V/55 Ah</t>
  </si>
  <si>
    <t>https://podminky.urs.cz/item/CS_URS_2022_01/913911112</t>
  </si>
  <si>
    <t xml:space="preserve">Poznámka k souboru cen:
1. V cenách jsou započteny náklady na montáž i demontáž dočasného akumulátoru a zásobníku. </t>
  </si>
  <si>
    <t>4+2</t>
  </si>
  <si>
    <t>913911113</t>
  </si>
  <si>
    <t>Montáž a demontáž akumulátoru dočasného dopravního značení olověného 12 V/180 Ah</t>
  </si>
  <si>
    <t>-130398235</t>
  </si>
  <si>
    <t>Montáž a demontáž akumulátorů a zásobníků dočasného dopravního značení  akumulátoru olověného 12V/180 Ah</t>
  </si>
  <si>
    <t>https://podminky.urs.cz/item/CS_URS_2022_01/913911113</t>
  </si>
  <si>
    <t>913911122</t>
  </si>
  <si>
    <t>Montáž a demontáž dočasného zásobníku ocelového na akumulátor a řídící jednotku</t>
  </si>
  <si>
    <t>-1755756869</t>
  </si>
  <si>
    <t>Montáž a demontáž akumulátorů a zásobníků dočasného dopravního značení  zásobníku na akumulátor a řídící jednotku ocelového</t>
  </si>
  <si>
    <t>https://podminky.urs.cz/item/CS_URS_2022_01/913911122</t>
  </si>
  <si>
    <t>4+2+4</t>
  </si>
  <si>
    <t>16</t>
  </si>
  <si>
    <t>913911212</t>
  </si>
  <si>
    <t>Příplatek k dočasnému akumulátor 12V/55 Ah za první a ZKD den použití</t>
  </si>
  <si>
    <t>41175747</t>
  </si>
  <si>
    <t>Montáž a demontáž akumulátorů a zásobníků dočasného dopravního značení  Příplatek za první a každý další den použití akumulátorů a zásobníků dočasného dopravního značení k ceně 91-1112</t>
  </si>
  <si>
    <t>https://podminky.urs.cz/item/CS_URS_2022_01/913911212</t>
  </si>
  <si>
    <t>(4+2)*30</t>
  </si>
  <si>
    <t>17</t>
  </si>
  <si>
    <t>913911213</t>
  </si>
  <si>
    <t>Příplatek k dočasnému akumulátor 12V/180 Ah za první a ZKD den použití</t>
  </si>
  <si>
    <t>-228848948</t>
  </si>
  <si>
    <t>Montáž a demontáž akumulátorů a zásobníků dočasného dopravního značení  Příplatek za první a každý další den použití akumulátorů a zásobníků dočasného dopravního značení k ceně 91-1113</t>
  </si>
  <si>
    <t>https://podminky.urs.cz/item/CS_URS_2022_01/913911213</t>
  </si>
  <si>
    <t>18</t>
  </si>
  <si>
    <t>913911222</t>
  </si>
  <si>
    <t>Příplatek k dočasnému ocelovému zásobníku na akumulátor za první a ZKD den použití</t>
  </si>
  <si>
    <t>465037410</t>
  </si>
  <si>
    <t>Montáž a demontáž akumulátorů a zásobníků dočasného dopravního značení  Příplatek za první a každý další den použití akumulátorů a zásobníků dočasného dopravního značení k ceně 91-1122</t>
  </si>
  <si>
    <t>https://podminky.urs.cz/item/CS_URS_2022_01/913911222</t>
  </si>
  <si>
    <t>(4+2+4)*30</t>
  </si>
  <si>
    <t>19</t>
  </si>
  <si>
    <t>915111115R</t>
  </si>
  <si>
    <t>Vodorovné dopravní značení lepené fólií žluté barvy</t>
  </si>
  <si>
    <t>m</t>
  </si>
  <si>
    <t>346260679</t>
  </si>
  <si>
    <t>Vodorovné dopravní značení stříkané barvou  dělící čára šířky 125 mm souvislá žlutá základní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</si>
  <si>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</si>
  <si>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"příčná čára V5" 4+4+4+4</t>
  </si>
  <si>
    <t>20</t>
  </si>
  <si>
    <t>966007111R</t>
  </si>
  <si>
    <t xml:space="preserve">Odstranění vodorovného značení lepeného fólií </t>
  </si>
  <si>
    <t>-2029508928</t>
  </si>
  <si>
    <t>Odstranění vodorovného dopravního značení frézováním  značeného barvou čáry šířky do 125 mm</t>
  </si>
  <si>
    <t xml:space="preserve">Poznámka k souboru cen:
1. V cenách nejsou započteny náklady na očištění vozovky, tyto se oceňují cenami souboru cen 938 90-9 . Odstranění bláta, prachu nebo hlinitého nánosu s povrchu podkladu nebo krytu části C 01 tohoto katalogu. </t>
  </si>
  <si>
    <t>freza</t>
  </si>
  <si>
    <t>218</t>
  </si>
  <si>
    <t>odvoz_suti</t>
  </si>
  <si>
    <t>81,268</t>
  </si>
  <si>
    <t>podkl_kamenivo</t>
  </si>
  <si>
    <t>44</t>
  </si>
  <si>
    <t>ryhy</t>
  </si>
  <si>
    <t>7,2</t>
  </si>
  <si>
    <t>živ_podkl</t>
  </si>
  <si>
    <t>142</t>
  </si>
  <si>
    <t>SO101 - Silnice III/04816</t>
  </si>
  <si>
    <t xml:space="preserve">    1 - Zemní práce</t>
  </si>
  <si>
    <t xml:space="preserve">    4 - Vodorovné konstrukce</t>
  </si>
  <si>
    <t xml:space="preserve">    5 - Komunikace pozemní</t>
  </si>
  <si>
    <t xml:space="preserve">    8 - Trubní vedení</t>
  </si>
  <si>
    <t xml:space="preserve">    997 - Přesun sutě</t>
  </si>
  <si>
    <t xml:space="preserve">    998 - Přesun hmot</t>
  </si>
  <si>
    <t>113107183</t>
  </si>
  <si>
    <t>Odstranění podkladu živičného tl 150 mm strojně pl přes 50 do 200 m2</t>
  </si>
  <si>
    <t>m2</t>
  </si>
  <si>
    <t>-145337734</t>
  </si>
  <si>
    <t>Odstranění podkladů nebo krytů strojně plochy jednotlivě přes 50 m2 do 200 m2 s přemístěním hmot na skládku na vzdálenost do 20 m nebo s naložením na dopravní prostředek živičných, o tl. vrstvy přes 100 do 150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</si>
  <si>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</si>
  <si>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"odstranění asf. vrstev tl. 0,11 m"</t>
  </si>
  <si>
    <t>113107323</t>
  </si>
  <si>
    <t>Odstranění podkladu z kameniva drceného tl 300 mm strojně pl do 50 m2</t>
  </si>
  <si>
    <t>1043508843</t>
  </si>
  <si>
    <t>Odstranění podkladů nebo krytů strojně plochy jednotlivě do 50 m2 s přemístěním hmot na skládku na vzdálenost do 3 m nebo s naložením na dopravní prostředek z kameniva hrubého drceného, o tl. vrstvy přes 200 do 300 mm</t>
  </si>
  <si>
    <t>"Odstranění podkladu z kameniva tl. 0,3 m"</t>
  </si>
  <si>
    <t>113154232</t>
  </si>
  <si>
    <t>Frézování živičného krytu tl 40 mm pruh š 2 m pl do 1000 m2 bez překážek v trase</t>
  </si>
  <si>
    <t>2118353493</t>
  </si>
  <si>
    <t>Frézování živičného podkladu nebo krytu  s naložením na dopravní prostředek plochy přes 500 do 1 000 m2 bez překážek v trase pruhu šířky přes 1 m do 2 m, tloušťky vrstvy 40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</si>
  <si>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</si>
  <si>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90+128</t>
  </si>
  <si>
    <t>132201201</t>
  </si>
  <si>
    <t>Hloubení rýh š do 2000 mm v hornině tř. 3 objemu do 100 m3</t>
  </si>
  <si>
    <t>m3</t>
  </si>
  <si>
    <t>-939235889</t>
  </si>
  <si>
    <t>Hloubení zapažených i nezapažených rýh šířky přes 600 do 2 000 mm  s urovnáním dna do předepsaného profilu a spádu v hornině tř. 3 do 100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</si>
  <si>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</si>
  <si>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 místě uličních vpustí" 2*(1,5*1,5*1,6)</t>
  </si>
  <si>
    <t>132201209</t>
  </si>
  <si>
    <t>Příplatek za lepivost k hloubení rýh š do 2000 mm v hornině tř. 3</t>
  </si>
  <si>
    <t>1542400729</t>
  </si>
  <si>
    <t>Hloubení zapažených i nezapažených rýh šířky přes 600 do 2 000 mm  s urovnáním dna do předepsaného profilu a spádu v hornině tř. 3 Příplatek k cenám za lepivost horniny tř. 3</t>
  </si>
  <si>
    <t>162701105</t>
  </si>
  <si>
    <t>Vodorovné přemístění do 10000 m výkopku/sypaniny z horniny tř. 1 až 4</t>
  </si>
  <si>
    <t>883531179</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</si>
  <si>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</si>
  <si>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</si>
  <si>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171201201</t>
  </si>
  <si>
    <t>Uložení sypaniny na skládky</t>
  </si>
  <si>
    <t>-2044690982</t>
  </si>
  <si>
    <t>Uložení sypaniny  na skládky</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</si>
  <si>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</si>
  <si>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</si>
  <si>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 zeminy a kameniva na skládce</t>
  </si>
  <si>
    <t>t</t>
  </si>
  <si>
    <t>-604348421</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</si>
  <si>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</si>
  <si>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</si>
  <si>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ryhy*1,8</t>
  </si>
  <si>
    <t>174101101</t>
  </si>
  <si>
    <t>Zásyp jam, šachet rýh nebo kolem objektů sypaninou se zhutněním</t>
  </si>
  <si>
    <t>-1319127049</t>
  </si>
  <si>
    <t>Zásyp sypaninou z jakékoliv horniny strojně s uložením výkopku ve vrstvách se zhutněním jam, šachet, rýh nebo kolem objektů v těchto vykopávkách</t>
  </si>
  <si>
    <t>https://podminky.urs.cz/item/CS_URS_2022_01/174101101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</si>
  <si>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</si>
  <si>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"zásyp kolem vpustí" 2*(0,35*1,5*4*0,6)</t>
  </si>
  <si>
    <t>M</t>
  </si>
  <si>
    <t>58343872R</t>
  </si>
  <si>
    <t>kamenivo drcené hrubé frakce 0/16</t>
  </si>
  <si>
    <t>605113251</t>
  </si>
  <si>
    <t>kamenivo drcené hrubé frakce 8/16</t>
  </si>
  <si>
    <t>175101201</t>
  </si>
  <si>
    <t>Obsypání objektu nad přilehlým původním terénem sypaninou bez prohození sítem, uloženou do 3 m</t>
  </si>
  <si>
    <t>-1968660292</t>
  </si>
  <si>
    <t>Obsypání objektů nad přilehlým původním terénem sypaninou z vhodných hornin 1 až 4 nebo materiálem uloženým ve vzdálenosti do 3 m od vnějšího kraje objektu pro jakoukoliv míru zhutnění bez prohození sypaniny sítem</t>
  </si>
  <si>
    <t xml:space="preserve">Poznámka k souboru cen: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</si>
  <si>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"obsyp uličních vpustí" 2*(0,35*1,5*4*0,5)</t>
  </si>
  <si>
    <t>58337303</t>
  </si>
  <si>
    <t>štěrkopísek frakce 0/8</t>
  </si>
  <si>
    <t>-1709516047</t>
  </si>
  <si>
    <t>2,1*2 'Přepočtené koeficientem množství</t>
  </si>
  <si>
    <t>181951102</t>
  </si>
  <si>
    <t>Úprava pláně v hornině tř. 1 až 4 se zhutněním</t>
  </si>
  <si>
    <t>1838611610</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</si>
  <si>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</si>
  <si>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</si>
  <si>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Vodorovné konstrukce</t>
  </si>
  <si>
    <t>451576121</t>
  </si>
  <si>
    <t>Podkladní a výplňová vrstva ze štěrkopísku tl do 200 mm</t>
  </si>
  <si>
    <t>737166855</t>
  </si>
  <si>
    <t>Podkladní a výplňová vrstva z kameniva  tloušťky do 200 mm ze štěrkopísku</t>
  </si>
  <si>
    <t>https://podminky.urs.cz/item/CS_URS_2022_01/451576121</t>
  </si>
  <si>
    <t xml:space="preserve">Poznámka k souboru cen:
1. V cenách jsou započteny náklady na rozprostření podkladní nebo výplňové vrstvy na podloží, zhutnění podkladní vrstvy na požadovanou tloušťku s urovnáním povrchu vrstvy pod vrtací šablony nebo betonové základové konstrukce, případně dlažby z betonu ve svahu. 2. V cenách nejsou započteny náklady na zemní práce pro zřízení podkladní vrstvy, zhutnění podloží a odvodnění podkladní vrstvy nebo zřízení čerpací jímky základové konstrukce. </t>
  </si>
  <si>
    <t>"podklad ul. vpustě" 2*(1,5*1,5)</t>
  </si>
  <si>
    <t>Komunikace pozemní</t>
  </si>
  <si>
    <t>564851111</t>
  </si>
  <si>
    <t>Podklad ze štěrkodrtě ŠD tl 150 mm</t>
  </si>
  <si>
    <t>-1433572122</t>
  </si>
  <si>
    <t>Podklad ze štěrkodrti ŠD  s rozprostřením a zhutněním, po zhutnění tl. 150 mm</t>
  </si>
  <si>
    <t>"ŠD 0/63 tl. 150 mm"218*0,2</t>
  </si>
  <si>
    <t>"ŠD 0/32 tl. 150 mm"218*0,25</t>
  </si>
  <si>
    <t>565135111</t>
  </si>
  <si>
    <t>Asfaltový beton vrstva podkladní ACP 16 (obalované kamenivo OKS) tl 50 mm š do 3 m</t>
  </si>
  <si>
    <t>-194663987</t>
  </si>
  <si>
    <t>Asfaltový beton vrstva podkladní ACP 16 (obalované kamenivo střednězrnné - OKS)  s rozprostřením a zhutněním v pruhu šířky přes 1,5 do 3 m, po zhutnění tl. 50 mm</t>
  </si>
  <si>
    <t>https://podminky.urs.cz/item/CS_URS_2022_01/565135111</t>
  </si>
  <si>
    <t xml:space="preserve">Poznámka k souboru cen:
1. ČSN EN 13108-1 připouští pro ACP 16 pouze tl. 50 až 80 mm. </t>
  </si>
  <si>
    <t>"ACP 16+ 50/70" 218*0,5</t>
  </si>
  <si>
    <t>573111112</t>
  </si>
  <si>
    <t>Postřik živičný infiltrační s posypem z asfaltu množství 1 kg/m2</t>
  </si>
  <si>
    <t>1317871602</t>
  </si>
  <si>
    <t>Postřik infiltrační PI z asfaltu silničního s posypem kamenivem, v množství 1,00 kg/m2</t>
  </si>
  <si>
    <t>https://podminky.urs.cz/item/CS_URS_2022_01/573111112</t>
  </si>
  <si>
    <t>"Asfaltový postřik infiltrační z kationaktivní asf. emulze PI-C(C65 B5) 0,80 kg/m2"218*0,25</t>
  </si>
  <si>
    <t>573211108</t>
  </si>
  <si>
    <t>Postřik živičný spojovací z asfaltu v množství 0,40 kg/m2</t>
  </si>
  <si>
    <t>2079113385</t>
  </si>
  <si>
    <t>Postřik spojovací PS bez posypu kamenivem z asfaltu silničního, v množství 0,40 kg/m2</t>
  </si>
  <si>
    <t>https://podminky.urs.cz/item/CS_URS_2022_01/573211108</t>
  </si>
  <si>
    <t>"Asfaltový postřikspojovací PS-C(C65 B5) 0,35 kg/m2"(218*0,75)+(218*0,5)</t>
  </si>
  <si>
    <t>577134111</t>
  </si>
  <si>
    <t>Asfaltový beton vrstva obrusná ACO 11 (ABS) tř. I tl 40 mm š do 3 m z nemodifikovaného asfaltu</t>
  </si>
  <si>
    <t>1576449044</t>
  </si>
  <si>
    <t>Asfaltový beton vrstva obrusná ACO 11 (ABS)  s rozprostřením a se zhutněním z nemodifikovaného asfaltu v pruhu šířky do 3 m tř. I, po zhutnění tl. 40 mm</t>
  </si>
  <si>
    <t>https://podminky.urs.cz/item/CS_URS_2022_01/577134111</t>
  </si>
  <si>
    <t xml:space="preserve">Poznámka k souboru cen:
1. ČSN EN 13108-1 připouští pro ACO 11 pouze tl. 35 až 50 mm. </t>
  </si>
  <si>
    <t>"ACO 11+ 50/70" 218</t>
  </si>
  <si>
    <t>577155112</t>
  </si>
  <si>
    <t>Asfaltový beton vrstva ložní ACL 16 (ABH) tl 60 mm š do 3 m z nemodifikovaného asfaltu</t>
  </si>
  <si>
    <t>146784210</t>
  </si>
  <si>
    <t>Asfaltový beton vrstva ložní ACL 16 (ABH)  s rozprostřením a zhutněním z nemodifikovaného asfaltu v pruhu šířky do 3 m, po zhutnění tl. 60 mm</t>
  </si>
  <si>
    <t>https://podminky.urs.cz/item/CS_URS_2022_01/577155112</t>
  </si>
  <si>
    <t xml:space="preserve">Poznámka k souboru cen:
1. ČSN EN 13108-1 připouští pro ACL 16 pouze tl. 50 až 70 mm. </t>
  </si>
  <si>
    <t>"ACL 16+ 50/70" 218*0,75</t>
  </si>
  <si>
    <t>599141111</t>
  </si>
  <si>
    <t>Vyplnění spár mezi silničními dílci živičnou zálivkou</t>
  </si>
  <si>
    <t>842755908</t>
  </si>
  <si>
    <t>Vyplnění spár mezi silničními dílci jakékoliv tloušťky  živičnou zálivkou</t>
  </si>
  <si>
    <t>https://podminky.urs.cz/item/CS_URS_2022_01/599141111</t>
  </si>
  <si>
    <t xml:space="preserve">Poznámka k souboru cen:
1. Ceny lze použít i pro vyplnění spár podkladu z betonu prostého, který se oceňuje cenami souboru cen 567 1 . - . . Podklad z prostého betonu. 2. V ceně 14-1111 jsou započteny i náklady na vyčištění spár. </t>
  </si>
  <si>
    <t>"podél obrub a v napojení na stávající vozovku"</t>
  </si>
  <si>
    <t>45+60+49+71</t>
  </si>
  <si>
    <t>Trubní vedení</t>
  </si>
  <si>
    <t>22</t>
  </si>
  <si>
    <t>895941111</t>
  </si>
  <si>
    <t>Zřízení vpusti kanalizační uliční z betonových dílců typ UV-50 normální</t>
  </si>
  <si>
    <t>1249863728</t>
  </si>
  <si>
    <t>Zřízení vpusti kanalizační  uliční z betonových dílců typ UV-50 normální</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</si>
  <si>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</si>
  <si>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23</t>
  </si>
  <si>
    <t>59223852</t>
  </si>
  <si>
    <t>dno pro uliční vpusť s kalovou prohlubní betonové 450x300x50mm</t>
  </si>
  <si>
    <t>1687948298</t>
  </si>
  <si>
    <t>24</t>
  </si>
  <si>
    <t>59223864</t>
  </si>
  <si>
    <t>prstenec pro uliční vpusť vyrovnávací betonový 390x60x130mm</t>
  </si>
  <si>
    <t>-108021638</t>
  </si>
  <si>
    <t>25</t>
  </si>
  <si>
    <t>59223856</t>
  </si>
  <si>
    <t>skruž pro uliční vpusť horní betonová 450x195x50mm</t>
  </si>
  <si>
    <t>-1496830860</t>
  </si>
  <si>
    <t>26</t>
  </si>
  <si>
    <t>59223858</t>
  </si>
  <si>
    <t>skruž pro uliční vpusť horní betonová 450x570x50mm</t>
  </si>
  <si>
    <t>-88716677</t>
  </si>
  <si>
    <t>27</t>
  </si>
  <si>
    <t>59223854</t>
  </si>
  <si>
    <t>skruž pro uliční vpusť s výtokovým otvorem PVC betonová 450x350x50mm</t>
  </si>
  <si>
    <t>2030294193</t>
  </si>
  <si>
    <t>28</t>
  </si>
  <si>
    <t>59223874</t>
  </si>
  <si>
    <t>koš vysoký pro uliční vpusti žárově Pz plech pro rám 500/300mm</t>
  </si>
  <si>
    <t>-550682357</t>
  </si>
  <si>
    <t>29</t>
  </si>
  <si>
    <t>592238780R</t>
  </si>
  <si>
    <t>mříž M1 D400 DIN 19583-13, 500/500 mm</t>
  </si>
  <si>
    <t>543389311</t>
  </si>
  <si>
    <t>koš nízký pro uliční vpusti žárově Pz plech pro rám 500/300mm</t>
  </si>
  <si>
    <t>30</t>
  </si>
  <si>
    <t>914111111</t>
  </si>
  <si>
    <t>Montáž svislé dopravní značky do velikosti 1 m2 objímkami na sloupek nebo konzolu</t>
  </si>
  <si>
    <t>1559080220</t>
  </si>
  <si>
    <t>Montáž svislé dopravní značky základní  velikosti do 1 m2 objímkami na sloupky nebo konzoly</t>
  </si>
  <si>
    <t>https://podminky.urs.cz/item/CS_URS_2022_01/914111111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</si>
  <si>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</si>
  <si>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31</t>
  </si>
  <si>
    <t>40444230</t>
  </si>
  <si>
    <t>značka dopravní svislá FeZn NK 500x500mm</t>
  </si>
  <si>
    <t>-2120021091</t>
  </si>
  <si>
    <t>"IP6"2</t>
  </si>
  <si>
    <t>"P2"1</t>
  </si>
  <si>
    <t>32</t>
  </si>
  <si>
    <t>40444110</t>
  </si>
  <si>
    <t>značka dopravní svislá zákazová B FeZn JAC 700mm</t>
  </si>
  <si>
    <t>1971013442</t>
  </si>
  <si>
    <t>"B21a"1</t>
  </si>
  <si>
    <t>33</t>
  </si>
  <si>
    <t>914511111</t>
  </si>
  <si>
    <t>Montáž sloupku dopravních značek délky do 3,5 m s betonovým základem</t>
  </si>
  <si>
    <t>-566278947</t>
  </si>
  <si>
    <t>Montáž sloupku dopravních značek  délky do 3,5 m do betonového základu</t>
  </si>
  <si>
    <t>https://podminky.urs.cz/item/CS_URS_2022_01/914511111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</si>
  <si>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</si>
  <si>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34</t>
  </si>
  <si>
    <t>40445225</t>
  </si>
  <si>
    <t>sloupek pro dopravní značku Zn D 60mm v 3,5m</t>
  </si>
  <si>
    <t>999216976</t>
  </si>
  <si>
    <t>35</t>
  </si>
  <si>
    <t>40445256</t>
  </si>
  <si>
    <t>svorka upínací na sloupek dopravní značky D 60mm</t>
  </si>
  <si>
    <t>1398372458</t>
  </si>
  <si>
    <t>4*2</t>
  </si>
  <si>
    <t>36</t>
  </si>
  <si>
    <t>40445253</t>
  </si>
  <si>
    <t>víčko plastové na sloupek D 60mm</t>
  </si>
  <si>
    <t>462626623</t>
  </si>
  <si>
    <t>37</t>
  </si>
  <si>
    <t>40445240</t>
  </si>
  <si>
    <t>patka pro sloupek Al D 60mm</t>
  </si>
  <si>
    <t>456405026</t>
  </si>
  <si>
    <t>38</t>
  </si>
  <si>
    <t>915211112</t>
  </si>
  <si>
    <t>Vodorovné dopravní značení dělící čáry souvislé š 125 mm retroreflexní bílý plast</t>
  </si>
  <si>
    <t>1901349404</t>
  </si>
  <si>
    <t>Vodorovné dopravní značení stříkaným plastem  dělící čára šířky 125 mm souvislá bílá retroreflexní</t>
  </si>
  <si>
    <t>https://podminky.urs.cz/item/CS_URS_2022_01/915211112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</si>
  <si>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</si>
  <si>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"V1a (0,125)" 20+45</t>
  </si>
  <si>
    <t>39</t>
  </si>
  <si>
    <t>915211116</t>
  </si>
  <si>
    <t>Vodorovné dopravní značení dělící čáry souvislé š 125 mm retroreflexní žlutý plast</t>
  </si>
  <si>
    <t>-154979462</t>
  </si>
  <si>
    <t>Vodorovné dopravní značení stříkaným plastem  dělící čára šířky 125 mm souvislá žlutá retroreflexní</t>
  </si>
  <si>
    <t>https://podminky.urs.cz/item/CS_URS_2022_01/915211116</t>
  </si>
  <si>
    <t>"V11a" 40</t>
  </si>
  <si>
    <t>40</t>
  </si>
  <si>
    <t>915221112</t>
  </si>
  <si>
    <t>Vodorovné dopravní značení vodící čáry souvislé š 250 mm retroreflexní bílý plast</t>
  </si>
  <si>
    <t>-824520560</t>
  </si>
  <si>
    <t>Vodorovné dopravní značení stříkaným plastem  vodící čára bílá šířky 250 mm souvislá retroreflexní</t>
  </si>
  <si>
    <t>https://podminky.urs.cz/item/CS_URS_2022_01/915221112</t>
  </si>
  <si>
    <t>"V4 (0,25)" 13+5+60</t>
  </si>
  <si>
    <t>41</t>
  </si>
  <si>
    <t>915221122</t>
  </si>
  <si>
    <t>Vodorovné dopravní značení vodící čáry přerušované š 250 mm retroreflexní bílý plast</t>
  </si>
  <si>
    <t>-1142419972</t>
  </si>
  <si>
    <t>Vodorovné dopravní značení stříkaným plastem  vodící čára bílá šířky 250 mm přerušovaná retroreflexní</t>
  </si>
  <si>
    <t>https://podminky.urs.cz/item/CS_URS_2022_01/915221122</t>
  </si>
  <si>
    <t>"V4 (0,5/0,5/0,25)" 10+15</t>
  </si>
  <si>
    <t>"V2b (1,5/1,5/0,25)" 6</t>
  </si>
  <si>
    <t>42</t>
  </si>
  <si>
    <t>915231112</t>
  </si>
  <si>
    <t>Vodorovné dopravní značení přechody pro chodce, šipky, symboly retroreflexní bílý plast</t>
  </si>
  <si>
    <t>931780841</t>
  </si>
  <si>
    <t>Vodorovné dopravní značení stříkaným plastem  přechody pro chodce, šipky, symboly nápisy bílé retroreflexní</t>
  </si>
  <si>
    <t>https://podminky.urs.cz/item/CS_URS_2022_01/915231112</t>
  </si>
  <si>
    <t>"V7a" 6+4/2</t>
  </si>
  <si>
    <t>43</t>
  </si>
  <si>
    <t>915231112R</t>
  </si>
  <si>
    <t>Vodorovné dopravní značení optická psychologická brzda retroreflexní bílý plast zvučící</t>
  </si>
  <si>
    <t>-1826197300</t>
  </si>
  <si>
    <t>(5*3*0,5)+(6*3*0,25)</t>
  </si>
  <si>
    <t>915231116</t>
  </si>
  <si>
    <t>Vodorovné dopravní značení přechody pro chodce, šipky, symboly retroreflexní žlutý plast</t>
  </si>
  <si>
    <t>1098773076</t>
  </si>
  <si>
    <t>Vodorovné dopravní značení stříkaným plastem  přechody pro chodce, šipky, symboly nápisy žluté retroreflexní</t>
  </si>
  <si>
    <t>https://podminky.urs.cz/item/CS_URS_2022_01/915231116</t>
  </si>
  <si>
    <t>"BUS"0,35*6</t>
  </si>
  <si>
    <t>45</t>
  </si>
  <si>
    <t>915611111</t>
  </si>
  <si>
    <t>Předznačení vodorovného liniového značení</t>
  </si>
  <si>
    <t>1157948172</t>
  </si>
  <si>
    <t>Předznačení pro vodorovné značení  stříkané barvou nebo prováděné z nátěrových hmot liniové dělicí čáry, vodicí proužky</t>
  </si>
  <si>
    <t>https://podminky.urs.cz/item/CS_URS_2022_01/915611111</t>
  </si>
  <si>
    <t xml:space="preserve">Poznámka k souboru cen:
1. Množství měrných jednotek se určuje: a) pro cenu -1111 v m délky dělicí čáry nebo vodícího proužku (včetně mezer), b) pro cenu -1112 v m2 natírané nebo stříkané plochy. </t>
  </si>
  <si>
    <t>65+40+78+31</t>
  </si>
  <si>
    <t>46</t>
  </si>
  <si>
    <t>915621111</t>
  </si>
  <si>
    <t>Předznačení vodorovného plošného značení</t>
  </si>
  <si>
    <t>-530173661</t>
  </si>
  <si>
    <t>Předznačení pro vodorovné značení  stříkané barvou nebo prováděné z nátěrových hmot plošné šipky, symboly, nápisy</t>
  </si>
  <si>
    <t>https://podminky.urs.cz/item/CS_URS_2022_01/915621111</t>
  </si>
  <si>
    <t>8+2,1</t>
  </si>
  <si>
    <t>47</t>
  </si>
  <si>
    <t>919735112</t>
  </si>
  <si>
    <t>Řezání stávajícího živičného krytu hl do 100 mm</t>
  </si>
  <si>
    <t>-1528412966</t>
  </si>
  <si>
    <t>Řezání stávajícího živičného krytu nebo podkladu  hloubky přes 50 do 100 mm</t>
  </si>
  <si>
    <t xml:space="preserve">Poznámka k souboru cen:
1. V cenách jsou započteny i náklady na spotřebu vody. </t>
  </si>
  <si>
    <t>" v napojení na stávající vozovku"</t>
  </si>
  <si>
    <t>49+71</t>
  </si>
  <si>
    <t>48</t>
  </si>
  <si>
    <t>966006132</t>
  </si>
  <si>
    <t>Odstranění značek dopravních nebo orientačních se sloupky s betonovými patkami</t>
  </si>
  <si>
    <t>1189625626</t>
  </si>
  <si>
    <t>Odstranění dopravních nebo orientačních značek se sloupkem  s uložením hmot na vzdálenost do 20 m nebo s naložením na dopravní prostředek, se zásypem jam a jeho zhutněním s betonovou patkou</t>
  </si>
  <si>
    <t>https://podminky.urs.cz/item/CS_URS_2022_01/966006132</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</si>
  <si>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</si>
  <si>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"odstranění P2" 1</t>
  </si>
  <si>
    <t>49</t>
  </si>
  <si>
    <t>966006211</t>
  </si>
  <si>
    <t>Odstranění svislých dopravních značek ze sloupů, sloupků nebo konzol</t>
  </si>
  <si>
    <t>1286609246</t>
  </si>
  <si>
    <t>Odstranění (demontáž) svislých dopravních značek  s odklizením materiálu na skládku na vzdálenost do 20 m nebo s naložením na dopravní prostředek ze sloupů, sloupků nebo konzol</t>
  </si>
  <si>
    <t>https://podminky.urs.cz/item/CS_URS_2022_01/966006211</t>
  </si>
  <si>
    <t xml:space="preserve">Poznámka k souboru cen:
1. Přemístění demontovaných značek na vzdálenost přes 20 m se oceňuje cenami souborů cen 997 22-1 Vodorovná doprava vybouraných hmot. </t>
  </si>
  <si>
    <t>997</t>
  </si>
  <si>
    <t>Přesun sutě</t>
  </si>
  <si>
    <t>50</t>
  </si>
  <si>
    <t>997013501</t>
  </si>
  <si>
    <t>Odvoz suti a vybouraných hmot na skládku nebo meziskládku do 1 km se složením</t>
  </si>
  <si>
    <t>518566286</t>
  </si>
  <si>
    <t>Odvoz suti a vybouraných hmot na skládku nebo meziskládku  se složením, na vzdálenost do 1 km</t>
  </si>
  <si>
    <t>https://podminky.urs.cz/item/CS_URS_2022_01/997013501</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</si>
  <si>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</si>
  <si>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"kovový materiál do výkupny kovů-sloupky" 1*0,06</t>
  </si>
  <si>
    <t>"kovový materiál do výkupny kovů-značky" 1*0,04</t>
  </si>
  <si>
    <t>51</t>
  </si>
  <si>
    <t>997013509</t>
  </si>
  <si>
    <t>Příplatek k odvozu suti a vybouraných hmot na skládku ZKD 1 km přes 1 km</t>
  </si>
  <si>
    <t>1183136862</t>
  </si>
  <si>
    <t>Odvoz suti a vybouraných hmot na skládku nebo meziskládku  se složením, na vzdálenost Příplatek k ceně za každý další i započatý 1 km přes 1 km</t>
  </si>
  <si>
    <t>https://podminky.urs.cz/item/CS_URS_2022_01/997013509</t>
  </si>
  <si>
    <t>0,1*9</t>
  </si>
  <si>
    <t>52</t>
  </si>
  <si>
    <t>997221551</t>
  </si>
  <si>
    <t>Vodorovná doprava suti ze sypkých materiálů do 1 km</t>
  </si>
  <si>
    <t>1004569152</t>
  </si>
  <si>
    <t>Vodorovná doprava suti  bez naložení, ale se složením a s hrubým urovnáním ze sypkých materiálů, na vzdálenost do 1 km</t>
  </si>
  <si>
    <t>https://podminky.urs.cz/item/CS_URS_2022_01/997221551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</si>
  <si>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</si>
  <si>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freza*0,04*2,2</t>
  </si>
  <si>
    <t>podkl_kamenivo*0,3*2,1</t>
  </si>
  <si>
    <t>živ_podkl*0,11*2,2</t>
  </si>
  <si>
    <t>53</t>
  </si>
  <si>
    <t>997221559</t>
  </si>
  <si>
    <t>Příplatek ZKD 1 km u vodorovné dopravy suti ze sypkých materiálů</t>
  </si>
  <si>
    <t>-1307290604</t>
  </si>
  <si>
    <t>Vodorovná doprava suti  bez naložení, ale se složením a s hrubým urovnáním Příplatek k ceně za každý další i započatý 1 km přes 1 km</t>
  </si>
  <si>
    <t>https://podminky.urs.cz/item/CS_URS_2022_01/997221559</t>
  </si>
  <si>
    <t>odvoz_suti*9</t>
  </si>
  <si>
    <t>54</t>
  </si>
  <si>
    <t>997221561</t>
  </si>
  <si>
    <t>Vodorovná doprava suti z kusových materiálů do 1 km</t>
  </si>
  <si>
    <t>1738417990</t>
  </si>
  <si>
    <t>Vodorovná doprava suti  bez naložení, ale se složením a s hrubým urovnáním z kusových materiálů, na vzdálenost do 1 km</t>
  </si>
  <si>
    <t>https://podminky.urs.cz/item/CS_URS_2022_01/997221561</t>
  </si>
  <si>
    <t>"odvoz beton.patky DZ"</t>
  </si>
  <si>
    <t>0,5*0,5*0,8*2,4</t>
  </si>
  <si>
    <t>55</t>
  </si>
  <si>
    <t>997221569</t>
  </si>
  <si>
    <t>Příplatek ZKD 1 km u vodorovné dopravy suti z kusových materiálů</t>
  </si>
  <si>
    <t>1397674122</t>
  </si>
  <si>
    <t>https://podminky.urs.cz/item/CS_URS_2022_01/997221569</t>
  </si>
  <si>
    <t>0,48*9</t>
  </si>
  <si>
    <t>56</t>
  </si>
  <si>
    <t>997221611</t>
  </si>
  <si>
    <t>Nakládání suti na dopravní prostředky pro vodorovnou dopravu</t>
  </si>
  <si>
    <t>-1791809357</t>
  </si>
  <si>
    <t>Nakládání na dopravní prostředky  pro vodorovnou dopravu suti</t>
  </si>
  <si>
    <t>https://podminky.urs.cz/item/CS_URS_2022_01/997221611</t>
  </si>
  <si>
    <t xml:space="preserve">Poznámka k souboru cen:
1. Ceny lze použít i pro překládání při lomené dopravě. 2. Ceny nelze použít při dopravě po železnici, po vodě nebo neobvyklými dopravními prostředky. </t>
  </si>
  <si>
    <t>57</t>
  </si>
  <si>
    <t>997221815</t>
  </si>
  <si>
    <t>Poplatek za uložení na skládce (skládkovné) stavebního odpadu betonového kód odpadu 170 101</t>
  </si>
  <si>
    <t>1557468780</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</si>
  <si>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</si>
  <si>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</si>
  <si>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0,48</t>
  </si>
  <si>
    <t>58</t>
  </si>
  <si>
    <t>997221855</t>
  </si>
  <si>
    <t>Poplatek za uložení na skládce (skládkovné) zeminy a kameniva kód odpadu 170 504</t>
  </si>
  <si>
    <t>467245799</t>
  </si>
  <si>
    <t>998</t>
  </si>
  <si>
    <t>Přesun hmot</t>
  </si>
  <si>
    <t>59</t>
  </si>
  <si>
    <t>998225111</t>
  </si>
  <si>
    <t>Přesun hmot pro pozemní komunikace s krytem z kamene, monolitickým betonovým nebo živičným</t>
  </si>
  <si>
    <t>-1467188020</t>
  </si>
  <si>
    <t>Přesun hmot pro komunikace s krytem z kameniva, monolitickým betonovým nebo živičným  dopravní vzdálenost do 200 m jakékoliv délky objektu</t>
  </si>
  <si>
    <t>https://podminky.urs.cz/item/CS_URS_2022_01/998225111</t>
  </si>
  <si>
    <t xml:space="preserve">Poznámka k souboru cen:
1. Ceny lze použít i pro plochy letišť s krytem monolitickým betonovým nebo živičným. </t>
  </si>
  <si>
    <t>aktivni_zona</t>
  </si>
  <si>
    <t>39,375</t>
  </si>
  <si>
    <t>drn</t>
  </si>
  <si>
    <t>75</t>
  </si>
  <si>
    <t>nasyp</t>
  </si>
  <si>
    <t>odvoz_odkop</t>
  </si>
  <si>
    <t>59,5</t>
  </si>
  <si>
    <t>ornice</t>
  </si>
  <si>
    <t>vykop</t>
  </si>
  <si>
    <t>zemni_krajnice</t>
  </si>
  <si>
    <t>SO102 - Autobusový záliv</t>
  </si>
  <si>
    <t xml:space="preserve">    2 - Zakládání</t>
  </si>
  <si>
    <t>111301111</t>
  </si>
  <si>
    <t>Sejmutí drnu tl do 100 mm s přemístěním do 50 m nebo naložením na dopravní prostředek</t>
  </si>
  <si>
    <t>-2141567846</t>
  </si>
  <si>
    <t>Sejmutí drnu tl. do 100 mm, v jakékoliv ploše</t>
  </si>
  <si>
    <t>https://podminky.urs.cz/item/CS_URS_2022_01/111301111</t>
  </si>
  <si>
    <t xml:space="preserve">Poznámka k souboru cen: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</si>
  <si>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122101101</t>
  </si>
  <si>
    <t>Odkopávky a prokopávky nezapažené v hornině tř. 1 a 2 objem do 100 m3</t>
  </si>
  <si>
    <t>-1471323827</t>
  </si>
  <si>
    <t>Odkopávky a prokopávky nezapažené  s přehozením výkopku na vzdálenost do 3 m nebo s naložením na dopravní prostředek v horninách tř. 1 a 2 do 100 m3</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</si>
  <si>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</si>
  <si>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"výkop" 52</t>
  </si>
  <si>
    <t>122101401</t>
  </si>
  <si>
    <t>Vykopávky v zemníku na suchu v hornině tř. 1 a 2 objem do 100 m3</t>
  </si>
  <si>
    <t>-1044572499</t>
  </si>
  <si>
    <t>Vykopávky v zemnících na suchu  s přehozením výkopku na vzdálenost do 3 m nebo s naložením na dopravní prostředek v horninách tř. 1 a 2 do 100 m3</t>
  </si>
  <si>
    <t xml:space="preserve">Poznámka k souboru cen: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</si>
  <si>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ornice*0,15</t>
  </si>
  <si>
    <t>122201109</t>
  </si>
  <si>
    <t>Příplatek za lepivost u odkopávek v hornině tř. 1 až 3</t>
  </si>
  <si>
    <t>1186660504</t>
  </si>
  <si>
    <t>Odkopávky a prokopávky nezapažené  s přehozením výkopku na vzdálenost do 3 m nebo s naložením na dopravní prostředek v hornině tř. 3 Příplatek k cenám za lepivost horniny tř. 3</t>
  </si>
  <si>
    <t>122201401</t>
  </si>
  <si>
    <t>Vykopávky v zemníku na suchu v hornině tř. 3 objem do 100 m3</t>
  </si>
  <si>
    <t>174859888</t>
  </si>
  <si>
    <t>Vykopávky v zemnících na suchu  s přehozením výkopku na vzdálenost do 3 m nebo s naložením na dopravní prostředek v hornině tř. 3 do 100 m3</t>
  </si>
  <si>
    <t>-825790929</t>
  </si>
  <si>
    <t>"dovoz materiálu"</t>
  </si>
  <si>
    <t>"odvoz na skládku"</t>
  </si>
  <si>
    <t>drn*0,1+vykop</t>
  </si>
  <si>
    <t>171101103</t>
  </si>
  <si>
    <t>Uložení sypaniny z hornin soudržných do násypů zhutněných do 100 % PS</t>
  </si>
  <si>
    <t>1252824893</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</si>
  <si>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</si>
  <si>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</si>
  <si>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583440039R</t>
  </si>
  <si>
    <t>Materiál vhodný do násypů</t>
  </si>
  <si>
    <t>-1559495331</t>
  </si>
  <si>
    <t>171101111</t>
  </si>
  <si>
    <t>Uložení sypaniny z hornin nesoudržných sypkých s vlhkostí l(d) 0,9 v aktivní zóně</t>
  </si>
  <si>
    <t>315563780</t>
  </si>
  <si>
    <t>Uložení sypaniny do násypů  s rozprostřením sypaniny ve vrstvách a s hrubým urovnáním zhutněných s uzavřením povrchu násypu z hornin nesoudržných sypkých s relativní ulehlostí I(d) 0,9 nebo v aktivní zóně</t>
  </si>
  <si>
    <t>75*1,05*0,5</t>
  </si>
  <si>
    <t>583440030R</t>
  </si>
  <si>
    <t>Materiál vhodný do aktivní zóny</t>
  </si>
  <si>
    <t>1415825657</t>
  </si>
  <si>
    <t>285228602</t>
  </si>
  <si>
    <t>-1465277105</t>
  </si>
  <si>
    <t>odvoz_odkop*1,8</t>
  </si>
  <si>
    <t>181301102</t>
  </si>
  <si>
    <t>Rozprostření ornice tl vrstvy do 150 mm pl do 500 m2 v rovině nebo ve svahu do 1:5</t>
  </si>
  <si>
    <t>-900955807</t>
  </si>
  <si>
    <t>Rozprostření a urovnání ornice v rovině nebo ve svahu sklonu do 1:5 při souvislé ploše do 500 m2, tl. vrstvy přes 100 do 150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</si>
  <si>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</si>
  <si>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583000009R</t>
  </si>
  <si>
    <t>humózní hlína</t>
  </si>
  <si>
    <t>-1380458721</t>
  </si>
  <si>
    <t>Poznámka k položce:
nákup materiálu pro ohumusování, včetně natěžení a dovozu</t>
  </si>
  <si>
    <t>181411121</t>
  </si>
  <si>
    <t>Založení lučního trávníku výsevem plochy do 1000 m2 v rovině a ve svahu do 1:5</t>
  </si>
  <si>
    <t>1054170347</t>
  </si>
  <si>
    <t>Založení trávníku na půdě předem připravené plochy do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</si>
  <si>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</si>
  <si>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</si>
  <si>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</si>
  <si>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</si>
  <si>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-830130538</t>
  </si>
  <si>
    <t>25*0,015 'Přepočtené koeficientem množství</t>
  </si>
  <si>
    <t>1648605121</t>
  </si>
  <si>
    <t>75*1,31</t>
  </si>
  <si>
    <t>Zakládání</t>
  </si>
  <si>
    <t>212752212</t>
  </si>
  <si>
    <t>Trativod z drenážních trubek plastových flexibilních D do 100 mm včetně lože otevřený výkop</t>
  </si>
  <si>
    <t>-413962774</t>
  </si>
  <si>
    <t>Trativody z drenážních trubek se zřízením štěrkopískového lože pod trubky a s jejich obsypem v průměrném celkovém množství do 0,15 m3/m v otevřeném výkopu z trubek plastových flexibilních D přes 65 do 100 mm</t>
  </si>
  <si>
    <t>"drenáž PE DN 100" 45</t>
  </si>
  <si>
    <t>211971122</t>
  </si>
  <si>
    <t>Zřízení opláštění žeber nebo trativodů geotextilií v rýze nebo zářezu přes 1:2 š přes 2,5 m</t>
  </si>
  <si>
    <t>-886178216</t>
  </si>
  <si>
    <t>Zřízení opláštění výplně z geotextilie odvodňovacích žeber nebo trativodů  v rýze nebo zářezu se stěnami svislými nebo šikmými o sklonu přes 1:2 při rozvinuté šířce opláštění přes 2,5 m</t>
  </si>
  <si>
    <t>https://podminky.urs.cz/item/CS_URS_2022_01/211971122</t>
  </si>
  <si>
    <t xml:space="preserve">Poznámka k souboru cen: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</si>
  <si>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"separační geotextilie" 2,7*45</t>
  </si>
  <si>
    <t>69311006</t>
  </si>
  <si>
    <t>geotextilie tkaná separační, filtrační, výztužná PP pevnost v tahu 15kN/m</t>
  </si>
  <si>
    <t>741741499</t>
  </si>
  <si>
    <t>2,7*45</t>
  </si>
  <si>
    <t>569903311</t>
  </si>
  <si>
    <t>Zřízení zemních krajnic se zhutněním</t>
  </si>
  <si>
    <t>847157695</t>
  </si>
  <si>
    <t>Zřízení zemních krajnic z hornin jakékoliv třídy se zhutněním</t>
  </si>
  <si>
    <t>https://podminky.urs.cz/item/CS_URS_2022_01/569903311</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</si>
  <si>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</si>
  <si>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557033869</t>
  </si>
  <si>
    <t>"ŠD 0/63 tl. 150 mm"75*1,31</t>
  </si>
  <si>
    <t>"ŠD 0/32 tl. 150 mm"75</t>
  </si>
  <si>
    <t>-594939516</t>
  </si>
  <si>
    <t>"ACP 16+ 50/70" 75</t>
  </si>
  <si>
    <t>1737704258</t>
  </si>
  <si>
    <t>"Asfaltový postřik infiltrační z kationaktivní asf. emulze PI-C(C65 B5) 0,80 kg/m2"75</t>
  </si>
  <si>
    <t>725168311</t>
  </si>
  <si>
    <t>"Asfaltový postřikspojovací PS-C(C65 B5) 0,35 kg/m2"75+75</t>
  </si>
  <si>
    <t>-139331982</t>
  </si>
  <si>
    <t>"ACO 11+ 50/70" 75</t>
  </si>
  <si>
    <t>-555036709</t>
  </si>
  <si>
    <t>"ACL 16+ 50/70" 75</t>
  </si>
  <si>
    <t>-3772856</t>
  </si>
  <si>
    <t>"podél dvouřádku"</t>
  </si>
  <si>
    <t>916111113</t>
  </si>
  <si>
    <t>Kladení dlažby z kostek velkých z kamene na MC tl 50 mm</t>
  </si>
  <si>
    <t>-638900084</t>
  </si>
  <si>
    <t>Kladení dlažby z kostek  s provedením lože do tl. 50 mm, s vyplněním spár, s dvojím beraněním a se smetením přebytečného materiálu na krajnici velkých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</si>
  <si>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</si>
  <si>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"dvouřádek ze žul.kostek"38*2</t>
  </si>
  <si>
    <t>58381007R</t>
  </si>
  <si>
    <t>kostka dlažební žula 10/10</t>
  </si>
  <si>
    <t>202338769</t>
  </si>
  <si>
    <t>kostka dlažební žula drobná 8/10</t>
  </si>
  <si>
    <t>916131213</t>
  </si>
  <si>
    <t>Osazení silničního obrubníku betonového stojatého s boční opěrou do lože z betonu prostého</t>
  </si>
  <si>
    <t>957876267</t>
  </si>
  <si>
    <t>Osazení silničního obrubníku betonového se zřízením lože, s vyplněním a zatřením spár cementovou maltou stojatého s boční opěrou z betonu prostého, do lože z betonu prostého</t>
  </si>
  <si>
    <t>https://podminky.urs.cz/item/CS_URS_2022_01/916131213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</si>
  <si>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</si>
  <si>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9+14</t>
  </si>
  <si>
    <t>59217031</t>
  </si>
  <si>
    <t>obrubník betonový silniční 1000x150x250mm</t>
  </si>
  <si>
    <t>-193782598</t>
  </si>
  <si>
    <t>916431111</t>
  </si>
  <si>
    <t>Osazení bezbariérového betonového obrubníku do betonového lože tl 150 mm</t>
  </si>
  <si>
    <t>-742402568</t>
  </si>
  <si>
    <t>Osazení betonového bezbariérového obrubníku  s ložem betonovým tl. 150 mm úložná šířka do 400 mm</t>
  </si>
  <si>
    <t xml:space="preserve">Poznámka k souboru cen:
1. Cenu lze použít pro osazení přímých i náběhových bezbariérových obrubníků. 2. V cenách nejsou započteny náklady na dodání obrubníků, tyto se oceňují ve specifikaci. </t>
  </si>
  <si>
    <t>13+1+1</t>
  </si>
  <si>
    <t>59217041</t>
  </si>
  <si>
    <t>obrubník betonový bezbariérový přímý</t>
  </si>
  <si>
    <t>1288235018</t>
  </si>
  <si>
    <t>59217040R</t>
  </si>
  <si>
    <t>obrubník betonový bezbariérový přechodový</t>
  </si>
  <si>
    <t>517816715</t>
  </si>
  <si>
    <t>"pravý"1</t>
  </si>
  <si>
    <t>"levý"1</t>
  </si>
  <si>
    <t>916991121R</t>
  </si>
  <si>
    <t>Lože pod obrubníky, krajníky nebo obruby z dlažebních kostek z betonu prostého C20/25n XF3</t>
  </si>
  <si>
    <t>-1125984927</t>
  </si>
  <si>
    <t>Lože pod obrubníky, krajníky nebo obruby z dlažebních kostek  z betonu prostého C20/25n XF3</t>
  </si>
  <si>
    <t>"žulový dvouřádek" 0,09*38</t>
  </si>
  <si>
    <t>"bezbariérová obruba" 0,16*15</t>
  </si>
  <si>
    <t>"silniční obruba" 0,1*23</t>
  </si>
  <si>
    <t>-2061841779</t>
  </si>
  <si>
    <t>"V11a" 42</t>
  </si>
  <si>
    <t>-202426324</t>
  </si>
  <si>
    <t>731845470</t>
  </si>
  <si>
    <t>bet_tvarovky</t>
  </si>
  <si>
    <t>294</t>
  </si>
  <si>
    <t>148</t>
  </si>
  <si>
    <t>170,4</t>
  </si>
  <si>
    <t>216</t>
  </si>
  <si>
    <t>sut_kus_material</t>
  </si>
  <si>
    <t>126,875</t>
  </si>
  <si>
    <t>vybourane_hmoty</t>
  </si>
  <si>
    <t>3,46</t>
  </si>
  <si>
    <t>SO121 - Chodník, nástupiště</t>
  </si>
  <si>
    <t>141</t>
  </si>
  <si>
    <t>3,5</t>
  </si>
  <si>
    <t xml:space="preserve">    3 - Svislé a kompletní konstrukce</t>
  </si>
  <si>
    <t xml:space="preserve">    6 - Úpravy povrchů, podlahy a osazování výplní</t>
  </si>
  <si>
    <t>-587208417</t>
  </si>
  <si>
    <t>76</t>
  </si>
  <si>
    <t>112201104</t>
  </si>
  <si>
    <t>Odstranění pařezů D do 900 mm</t>
  </si>
  <si>
    <t>-865630946</t>
  </si>
  <si>
    <t>Odstranění pařezů  s jejich vykopáním, vytrháním nebo odstřelením, s přesekáním kořenů průměru přes 700 do 900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</si>
  <si>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</si>
  <si>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120951121</t>
  </si>
  <si>
    <t>Bourání zdiva z betonu prostého neprokládaného v odkopávkách nebo prokopávkách strojně</t>
  </si>
  <si>
    <t>7709559</t>
  </si>
  <si>
    <t>Bourání konstrukcí v odkopávkách a prokopávkách strojně s přemístěním suti na hromady na vzdálenost do 20 m nebo s naložením na dopravní prostředek z betonu prostého neprokládaného</t>
  </si>
  <si>
    <t>https://podminky.urs.cz/item/CS_URS_2022_01/120951121</t>
  </si>
  <si>
    <t xml:space="preserve">Poznámka k souboru cen:
1. Ceny jsou určeny pouze pro bourání konstrukcí ze zdiva nebo z betonu ve výkopišti při provádění zemních prací, jsou-li zdiva nebo beton obklopeny horninou nebo sypaninou tak, že k nim není bez vykopávky přístup. 2. Ceny nelze použít pro bourání konstrukcí ze zdiva nebo betonu jako pro samostatnou stavební práci, i když jsou bourané konstrukce pod úrovní terénu, jako např. zdi, stropy a klenby v suterénu. 3. Vodorovné přemístění materiálu nad 20 m z rozbouraných konstrukcí ve výkopišti se oceňuje jako přemístění výkopku z hornin tř. 5 až 7 cenami souboru cen 162 . 0-1 . Vodorovné přemístění výkopku. 4. Svislé přemístění materiálu z rozbouraných konstrukcí ve výkopišti se oceňuje jako přemístění výkopku z hornin tř. 5 až 7 cenami souboru cen 161 10-11 Svislé přemístění výkopku. 5. Ceny nelze použít pro bourání konstrukcí pod vodou; toto bourání se ocení individuálně. 6. Objem vybouraného materiálu pro přemístění se rovná objemu konstrukcí před rozbouráním. 7. Vzdálenost vodorovného přemístění se určuje od těžiště původní konstrukce do těžiště skládky. </t>
  </si>
  <si>
    <t>"rozebrání opěrné zdi z bet. tvarovek" 30*0,25*4*0,4</t>
  </si>
  <si>
    <t>120951123</t>
  </si>
  <si>
    <t>Bourání zdiva z ŽB nebo předpjatého betonu v odkopávkách nebo prokopávkách strojně</t>
  </si>
  <si>
    <t>-1772236506</t>
  </si>
  <si>
    <t>Bourání konstrukcí v odkopávkách a prokopávkách strojně s přemístěním suti na hromady na vzdálenost do 20 m nebo s naložením na dopravní prostředek z betonu železového nebo předpjatého</t>
  </si>
  <si>
    <t>https://podminky.urs.cz/item/CS_URS_2022_01/120951123</t>
  </si>
  <si>
    <t>"odstranění stávající základů autobus. přístřešku" 25*1,5</t>
  </si>
  <si>
    <t>603832993</t>
  </si>
  <si>
    <t>"výkop"141</t>
  </si>
  <si>
    <t>-1245757172</t>
  </si>
  <si>
    <t>607815604</t>
  </si>
  <si>
    <t>77</t>
  </si>
  <si>
    <t>162301424</t>
  </si>
  <si>
    <t>Vodorovné přemístění pařezů do 5 km D do 900 mm</t>
  </si>
  <si>
    <t>-2131982169</t>
  </si>
  <si>
    <t>Vodorovné přemístění větví, kmenů nebo pařezů  s naložením, složením a dopravou do 5000 m pařezů kmenů, průměru přes 700 do 900 mm</t>
  </si>
  <si>
    <t xml:space="preserve">Poznámka k souboru cen:
1. Průměr kmene i pařezu se měří v místě řezu. 2. Měrná jednotka je 1 strom. </t>
  </si>
  <si>
    <t>78</t>
  </si>
  <si>
    <t>162301924</t>
  </si>
  <si>
    <t>Příplatek k vodorovnému přemístění pařezů D 900 mm ZKD 5 km</t>
  </si>
  <si>
    <t>146137295</t>
  </si>
  <si>
    <t>Vodorovné přemístění větví, kmenů nebo pařezů  s naložením, složením a dopravou Příplatek k cenám za každých dalších i započatých 5000 m přes 5000 m pařezů kmenů, průměru přes 700 do 900 mm</t>
  </si>
  <si>
    <t>-1094901010</t>
  </si>
  <si>
    <t>634545116</t>
  </si>
  <si>
    <t>"násyp"148</t>
  </si>
  <si>
    <t>212796126</t>
  </si>
  <si>
    <t>-1518714850</t>
  </si>
  <si>
    <t>336910810</t>
  </si>
  <si>
    <t>79</t>
  </si>
  <si>
    <t>174201204</t>
  </si>
  <si>
    <t>Zásyp jam po pařezech D pařezů do 900 mm</t>
  </si>
  <si>
    <t>-137401731</t>
  </si>
  <si>
    <t>Zásyp jam po pařezech  výkopkem z horniny získané při dobývání pařezů s hrubým urovnáním povrchu zasypávky průměru pařezu přes 700 do 900 mm</t>
  </si>
  <si>
    <t xml:space="preserve">Poznámka k souboru cen: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</si>
  <si>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-1846099524</t>
  </si>
  <si>
    <t>-1066154452</t>
  </si>
  <si>
    <t>869997302</t>
  </si>
  <si>
    <t>864427709</t>
  </si>
  <si>
    <t>216*0,015 'Přepočtené koeficientem množství</t>
  </si>
  <si>
    <t>133269417</t>
  </si>
  <si>
    <t>199</t>
  </si>
  <si>
    <t>1297818211</t>
  </si>
  <si>
    <t>"separační geotextilie" 2,2*53</t>
  </si>
  <si>
    <t>1366886425</t>
  </si>
  <si>
    <t>2,2*53</t>
  </si>
  <si>
    <t>-2017360873</t>
  </si>
  <si>
    <t>"drenáž PE DN 100" 53</t>
  </si>
  <si>
    <t>271532213</t>
  </si>
  <si>
    <t>Podsyp pod základové konstrukce se zhutněním z hrubého kameniva frakce 8 až 16 mm</t>
  </si>
  <si>
    <t>-465214964</t>
  </si>
  <si>
    <t>Podsyp pod základové konstrukce se zhutněním a urovnáním povrchu z kameniva hrubého, frakce 8 - 16 mm</t>
  </si>
  <si>
    <t>https://podminky.urs.cz/item/CS_URS_2022_01/271532213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</si>
  <si>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</si>
  <si>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"podklad pod opěrné zdi z L panelů" 17,5*0,1*0,8</t>
  </si>
  <si>
    <t>"podklad pod terénní schodiště" 0,1*1*2,5</t>
  </si>
  <si>
    <t>274311127</t>
  </si>
  <si>
    <t>Základové pasy, prahy, věnce a ostruhy z betonu prostého C 25/30</t>
  </si>
  <si>
    <t>522664833</t>
  </si>
  <si>
    <t>Základové konstrukce z betonu prostého pasy, prahy, věnce a ostruhy ve výkopu nebo na hlavách pilot C 25/30</t>
  </si>
  <si>
    <t>https://podminky.urs.cz/item/CS_URS_2022_01/274311127</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</si>
  <si>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</si>
  <si>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"základ pod opěrné zdi z L panelů, C25/30 XF3 tl. 200 mm" 17,5*0,2*0,8</t>
  </si>
  <si>
    <t>275311126</t>
  </si>
  <si>
    <t>Základové patky a bloky z betonu prostého C 20/25</t>
  </si>
  <si>
    <t>-1371871268</t>
  </si>
  <si>
    <t>Základové konstrukce z betonu prostého patky a bloky ve výkopu nebo na hlavách pilot C 20/25</t>
  </si>
  <si>
    <t>https://podminky.urs.cz/item/CS_URS_2022_01/275311126</t>
  </si>
  <si>
    <t>"betonové lože C20/25n XF3 pro palisády" 0,7*29</t>
  </si>
  <si>
    <t>Svislé a kompletní konstrukce</t>
  </si>
  <si>
    <t>327122114R</t>
  </si>
  <si>
    <t>Opěrná zeď samonosná ze ŽB dílců tvaru L v 1550 mm</t>
  </si>
  <si>
    <t>-284489066</t>
  </si>
  <si>
    <t>Opěrné zdi samonosné  ze železobetonových dílců tvaru L se základem z betonu prostého přímé, výšky 1550 mm</t>
  </si>
  <si>
    <t xml:space="preserve">Poznámka k souboru cen:
1. V cenách nejsou započteny náklady na: a) zásyp dílců zeminou, který se oceňuje cenami části A 01 katalogu 800-1 Zemní práce, b) odvodnění drenáží, které se oceňují cenami souboru cen 212 75-2 Trativody z drenážních trubek katalogu 827-1 Vedení trubní,dálková a přípojná – vodovod a kanalizace. 2. Množství měrných jednotek u cen -21.. se určuje v běžných metrech délky zdi, ze které se odečte rozvinutá délka rohového dílce 1,2 metru. Rohový dílec se ocení cenami -22.. </t>
  </si>
  <si>
    <t>5,5+6</t>
  </si>
  <si>
    <t>327122115R</t>
  </si>
  <si>
    <t>Opěrná zeď samonosná ze ŽB dílců tvaru L v 1800 mm</t>
  </si>
  <si>
    <t>704833531</t>
  </si>
  <si>
    <t>Opěrné zdi samonosné  ze železobetonových dílců tvaru L se základem z betonu prostého přímé, výšky 1800 mm</t>
  </si>
  <si>
    <t>327122215R</t>
  </si>
  <si>
    <t>Opěrná zeď samonosná rohový dílec ze ŽB tvaru L v 1800 mm</t>
  </si>
  <si>
    <t>62053257</t>
  </si>
  <si>
    <t>Opěrné zdi samonosné  ze železobetonových dílců tvaru L se základem z betonu prostého rohový dílec, výšky 1800 mm</t>
  </si>
  <si>
    <t>339921133</t>
  </si>
  <si>
    <t>Osazování betonových palisád do betonového základu v řadě výšky prvku přes 1 do 1,5 m</t>
  </si>
  <si>
    <t>-458343585</t>
  </si>
  <si>
    <t>Osazování palisád  betonových v řadě se zabetonováním výšky palisády přes 1000 do 1500 mm</t>
  </si>
  <si>
    <t>https://podminky.urs.cz/item/CS_URS_2022_01/339921133</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</si>
  <si>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</si>
  <si>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59228416</t>
  </si>
  <si>
    <t>palisáda tyčová půlkulatá armovaná 175x200x1500mm</t>
  </si>
  <si>
    <t>-99350937</t>
  </si>
  <si>
    <t>430321414R</t>
  </si>
  <si>
    <t>Terénní betonové schodiště C 25/30 XF3</t>
  </si>
  <si>
    <t>1587404944</t>
  </si>
  <si>
    <t>Schodišťové konstrukce a rampy z betonu železového (bez výztuže)  stupně, schodnice, ramena, podesty s nosníky tř. C 25/30</t>
  </si>
  <si>
    <t>1,5*1</t>
  </si>
  <si>
    <t>430321616R</t>
  </si>
  <si>
    <t>Terénní betonové schodiště - stupně z betonu C 30/37</t>
  </si>
  <si>
    <t>1240029093</t>
  </si>
  <si>
    <t>Schodišťové konstrukce a rampy z betonu železového (bez výztuže)  stupně, schodnice, ramena, podesty s nosníky tř. C 30/37</t>
  </si>
  <si>
    <t>0,35*0,18*1*7</t>
  </si>
  <si>
    <t>564831111</t>
  </si>
  <si>
    <t>Podklad ze štěrkodrtě ŠD tl 100 mm</t>
  </si>
  <si>
    <t>348661343</t>
  </si>
  <si>
    <t>Podklad ze štěrkodrti ŠD  s rozprostřením a zhutněním, po zhutnění tl. 100 mm</t>
  </si>
  <si>
    <t>"ŠD 0/32 tl. 100 mm"199</t>
  </si>
  <si>
    <t>-1084225430</t>
  </si>
  <si>
    <t>"ŠD 16/32 tl. 150 mm"199</t>
  </si>
  <si>
    <t>-1430219534</t>
  </si>
  <si>
    <t>596211112</t>
  </si>
  <si>
    <t>Kladení zámkové dlažby komunikací pro pěší tl 60 mm skupiny A pl do 300 m2</t>
  </si>
  <si>
    <t>982508192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</si>
  <si>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</si>
  <si>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</si>
  <si>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"dlažba přírodní" 174</t>
  </si>
  <si>
    <t>"dlažba reliéfní" 13</t>
  </si>
  <si>
    <t>"dlažba červená" 12</t>
  </si>
  <si>
    <t>59245022</t>
  </si>
  <si>
    <t>dlažba zámková profilová kraj 200x165x60mm přírodní</t>
  </si>
  <si>
    <t>-565066202</t>
  </si>
  <si>
    <t>174</t>
  </si>
  <si>
    <t>59245023</t>
  </si>
  <si>
    <t>dlažba zámková profilová kraj 200x165x60mm barevná</t>
  </si>
  <si>
    <t>61409927</t>
  </si>
  <si>
    <t>59245006R</t>
  </si>
  <si>
    <t>dlažba skladebná betonová pro nevidomé 200x165x60mm barevná</t>
  </si>
  <si>
    <t>-242738492</t>
  </si>
  <si>
    <t>dlažba skladebná betonová pro nevidomé 200x100x60mm barevná</t>
  </si>
  <si>
    <t>Úpravy povrchů, podlahy a osazování výplní</t>
  </si>
  <si>
    <t>628612201R</t>
  </si>
  <si>
    <t>Nátěr zábradlí jednonásobný vrchní</t>
  </si>
  <si>
    <t>31114962</t>
  </si>
  <si>
    <t>Nátěr zábradlí  1x vrchní</t>
  </si>
  <si>
    <t>((13,3*2)+(1,1*12))*0,2</t>
  </si>
  <si>
    <t>911111110R</t>
  </si>
  <si>
    <t>Autobusový přístřešek</t>
  </si>
  <si>
    <t>1362926402</t>
  </si>
  <si>
    <t>Kompletní provedení, včetně nákupu, dovezení, osazení autobusového přístřešku</t>
  </si>
  <si>
    <t>"autobusový přístřešek dle požadavku investora" 2</t>
  </si>
  <si>
    <t>911111111</t>
  </si>
  <si>
    <t>Montáž zábradlí ocelového zabetonovaného</t>
  </si>
  <si>
    <t>-766473055</t>
  </si>
  <si>
    <t>Montáž zábradlí ocelového  zabetonovaného</t>
  </si>
  <si>
    <t>https://podminky.urs.cz/item/CS_URS_2022_01/911111111</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</si>
  <si>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</si>
  <si>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1,6</t>
  </si>
  <si>
    <t>911121111</t>
  </si>
  <si>
    <t>Montáž zábradlí ocelového přichyceného vruty do betonového podkladu</t>
  </si>
  <si>
    <t>-423511727</t>
  </si>
  <si>
    <t>Montáž zábradlí ocelového  přichyceného vruty do betonového podkladu</t>
  </si>
  <si>
    <t>https://podminky.urs.cz/item/CS_URS_2022_01/911121111</t>
  </si>
  <si>
    <t>5,7+6</t>
  </si>
  <si>
    <t>74910602R</t>
  </si>
  <si>
    <t>Silniční zábradlí ocelové pozink. tl. Zn 80 um ocel S235</t>
  </si>
  <si>
    <t>-471561994</t>
  </si>
  <si>
    <t xml:space="preserve">zábradlí městské obloukové bezpečnostní lakovaný povrch </t>
  </si>
  <si>
    <t>1,6+11,7</t>
  </si>
  <si>
    <t>912311111R</t>
  </si>
  <si>
    <t>Montáž odrazky na ocelové zábradlí</t>
  </si>
  <si>
    <t>1953275070</t>
  </si>
  <si>
    <t>Montáž odrazek  na zábradlí</t>
  </si>
  <si>
    <t xml:space="preserve">Poznámka k souboru cen:
1. V cenách jsou započteny i náklady na montáž odrazek včetně upevňovacího materiálu. 2. V cenách nejsou započteny náklady na dodání odrazek, tyto se oceňují ve specifikaci. </t>
  </si>
  <si>
    <t>40445175R</t>
  </si>
  <si>
    <t>odrazka na zábradlí</t>
  </si>
  <si>
    <t>942421742</t>
  </si>
  <si>
    <t>odrazka na svodidla V.1.B</t>
  </si>
  <si>
    <t>-518740779</t>
  </si>
  <si>
    <t>-1924466482</t>
  </si>
  <si>
    <t>"IJ4a"2</t>
  </si>
  <si>
    <t>248099065</t>
  </si>
  <si>
    <t>-1725383958</t>
  </si>
  <si>
    <t>-1761763856</t>
  </si>
  <si>
    <t>2*2</t>
  </si>
  <si>
    <t>922409966</t>
  </si>
  <si>
    <t>545218050</t>
  </si>
  <si>
    <t>843774473</t>
  </si>
  <si>
    <t>8+4+23+10+6</t>
  </si>
  <si>
    <t>1170893935</t>
  </si>
  <si>
    <t>916231213</t>
  </si>
  <si>
    <t>Osazení chodníkového obrubníku betonového stojatého s boční opěrou do lože z betonu prostého</t>
  </si>
  <si>
    <t>1899649329</t>
  </si>
  <si>
    <t>Osazení chodníkového obrubníku betonového se zřízením lože, s vyplněním a zatřením spár cementovou maltou stojatého s boční opěrou z betonu prostého, do lože z betonu prostého</t>
  </si>
  <si>
    <t>https://podminky.urs.cz/item/CS_URS_2022_01/916231213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</si>
  <si>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</si>
  <si>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15+2+58</t>
  </si>
  <si>
    <t>59217018</t>
  </si>
  <si>
    <t>obrubník betonový chodníkový 1000x80x200mm</t>
  </si>
  <si>
    <t>-608530048</t>
  </si>
  <si>
    <t>-852201098</t>
  </si>
  <si>
    <t>114485039</t>
  </si>
  <si>
    <t>661087302</t>
  </si>
  <si>
    <t>-2027766870</t>
  </si>
  <si>
    <t>"chodníkový obrubník" 0,05*75</t>
  </si>
  <si>
    <t>"silniční obruba" 0,1*51</t>
  </si>
  <si>
    <t>966001212</t>
  </si>
  <si>
    <t>Odstranění lavičky stabilní kotvené šrouby na pevný podklad</t>
  </si>
  <si>
    <t>365206384</t>
  </si>
  <si>
    <t>Odstranění lavičky parkové stabilní  přichycené kotevními šrouby</t>
  </si>
  <si>
    <t>https://podminky.urs.cz/item/CS_URS_2022_01/966001212</t>
  </si>
  <si>
    <t xml:space="preserve">Poznámka k souboru cen:
1. V cenách jsou započteny i náklady na odklizení materiálu na vzdálenost do 20 m nebo naložení na dopravní prostředek. </t>
  </si>
  <si>
    <t>60</t>
  </si>
  <si>
    <t>966001311</t>
  </si>
  <si>
    <t>Odstranění odpadkového koše s betonovou patkou</t>
  </si>
  <si>
    <t>1153108595</t>
  </si>
  <si>
    <t>Odstranění odpadkového koše  s betonovou patkou</t>
  </si>
  <si>
    <t>https://podminky.urs.cz/item/CS_URS_2022_01/966001311</t>
  </si>
  <si>
    <t>61</t>
  </si>
  <si>
    <t>129420851</t>
  </si>
  <si>
    <t>"odstranění IJ4a" 3</t>
  </si>
  <si>
    <t>62</t>
  </si>
  <si>
    <t>466172184</t>
  </si>
  <si>
    <t>63</t>
  </si>
  <si>
    <t>966008113</t>
  </si>
  <si>
    <t>Bourání trubního propustku do DN 800</t>
  </si>
  <si>
    <t>1066359646</t>
  </si>
  <si>
    <t>Bourání trubního propustku  s odklizením a uložením vybouraného materiálu na skládku na vzdálenost do 3 m nebo s naložením na dopravní prostředek z trub DN přes 500 do 800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</si>
  <si>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</si>
  <si>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"odstranění propustku DN600" 5</t>
  </si>
  <si>
    <t>64</t>
  </si>
  <si>
    <t>966071111</t>
  </si>
  <si>
    <t>Demontáž ocelových kcí hmotnosti do 5 t z profilů hmotnosti do 13 kg/m</t>
  </si>
  <si>
    <t>-1197936291</t>
  </si>
  <si>
    <t>Demontáž ocelových konstrukcí profilů hmotnosti do 13 kg/m, hmotnosti konstrukce do 5 t</t>
  </si>
  <si>
    <t>https://podminky.urs.cz/item/CS_URS_2022_01/966071111</t>
  </si>
  <si>
    <t xml:space="preserve">Poznámka k souboru cen:
1. Ceny nelze použít pro ocenění demontáží ocelových konstrukcí hmotnosti do 500 kg; tyto se oceňují cenami souboru cen 767 99-68 Demontáž ostatních zámečnických konstrukcí části B01 katalogu 800-767 Konstrukce zámečnické. </t>
  </si>
  <si>
    <t>"odstranění autobusového přístřešku" ((2*4)+(2,5*4)+(2*1*2))*0,02*7,5</t>
  </si>
  <si>
    <t>65</t>
  </si>
  <si>
    <t>-1519257197</t>
  </si>
  <si>
    <t>"kovový materiál do výkupny kovů-sloupky" 3*0,06</t>
  </si>
  <si>
    <t>"kovový materiál do výkupny kovů-značky" 3*0,04</t>
  </si>
  <si>
    <t>66</t>
  </si>
  <si>
    <t>348801882</t>
  </si>
  <si>
    <t>0,3*9</t>
  </si>
  <si>
    <t>67</t>
  </si>
  <si>
    <t>997013801</t>
  </si>
  <si>
    <t>-358893993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</si>
  <si>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</si>
  <si>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"odstranění propustku DN600" 5*0,25*2,5</t>
  </si>
  <si>
    <t>bet_tvarovky*2,5</t>
  </si>
  <si>
    <t>68</t>
  </si>
  <si>
    <t>997013802</t>
  </si>
  <si>
    <t>Poplatek za uložení na skládce (skládkovné) stavebního odpadu železobetonového kód odpadu 170 101</t>
  </si>
  <si>
    <t>-1131680470</t>
  </si>
  <si>
    <t>Poplatek za uložení stavebního odpadu na skládce (skládkovné) z armovaného betonu zatříděného do Katalogu odpadů pod kódem 170 101</t>
  </si>
  <si>
    <t>"odstranění stávající základů autobus. přístřešku" 25*1,5*2,5</t>
  </si>
  <si>
    <t>69</t>
  </si>
  <si>
    <t>997013811</t>
  </si>
  <si>
    <t>Poplatek za uložení na skládce (skládkovné) stavebního odpadu dřevěného kód odpadu 170 201</t>
  </si>
  <si>
    <t>638244214</t>
  </si>
  <si>
    <t>Poplatek za uložení stavebního odpadu na skládce (skládkovné) dřevěného zatříděného do Katalogu odpadů pod kódem 170 201</t>
  </si>
  <si>
    <t>"odstranění lavičky" 4*0,5*0,1*0,7</t>
  </si>
  <si>
    <t>70</t>
  </si>
  <si>
    <t>997013831</t>
  </si>
  <si>
    <t>Poplatek za uložení na skládce (skládkovné) stavebního odpadu směsného kód odpadu 170 904</t>
  </si>
  <si>
    <t>-2032115306</t>
  </si>
  <si>
    <t>Poplatek za uložení stavebního odpadu na skládce (skládkovné) směsného stavebního a demoličního zatříděného do Katalogu odpadů pod kódem 170 904</t>
  </si>
  <si>
    <t>"odstranění odpadkového koše" 0,02</t>
  </si>
  <si>
    <t>71</t>
  </si>
  <si>
    <t>619023688</t>
  </si>
  <si>
    <t>72</t>
  </si>
  <si>
    <t>-1860350800</t>
  </si>
  <si>
    <t>sut_kus_material*9</t>
  </si>
  <si>
    <t>73</t>
  </si>
  <si>
    <t>997221571</t>
  </si>
  <si>
    <t>Vodorovná doprava vybouraných hmot do 1 km</t>
  </si>
  <si>
    <t>-1346733543</t>
  </si>
  <si>
    <t>Vodorovná doprava vybouraných hmot  bez naložení, ale se složením a s hrubým urovnáním na vzdálenost do 1 km</t>
  </si>
  <si>
    <t>https://podminky.urs.cz/item/CS_URS_2022_01/997221571</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</si>
  <si>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</si>
  <si>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74</t>
  </si>
  <si>
    <t>997221579</t>
  </si>
  <si>
    <t>Příplatek ZKD 1 km u vodorovné dopravy vybouraných hmot</t>
  </si>
  <si>
    <t>-837915937</t>
  </si>
  <si>
    <t>Vodorovná doprava vybouraných hmot  bez naložení, ale se složením a s hrubým urovnáním na vzdálenost Příplatek k ceně za každý další i započatý 1 km přes 1 km</t>
  </si>
  <si>
    <t>https://podminky.urs.cz/item/CS_URS_2022_01/997221579</t>
  </si>
  <si>
    <t>vybourane_hmoty*9</t>
  </si>
  <si>
    <t>-755664549</t>
  </si>
  <si>
    <t>71,27</t>
  </si>
  <si>
    <t xml:space="preserve">SO122 - Úprava místní komunikace </t>
  </si>
  <si>
    <t>-1668460561</t>
  </si>
  <si>
    <t>709369751</t>
  </si>
  <si>
    <t>-2121909195</t>
  </si>
  <si>
    <t>875371281</t>
  </si>
  <si>
    <t>-1071174918</t>
  </si>
  <si>
    <t>"ŠD 0/63 tl. 150 mm"15</t>
  </si>
  <si>
    <t>"ŠD 0/32 tl. 150 mm"15</t>
  </si>
  <si>
    <t>1713165399</t>
  </si>
  <si>
    <t>"ACP 16+ 50/70"30</t>
  </si>
  <si>
    <t>1531698507</t>
  </si>
  <si>
    <t>"Asfaltový postřik infiltrační z kationaktivní asf. emulze PI-C(C65 B5) 0,80 kg/m2"15</t>
  </si>
  <si>
    <t>-1813273648</t>
  </si>
  <si>
    <t>"Asfaltový postřikspojovací PS-C(C65 B5) 0,35 kg/m2"62+30</t>
  </si>
  <si>
    <t>258914643</t>
  </si>
  <si>
    <t>"ACO 11+ 50/70" 62</t>
  </si>
  <si>
    <t>328161927</t>
  </si>
  <si>
    <t>"ACL 16+ 50/70" 62</t>
  </si>
  <si>
    <t>487541914</t>
  </si>
  <si>
    <t>"podél obrub "</t>
  </si>
  <si>
    <t>-67289659</t>
  </si>
  <si>
    <t>-445175089</t>
  </si>
  <si>
    <t>freza*0,4*2,2</t>
  </si>
  <si>
    <t>-1797688123</t>
  </si>
  <si>
    <t>-970565765</t>
  </si>
  <si>
    <t>-1047371946</t>
  </si>
  <si>
    <t>-1397081671</t>
  </si>
  <si>
    <t>A1</t>
  </si>
  <si>
    <t>13,206</t>
  </si>
  <si>
    <t>A2</t>
  </si>
  <si>
    <t>9,604</t>
  </si>
  <si>
    <t>B1</t>
  </si>
  <si>
    <t>-1,491</t>
  </si>
  <si>
    <t>B11</t>
  </si>
  <si>
    <t>1,491</t>
  </si>
  <si>
    <t>B13</t>
  </si>
  <si>
    <t>1,5</t>
  </si>
  <si>
    <t>B14</t>
  </si>
  <si>
    <t>5,6</t>
  </si>
  <si>
    <t>B15</t>
  </si>
  <si>
    <t>0,525</t>
  </si>
  <si>
    <t>SO241 - Úprava opěrné zdi</t>
  </si>
  <si>
    <t>B19</t>
  </si>
  <si>
    <t>0,631</t>
  </si>
  <si>
    <t>B20</t>
  </si>
  <si>
    <t>0,03</t>
  </si>
  <si>
    <t>B22</t>
  </si>
  <si>
    <t>B7</t>
  </si>
  <si>
    <t>31,658</t>
  </si>
  <si>
    <t>C1</t>
  </si>
  <si>
    <t>-2,111</t>
  </si>
  <si>
    <t>C11</t>
  </si>
  <si>
    <t>0,581</t>
  </si>
  <si>
    <t>C15</t>
  </si>
  <si>
    <t>C23</t>
  </si>
  <si>
    <t>C24</t>
  </si>
  <si>
    <t>0,13</t>
  </si>
  <si>
    <t>C26</t>
  </si>
  <si>
    <t>0,744</t>
  </si>
  <si>
    <t>C30</t>
  </si>
  <si>
    <t>0,234</t>
  </si>
  <si>
    <t>C32</t>
  </si>
  <si>
    <t>2,344</t>
  </si>
  <si>
    <t>C34</t>
  </si>
  <si>
    <t>0,911</t>
  </si>
  <si>
    <t>D15</t>
  </si>
  <si>
    <t>0,925</t>
  </si>
  <si>
    <t>D19</t>
  </si>
  <si>
    <t>2,044</t>
  </si>
  <si>
    <t>D22</t>
  </si>
  <si>
    <t>E15</t>
  </si>
  <si>
    <t>0,9</t>
  </si>
  <si>
    <t>E19</t>
  </si>
  <si>
    <t>0,204</t>
  </si>
  <si>
    <t>E22</t>
  </si>
  <si>
    <t>0,074</t>
  </si>
  <si>
    <t>E26</t>
  </si>
  <si>
    <t>E30</t>
  </si>
  <si>
    <t>0,091</t>
  </si>
  <si>
    <t>E32</t>
  </si>
  <si>
    <t>F15</t>
  </si>
  <si>
    <t>2,1</t>
  </si>
  <si>
    <t>G19</t>
  </si>
  <si>
    <t>G22</t>
  </si>
  <si>
    <t>H15</t>
  </si>
  <si>
    <t>H19</t>
  </si>
  <si>
    <t>H22</t>
  </si>
  <si>
    <t>J15</t>
  </si>
  <si>
    <t>1 - Zemní práce</t>
  </si>
  <si>
    <t>711 - Izolace proti vodě, vlhkosti a plynům</t>
  </si>
  <si>
    <t>767 - Konstrukce zámečnické</t>
  </si>
  <si>
    <t>8 - Trubní vedení</t>
  </si>
  <si>
    <t>9 - Ostatní konstrukce a práce, bourání</t>
  </si>
  <si>
    <t>997 - Přesun sutě</t>
  </si>
  <si>
    <t>998 - Přesun hmot</t>
  </si>
  <si>
    <t>Mimostav. doprava</t>
  </si>
  <si>
    <t>Ostatní</t>
  </si>
  <si>
    <t>131251100</t>
  </si>
  <si>
    <t>Hloubení jam nezapažených v hornině třídy těžitelnosti I, skupiny 3 objem do 20 m3 strojně</t>
  </si>
  <si>
    <t>M3</t>
  </si>
  <si>
    <t>CS ÚRS 2020 01</t>
  </si>
  <si>
    <t>1258309121</t>
  </si>
  <si>
    <t>Hloubení nezapažených jam a zářezů strojně s urovnáním dna do předepsaného profilu a spádu v hornině třídy těžitelnosti I skupiny 3 do 20 m3</t>
  </si>
  <si>
    <t>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t>
  </si>
  <si>
    <t>""viz Stávající stav, demontáže a bourací práce, výkopy"</t>
  </si>
  <si>
    <t>""výkopy"</t>
  </si>
  <si>
    <t>""plocha podstavy A1 - 6,20 m2"</t>
  </si>
  <si>
    <t>""horní plocha A2 - 15,10 m2"</t>
  </si>
  <si>
    <t>""průměrná plocha - (6,20+15,10)/2 = 10,650 m2"</t>
  </si>
  <si>
    <t>""průměrná hl. výkopu - (1,640+0,840)/2 = 1,24 m"</t>
  </si>
  <si>
    <t>10.650*1.240</t>
  </si>
  <si>
    <t>""odpočet objemu bourané části betonu zdi"</t>
  </si>
  <si>
    <t>"objem bouraného základu"        -1.491</t>
  </si>
  <si>
    <t>"objem bouraného dříku"        -(0.50*0.870*3.80+0.850*1.240*0.50*0.870)</t>
  </si>
  <si>
    <t>D1</t>
  </si>
  <si>
    <t>"Celkem: "A1+B1+C1</t>
  </si>
  <si>
    <t>162751117</t>
  </si>
  <si>
    <t>Vodorovné přemístění do 10000 m výkopku/sypaniny z horniny třídy těžitelnosti I, skupiny 1 až 3</t>
  </si>
  <si>
    <t>1651633548</t>
  </si>
  <si>
    <t>Vodorovné přemístění výkopku nebo sypaniny po suchu na obvyklém dopravním prostředku, bez naložení výkopku, avšak se složením bez rozhrnutí z horniny třídy těžitelnosti I skupiny 1 až 3 na vzdálenost přes 9 000 do 10 000 m</t>
  </si>
  <si>
    <t>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t>
  </si>
  <si>
    <t>"výkopy - viz pol. 131251100"       9.604</t>
  </si>
  <si>
    <t>171151103</t>
  </si>
  <si>
    <t>Uložení sypaniny z hornin soudržných do násypů zhutněných</t>
  </si>
  <si>
    <t>1342671892</t>
  </si>
  <si>
    <t>Uložení sypanin do násypů s rozprostřením sypaniny ve vrstvách a s hrubým urovnáním zhutněných z hornin soudržných jakékoliv třídy těžitelnosti</t>
  </si>
  <si>
    <t>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t>
  </si>
  <si>
    <t>""viz Vzorový příčný řez km 0,025 00 - nový stav"</t>
  </si>
  <si>
    <t>A3</t>
  </si>
  <si>
    <t>(1.22*0.80)/2*3.0</t>
  </si>
  <si>
    <t>171201231</t>
  </si>
  <si>
    <t>Poplatek za uložení zeminy a kamení na recyklační skládce (skládkovné) kód odpadu 17 05 04</t>
  </si>
  <si>
    <t>T</t>
  </si>
  <si>
    <t>497882243</t>
  </si>
  <si>
    <t>Poplatek za uložení stavebního odpadu na recyklační skládce (skládkovné) zeminy a kamení zatříděného do Katalogu odpadů pod kódem 17 05 04</t>
  </si>
  <si>
    <t>https://podminky.urs.cz/item/CS_URS_2022_01/171201231</t>
  </si>
  <si>
    <t>A4</t>
  </si>
  <si>
    <t>"viz pol. 162751117"        9.604*1.90</t>
  </si>
  <si>
    <t>171251201</t>
  </si>
  <si>
    <t>Uložení sypaniny na skládky nebo meziskládky</t>
  </si>
  <si>
    <t>-1227024630</t>
  </si>
  <si>
    <t>Uložení sypaniny na skládky nebo meziskládky bez hutnění s upravením uložené sypaniny do předepsaného tvaru</t>
  </si>
  <si>
    <t>https://podminky.urs.cz/item/CS_URS_2022_01/171251201</t>
  </si>
  <si>
    <t>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Vceně jsou započteny i náklady na rozprostření sypaniny ve vrstvách s hrubým urovnáním na skládce. 4. Vceně nejsou započteny náklady na získání skládek ani na poplatky za skládku. 5. Množství jednotek uložení výkopku (sypaniny) se určí v m3 uloženého výkopku (sypaniny), v rostlém stavu zpravidla ve výkopišti.</t>
  </si>
  <si>
    <t>A5</t>
  </si>
  <si>
    <t>"viz pol. 162751117"        9.604</t>
  </si>
  <si>
    <t>174151101</t>
  </si>
  <si>
    <t>1452989616</t>
  </si>
  <si>
    <t>https://podminky.urs.cz/item/CS_URS_2022_01/174151101</t>
  </si>
  <si>
    <t>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t>
  </si>
  <si>
    <t>A6</t>
  </si>
  <si>
    <t>(6.20+15.10)/2*1.450</t>
  </si>
  <si>
    <t>58344171</t>
  </si>
  <si>
    <t>štěrkodrť frakce 0/32</t>
  </si>
  <si>
    <t>-1295092133</t>
  </si>
  <si>
    <t>A7</t>
  </si>
  <si>
    <t>"viz pol. 171151103"      1.464*2.05</t>
  </si>
  <si>
    <t>"viz pol. 174151101"       15.443*2.05</t>
  </si>
  <si>
    <t>C7</t>
  </si>
  <si>
    <t>"Celkem: "A7+B7</t>
  </si>
  <si>
    <t>711</t>
  </si>
  <si>
    <t>Izolace proti vodě, vlhkosti a plynům</t>
  </si>
  <si>
    <t>711112001</t>
  </si>
  <si>
    <t>Provedení izolace proti zemní vlhkosti svislé za studena nátěrem penetračním</t>
  </si>
  <si>
    <t>M2</t>
  </si>
  <si>
    <t>-1706538208</t>
  </si>
  <si>
    <t>Provedení izolace proti zemní vlhkosti natěradly a tmely za studena  na ploše svislé S nátěrem penetračním</t>
  </si>
  <si>
    <t>https://podminky.urs.cz/item/CS_URS_2022_01/711112001</t>
  </si>
  <si>
    <t>Poznámka k souboru cen:
1. Izolace plochy jednotlivě do 10 m2 se oceňují skladebně cenou příslušné izolace a cenou 711 19-9095 Příplatek za plochu do 10 m2.</t>
  </si>
  <si>
    <t>""viz Sanace zdi, úprava zábradlí + Technická zpráva"</t>
  </si>
  <si>
    <t xml:space="preserve">""Sanace dříku zdi a základu – části v zemině (obnažené při výkopu) – S1 "       </t>
  </si>
  <si>
    <t>""1xALP"</t>
  </si>
  <si>
    <t>A40</t>
  </si>
  <si>
    <t>6.31</t>
  </si>
  <si>
    <t>B40</t>
  </si>
  <si>
    <t>"Celkem: "A40</t>
  </si>
  <si>
    <t>11163150</t>
  </si>
  <si>
    <t>lak penetrační asfaltový</t>
  </si>
  <si>
    <t>2143096972</t>
  </si>
  <si>
    <t>Poznámka k položce:
Spotřeba 0,3-0,4kg/m2</t>
  </si>
  <si>
    <t>""viz pol. 711112001"</t>
  </si>
  <si>
    <t>""spotřeba 0,00035 t / m2"</t>
  </si>
  <si>
    <t>A41</t>
  </si>
  <si>
    <t>6.310*0.00035</t>
  </si>
  <si>
    <t>711112002</t>
  </si>
  <si>
    <t>Provedení izolace proti zemní vlhkosti svislé za studena lakem asfaltovým</t>
  </si>
  <si>
    <t>845699087</t>
  </si>
  <si>
    <t>Provedení izolace proti zemní vlhkosti natěradly a tmely za studena  na ploše svislé S nátěrem lakem asfaltovým</t>
  </si>
  <si>
    <t>https://podminky.urs.cz/item/CS_URS_2022_01/711112002</t>
  </si>
  <si>
    <t>""2xALN"</t>
  </si>
  <si>
    <t>A42</t>
  </si>
  <si>
    <t>6.31*2</t>
  </si>
  <si>
    <t>B42</t>
  </si>
  <si>
    <t>"Celkem: "A42</t>
  </si>
  <si>
    <t>11163155</t>
  </si>
  <si>
    <t>lak hydroizolační z modifikovaného asfaltu</t>
  </si>
  <si>
    <t>308747514</t>
  </si>
  <si>
    <t>""viz pol. 711112002"</t>
  </si>
  <si>
    <t>""spotřeba 0,00045 t / m2"</t>
  </si>
  <si>
    <t>A43</t>
  </si>
  <si>
    <t>12.620*0.00045</t>
  </si>
  <si>
    <t>711132101</t>
  </si>
  <si>
    <t>Provedení izolace proti zemní vlhkosti pásy na sucho svislé AIP nebo tkaninou</t>
  </si>
  <si>
    <t>308639970</t>
  </si>
  <si>
    <t>Provedení izolace proti zemní vlhkosti pásy na sucho  AIP nebo tkaniny na ploše svislé S</t>
  </si>
  <si>
    <t>https://podminky.urs.cz/item/CS_URS_2022_01/711132101</t>
  </si>
  <si>
    <t>Poznámka k souboru cen:
1. Izolace plochy jednotlivě do 10 m2 se oceňují skladebně cenou příslušné izolace a cenou 711 19-9096 Příplatek za plochu do 10 m2.</t>
  </si>
  <si>
    <t>""ochranná vrstva geotextilie 600 g / m2"</t>
  </si>
  <si>
    <t>A44</t>
  </si>
  <si>
    <t>B44</t>
  </si>
  <si>
    <t>"Celkem: "A44</t>
  </si>
  <si>
    <t>69311083</t>
  </si>
  <si>
    <t>geotextilie netkaná separační, ochranná, filtrační, drenážní PP 600g/m2</t>
  </si>
  <si>
    <t>965988475</t>
  </si>
  <si>
    <t>""viz pol. 711132101 + ztratné 20%"</t>
  </si>
  <si>
    <t>A45</t>
  </si>
  <si>
    <t>6.310*1.20</t>
  </si>
  <si>
    <t>998711101</t>
  </si>
  <si>
    <t>Přesun hmot tonážní pro izolace proti vodě, vlhkosti a plynům v objektech výšky do 6 m</t>
  </si>
  <si>
    <t>-1459035463</t>
  </si>
  <si>
    <t>Přesun hmot pro izolace proti vodě, vlhkosti a plynům  stanovený z hmotnosti přesunovaného materiálu vodorovná dopravní vzdálenost do 50 m v objektech výšky do 6 m</t>
  </si>
  <si>
    <t>Poznámka k souboru cen:
1. Ceny pro přesun hmot stanovený zhmotnosti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kcenám -1181 pro přesun prováděný bez použití mechanizace, tj. za ztížených podmínek, lze použít pouze pro hmotnost materiálu, která se tímto způsobem skutečně přemísťuje.</t>
  </si>
  <si>
    <t>767</t>
  </si>
  <si>
    <t>Konstrukce zámečnické</t>
  </si>
  <si>
    <t>767996801</t>
  </si>
  <si>
    <t>Demontáž atypických zámečnických konstrukcí rozebráním hmotnosti jednotlivých dílů do 50 kg</t>
  </si>
  <si>
    <t>KG</t>
  </si>
  <si>
    <t>-1794050249</t>
  </si>
  <si>
    <t>Demontáž ostatních zámečnických konstrukcí  o hmotnosti jednotlivých dílů rozebráním do 50 kg</t>
  </si>
  <si>
    <t>Poznámka k souboru cen:
1. Cenami nelze oceňovat demontáž jmenovité konstrukce, pro kterou jsou ceny vkatalogu již stanoveny. 2. Ceny lze užít pro sortiment zámečnických konstrukcí, nikoliv pro sloupy, kolejnice, vazníky apod. 3. Volba cen se řídí hmotností jednotlivě demontovaného dílu konstrukce.</t>
  </si>
  <si>
    <t>A47</t>
  </si>
  <si>
    <t>"demontáž česlí"       17.0</t>
  </si>
  <si>
    <t>810391811</t>
  </si>
  <si>
    <t>Bourání stávajícího potrubí z betonu DN přes 200 do 400</t>
  </si>
  <si>
    <t>442372486</t>
  </si>
  <si>
    <t>Bourání stávajícího potrubí z betonu v otevřeném výkopu DN přes 200 do 400</t>
  </si>
  <si>
    <t>https://podminky.urs.cz/item/CS_URS_2022_01/810391811</t>
  </si>
  <si>
    <t>Poznámka k souboru cen:
1. Ceny jsou určeny pro bourání vodovodního a kanalizačního potrubí. 2. V cenách jsou započteny náklady na bourání potrubí včetně tvarovek.</t>
  </si>
  <si>
    <t>A8</t>
  </si>
  <si>
    <t>"bourání potrubí  - stáv. kanalizace bet. TR. DN 400"       7.50</t>
  </si>
  <si>
    <t>911122-R</t>
  </si>
  <si>
    <t>Úprava zábradlí - doplnění části - dodávka + montáž, včetně povrchové úpravy nátěrem</t>
  </si>
  <si>
    <t>2023678491</t>
  </si>
  <si>
    <t>""úprava zábradlí - doplnění krajní svislice 1 ks U80 - dl. 0,90 m, 1 ks vnitřní svislice PLO 50x10 mm - dl. 0,90 m"</t>
  </si>
  <si>
    <t>""zavíčkování konců madla a vodor. prutu plechem P4 - 2 ks"</t>
  </si>
  <si>
    <t>""1*0,9m*8,65kg/m + 1*0,9m*3,93kg/m+2*0,13kg/ks = 11,582 kg * 1,02 (3,6 % na svary) =  zaokrouhleno = 12 kg"</t>
  </si>
  <si>
    <t>""nátěr zábradlí v délce 2,0 m od konce úpravy - skladba viz výkres"</t>
  </si>
  <si>
    <t>""16 svislic PLO 50x10 - dl. 0,90 m (1,92 m2)+ 1 krajní svislice U80 dl. 0,90 m (0,306 m2)+ horní a spodní madlo TRH 100x50 dl. 2,0m (1,2m2),"</t>
  </si>
  <si>
    <t>""čela madel P4 (0,01 m2), 2x sloupek dl. 0,12 m - TRH 60*80 (0,067 m2) = celkem 3,503 m2 (pro 1 vrstvu nátěru)"</t>
  </si>
  <si>
    <t>A9</t>
  </si>
  <si>
    <t>12.0</t>
  </si>
  <si>
    <t>919735111</t>
  </si>
  <si>
    <t>Řezání stávajícího živičného krytu hl do 50 mm</t>
  </si>
  <si>
    <t>1464894028</t>
  </si>
  <si>
    <t>Řezání stávajícího živičného krytu nebo podkladu  hloubky do 50 mm</t>
  </si>
  <si>
    <t>https://podminky.urs.cz/item/CS_URS_2022_01/919735111</t>
  </si>
  <si>
    <t>Poznámka k souboru cen:
1. V cenách jsou započteny i náklady na spotřebu vody.</t>
  </si>
  <si>
    <t>A10</t>
  </si>
  <si>
    <t>"řezání živičné vozovky tl. 50 mm"        1.20+3.60+1.20</t>
  </si>
  <si>
    <t>962052211</t>
  </si>
  <si>
    <t>Bourání zdiva nadzákladového ze ŽB přes 1 m3</t>
  </si>
  <si>
    <t>-1262880324</t>
  </si>
  <si>
    <t>Bourání zdiva železobetonového  nadzákladového, objemu přes 1 m3</t>
  </si>
  <si>
    <t>https://podminky.urs.cz/item/CS_URS_2022_01/962052211</t>
  </si>
  <si>
    <t>Poznámka k souboru cen:
1. Bourání pilířů o průřezu přes 0,36 m2 se oceňuje cenami - 2210 a -2211 jako bourání zdiva nadzákladového železobetonového.</t>
  </si>
  <si>
    <t>""bourání opěrné zdi"</t>
  </si>
  <si>
    <t>A11</t>
  </si>
  <si>
    <t>"ŽB dřík zdi"        0.50*1.360*3.80+0.850*(1.440*0.50)*1.360</t>
  </si>
  <si>
    <t>"základ"      0.80*0.450*3.80+1.05*(0.520*0.50)*0.450</t>
  </si>
  <si>
    <t>"bourání ŽB římsy"      0.20*0.650*3.80+0.20*(0.70*1.240)*0.50</t>
  </si>
  <si>
    <t>D11</t>
  </si>
  <si>
    <t>"Celkem: "A11+B11+C11</t>
  </si>
  <si>
    <t>966075212</t>
  </si>
  <si>
    <t>Demontáž částí ocelového zábradlí mostů přes 50 kg</t>
  </si>
  <si>
    <t>214947606</t>
  </si>
  <si>
    <t>Demontáž částí ocelového zábradlí mostů svařovaného nebo šroubovaného, hmotnosti přes 50 kg</t>
  </si>
  <si>
    <t>https://podminky.urs.cz/item/CS_URS_2022_01/966075212</t>
  </si>
  <si>
    <t>""DEMONTÁŽ ČÁSTI MOSTNÍHO ZÁBRADLÍ délky 3,5 m"</t>
  </si>
  <si>
    <t>""madlo a spodní vodor. prut TRH 100x50x4 - 2KS*3,5 m*8,336 kg/m, svislá výplň PLO 50x10mm - 28ks*dl. 0,90 m*3,93 kg/m"</t>
  </si>
  <si>
    <t>""sloupek TRH 80x60x4 - 2 ks*dl.0,12m*8,211 kg/m, krajní svislice 1ks*dl.0,90 m*8,336 kg/m  = 166,86 kg"</t>
  </si>
  <si>
    <t>A12</t>
  </si>
  <si>
    <t>166.860</t>
  </si>
  <si>
    <t>977211114</t>
  </si>
  <si>
    <t>Řezání stěnovou pilou ŽB kcí s výztuží průměru do 16 mm hl do 520 mm</t>
  </si>
  <si>
    <t>-117607669</t>
  </si>
  <si>
    <t>Řezání konstrukcí stěnovou pilou železobetonových průměru řezané výztuže do 16 mm hloubka řezu přes 420 do 520 mm</t>
  </si>
  <si>
    <t>Poznámka k souboru cen:
1. Množství měrných jednotek se určuje: a) u řezů v m délky řezu v závislosti na jeho hloubce, b) u příplatku za řezy do výztuže průměru přes 16 mm v cm2 plochy řezané výztuže. 2. Vcenách jsou započteny i náklady na spotřebu vody. 3. V cenách nejsou započteny náklady na vybourání konstrukce; tyto náklady se oceňují cenami katalogu 801-3 Budovy a haly - bourání konstrukcí.</t>
  </si>
  <si>
    <t>""bourání opěrné zdi včetně odřezání výztuže - trny prům. 12 mm, profil V"</t>
  </si>
  <si>
    <t>A13</t>
  </si>
  <si>
    <t>"ŽB dřík zdi"        (1.360*4)+3.80</t>
  </si>
  <si>
    <t>"základ"      1.050+0.450</t>
  </si>
  <si>
    <t>C13</t>
  </si>
  <si>
    <t>"Celkem: "A13+B13</t>
  </si>
  <si>
    <t>97721111R</t>
  </si>
  <si>
    <t>Řezání stěnovou pilou ŽB kcí s výztuží průměru do 16 mm hl do 850 mm</t>
  </si>
  <si>
    <t>-744689418</t>
  </si>
  <si>
    <t>Řezání konstrukcí stěnovou pilou železobetonových průměru řezané výztuže do 16 mm hloubka řezu přes 680 mm do 850 mm</t>
  </si>
  <si>
    <t>A14</t>
  </si>
  <si>
    <t>"ŽB dřík zdi"        (1.440*0.50)+1.360</t>
  </si>
  <si>
    <t>"základ"      0.450*4+3.80</t>
  </si>
  <si>
    <t>C14</t>
  </si>
  <si>
    <t>"Celkem: "A14+B14</t>
  </si>
  <si>
    <t>985112112</t>
  </si>
  <si>
    <t>Odsekání degradovaného betonu stěn tl do 30 mm</t>
  </si>
  <si>
    <t>1981164939</t>
  </si>
  <si>
    <t>Odsekání degradovaného betonu stěn, tloušťky přes 10 do 30 mm</t>
  </si>
  <si>
    <t>Poznámka k souboru cen:
1. Vceně -2111 až -2133 jsou započteny i náklady na odstranění degradovaného betonu ručním pneumatickým kladivem sdočištěním kobnažení betonářské výztuže a jejím ručním očištěním.</t>
  </si>
  <si>
    <t>""mechanické otlučení nepevných částí betonu"</t>
  </si>
  <si>
    <t>A15</t>
  </si>
  <si>
    <t>"bok základu"      0.80*0.450</t>
  </si>
  <si>
    <t>"bok dříku"      0.50*1.050</t>
  </si>
  <si>
    <t>"líc základu"       (0.450+0.30)*2.0</t>
  </si>
  <si>
    <t>"líc dříku"       0.170*2.0+(1.30*0.90)/2</t>
  </si>
  <si>
    <t>"rub základu"       0.450*2.0</t>
  </si>
  <si>
    <t>"rub dříku"      1.050*2.0</t>
  </si>
  <si>
    <t>G15</t>
  </si>
  <si>
    <t>"Mezisoučet: "A15+B15+C15+D15+E15+F15</t>
  </si>
  <si>
    <t>""Sanace pohledových ploch římsy – S2 "</t>
  </si>
  <si>
    <t>"plocha po obvodu římsy"       0.160*(2.0+2.0+0.650)</t>
  </si>
  <si>
    <t>I15</t>
  </si>
  <si>
    <t>"Mezisoučet: "H15</t>
  </si>
  <si>
    <t>""Sanace pohledových ploch dříku zdi – S3 "</t>
  </si>
  <si>
    <t>0.670*0.720+(0.670*1.280)/2</t>
  </si>
  <si>
    <t>K15</t>
  </si>
  <si>
    <t>"Mezisoučet: "J15</t>
  </si>
  <si>
    <t>L15</t>
  </si>
  <si>
    <t>"Celkem: "A15+B15+C15+D15+E15+F15+H15+J15</t>
  </si>
  <si>
    <t>985112122</t>
  </si>
  <si>
    <t>Odsekání degradovaného betonu líce kleneb a podhledů tl do 30 mm</t>
  </si>
  <si>
    <t>1846660532</t>
  </si>
  <si>
    <t>Odsekání degradovaného betonu líce kleneb a podhledů, tloušťky přes 10 do 30 mm</t>
  </si>
  <si>
    <t>A16</t>
  </si>
  <si>
    <t>"podhled vyložení římsy"        0.150*2.0</t>
  </si>
  <si>
    <t>B16</t>
  </si>
  <si>
    <t>"Celkem: "A16</t>
  </si>
  <si>
    <t>985112132</t>
  </si>
  <si>
    <t>Odsekání degradovaného betonu rubu kleneb a podlah tl do 30 mm</t>
  </si>
  <si>
    <t>-311036212</t>
  </si>
  <si>
    <t>Odsekání degradovaného betonu rubu kleneb a podlah, tloušťky přes 10 do 30 mm</t>
  </si>
  <si>
    <t>A17</t>
  </si>
  <si>
    <t>"horní povrch římsy"        0.650*2.0</t>
  </si>
  <si>
    <t>B17</t>
  </si>
  <si>
    <t>"Celkem: "A17</t>
  </si>
  <si>
    <t>985112193</t>
  </si>
  <si>
    <t>Příplatek k odsekání degradovaného betonu za plochu do 10 m2 jednotlivě</t>
  </si>
  <si>
    <t>1608417527</t>
  </si>
  <si>
    <t>Odsekání degradovaného betonu Příplatek k cenám za plochu do 10 m2 jednotlivě</t>
  </si>
  <si>
    <t>https://podminky.urs.cz/item/CS_URS_2022_01/985112193</t>
  </si>
  <si>
    <t>A18</t>
  </si>
  <si>
    <t>7.965+0.30+1.30</t>
  </si>
  <si>
    <t>985121101</t>
  </si>
  <si>
    <t>Tryskání degradovaného betonu stěn a rubu kleneb sušeným pískem</t>
  </si>
  <si>
    <t>-1549670055</t>
  </si>
  <si>
    <t>Tryskání degradovaného betonu stěn, rubu kleneb a podlah křemičitým pískem sušeným</t>
  </si>
  <si>
    <t>https://podminky.urs.cz/item/CS_URS_2022_01/985121101</t>
  </si>
  <si>
    <t>Poznámka k souboru cen: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t>
  </si>
  <si>
    <t>""celoplošné otryskání křemičitým pískem (100 % z celkové plochy)"</t>
  </si>
  <si>
    <t>A19</t>
  </si>
  <si>
    <t>""Otryskání obnažené stavební výztuže na stupeň SA 2 1 (10 % z celkové plochy)"</t>
  </si>
  <si>
    <t>6.31*0.10</t>
  </si>
  <si>
    <t>C19</t>
  </si>
  <si>
    <t>"Mezisoučet: "A19+B19</t>
  </si>
  <si>
    <t>0.744+1.3</t>
  </si>
  <si>
    <t>0.744*0.10+1.3*0.10</t>
  </si>
  <si>
    <t>F19</t>
  </si>
  <si>
    <t>"Mezisoučet: "D19+E19</t>
  </si>
  <si>
    <t>0.911</t>
  </si>
  <si>
    <t>0.911*0.10</t>
  </si>
  <si>
    <t>I19</t>
  </si>
  <si>
    <t>"Mezisoučet: "G19+H19</t>
  </si>
  <si>
    <t>J19</t>
  </si>
  <si>
    <t>"Celkem: "A19+B19+D19+E19+G19+H19</t>
  </si>
  <si>
    <t>985121201</t>
  </si>
  <si>
    <t>Tryskání degradovaného betonu líce kleneb sušeným pískem</t>
  </si>
  <si>
    <t>-637661585</t>
  </si>
  <si>
    <t>Tryskání degradovaného betonu líce kleneb a podhledů křemičitým pískem sušeným</t>
  </si>
  <si>
    <t>https://podminky.urs.cz/item/CS_URS_2022_01/985121201</t>
  </si>
  <si>
    <t>A20</t>
  </si>
  <si>
    <t>0.3</t>
  </si>
  <si>
    <t>0.3*0.10</t>
  </si>
  <si>
    <t>C20</t>
  </si>
  <si>
    <t>"Mezisoučet: "A20+B20</t>
  </si>
  <si>
    <t>D20</t>
  </si>
  <si>
    <t>"Celkem: "A20+B20</t>
  </si>
  <si>
    <t>985121912</t>
  </si>
  <si>
    <t>Příplatek k tryskání degradovaného betonu za plochu do 10 m2 jednotlivě</t>
  </si>
  <si>
    <t>1299714218</t>
  </si>
  <si>
    <t>Tryskání degradovaného betonu Příplatek k cenám za plochu do 10 m2 jednotlivě</t>
  </si>
  <si>
    <t>https://podminky.urs.cz/item/CS_URS_2022_01/985121912</t>
  </si>
  <si>
    <t>A21</t>
  </si>
  <si>
    <t>10.191+0.330</t>
  </si>
  <si>
    <t>985311112</t>
  </si>
  <si>
    <t>Reprofilace stěn cementovými sanačními maltami tl 20 mm</t>
  </si>
  <si>
    <t>-1837148107</t>
  </si>
  <si>
    <t>Reprofilace betonu sanačními maltami na cementové bázi ručně stěn, tloušťky přes 10 do 20 mm</t>
  </si>
  <si>
    <t>Poznámka k souboru cen:
1. Ceny pro danou tloušťku jsou určeny pro nanášení sanačních malt v jakémkoliv počtu vrstev. 2. Vcenách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t>
  </si>
  <si>
    <t>""opravná malta s cementovým pojivem, přísadou umělých hmot a vláken pro plošné opravy a reprofilace betonu, tl. vrstvy 5–20 mm (100% celkové plochy)</t>
  </si>
  <si>
    <t>A22</t>
  </si>
  <si>
    <t>""Ochrana výztuže maltou v tl. vrstvy 20 mm (10 % z celkové plochy)"</t>
  </si>
  <si>
    <t>C22</t>
  </si>
  <si>
    <t>"Mezisoučet: "A22+B22</t>
  </si>
  <si>
    <t>0.744</t>
  </si>
  <si>
    <t>0.744*0.10</t>
  </si>
  <si>
    <t>F22</t>
  </si>
  <si>
    <t>"Mezisoučet: "D22+E22</t>
  </si>
  <si>
    <t>I22</t>
  </si>
  <si>
    <t>"Mezisoučet: "G22+H22</t>
  </si>
  <si>
    <t>J22</t>
  </si>
  <si>
    <t>"Celkem: "A22+B22+D22+E22+G22+H22</t>
  </si>
  <si>
    <t>985311212</t>
  </si>
  <si>
    <t>Reprofilace líce kleneb a podhledů cementovými sanačními maltami tl 20 mm</t>
  </si>
  <si>
    <t>-1303181322</t>
  </si>
  <si>
    <t>Reprofilace betonu sanačními maltami na cementové bázi ručně líce kleneb a podhledů, tloušťky přes 10 do 20 mm</t>
  </si>
  <si>
    <t xml:space="preserve">"Mezisoučet: </t>
  </si>
  <si>
    <t>B23</t>
  </si>
  <si>
    <t>D23</t>
  </si>
  <si>
    <t>"Celkem: "B23+C23</t>
  </si>
  <si>
    <t>985311312</t>
  </si>
  <si>
    <t>Reprofilace rubu kleneb a podlah cementovými sanačními maltami tl 20 mm</t>
  </si>
  <si>
    <t>-1074502291</t>
  </si>
  <si>
    <t>Reprofilace betonu sanačními maltami na cementové bázi ručně rubu kleneb a podlah, tloušťky přes 10 do 20 mm</t>
  </si>
  <si>
    <t>B24</t>
  </si>
  <si>
    <t>1.3</t>
  </si>
  <si>
    <t>1.3*0.10</t>
  </si>
  <si>
    <t>D24</t>
  </si>
  <si>
    <t>"Celkem: "B24+C24</t>
  </si>
  <si>
    <t>985311912</t>
  </si>
  <si>
    <t>Příplatek při reprofilaci sanačními maltami za plochu do 10 m2 jednotlivě</t>
  </si>
  <si>
    <t>1764653237</t>
  </si>
  <si>
    <t>Reprofilace betonu sanačními maltami na cementové bázi ručně Příplatek k cenám za plochu do 10 m2 jednotlivě</t>
  </si>
  <si>
    <t>A25</t>
  </si>
  <si>
    <t>8.761+0.330+1.430</t>
  </si>
  <si>
    <t>985312112</t>
  </si>
  <si>
    <t>Stěrka k vyrovnání betonových ploch stěn tl 3 mm</t>
  </si>
  <si>
    <t>2099627651</t>
  </si>
  <si>
    <t>Stěrka k vyrovnání ploch reprofilovaného betonu stěn, tloušťky přes 2 do 3 mm</t>
  </si>
  <si>
    <t>Poznámka k souboru cen:
1. Vcenách nejsou započteny náklady na ochranný nátěr, které se oceňují souborem cen 985 32-4 Ochranný nátěr betonu.</t>
  </si>
  <si>
    <t>""Jemná reprofilace – jemná cementová stěrka v tl. vrstvy 1,5–5,0 mm (100 % z celkové plochy)"</t>
  </si>
  <si>
    <t>A26</t>
  </si>
  <si>
    <t>B26</t>
  </si>
  <si>
    <t>"Mezisoučet: "A26</t>
  </si>
  <si>
    <t>D26</t>
  </si>
  <si>
    <t>"Mezisoučet: "C26</t>
  </si>
  <si>
    <t>F26</t>
  </si>
  <si>
    <t>"Mezisoučet: "E26</t>
  </si>
  <si>
    <t>G26</t>
  </si>
  <si>
    <t>"Celkem: "A26+C26+E26</t>
  </si>
  <si>
    <t>985312122</t>
  </si>
  <si>
    <t>Stěrka k vyrovnání betonových ploch líce kleneb a podhledů tl 3 mm</t>
  </si>
  <si>
    <t>-1996805556</t>
  </si>
  <si>
    <t>Stěrka k vyrovnání ploch reprofilovaného betonu líce kleneb a podhledů, tloušťky přes 2 do 3 mm</t>
  </si>
  <si>
    <t>A27</t>
  </si>
  <si>
    <t>B27</t>
  </si>
  <si>
    <t>"Celkem: "A27</t>
  </si>
  <si>
    <t>985312132</t>
  </si>
  <si>
    <t>Stěrka k vyrovnání betonových ploch rubu kleneb a podlah tl 3 mm</t>
  </si>
  <si>
    <t>-371601363</t>
  </si>
  <si>
    <t>Stěrka k vyrovnání ploch reprofilovaného betonu rubu kleneb a podlah, tloušťky přes 2 do 3 mm</t>
  </si>
  <si>
    <t>A28</t>
  </si>
  <si>
    <t>B28</t>
  </si>
  <si>
    <t>"Celkem: "A28</t>
  </si>
  <si>
    <t>985312192</t>
  </si>
  <si>
    <t>Příplatek ke stěrce pro vyrovnání betonových ploch za plochu do 10 m2 jednotlivě</t>
  </si>
  <si>
    <t>136404430</t>
  </si>
  <si>
    <t>Stěrka k vyrovnání ploch reprofilovaného betonu Příplatek k cenám za plochu do 10 m2 jednotlivě</t>
  </si>
  <si>
    <t>https://podminky.urs.cz/item/CS_URS_2022_01/985312192</t>
  </si>
  <si>
    <t>A29</t>
  </si>
  <si>
    <t>985321211</t>
  </si>
  <si>
    <t>Ochranný nátěr výztuže na epoxidové bázi stěn, líce kleneb a podhledů 1 vrstva tl 1 mm</t>
  </si>
  <si>
    <t>1987211538</t>
  </si>
  <si>
    <t>Ochranný nátěr betonářské výztuže 1 vrstva tloušťky 1 mm na epoxidové bázi stěn, líce kleneb a podhledů</t>
  </si>
  <si>
    <t>https://podminky.urs.cz/item/CS_URS_2022_01/985321211</t>
  </si>
  <si>
    <t>Poznámka k souboru cen:
1. Množství měrných jednotek se určuje v m2 rozvinuté betonové plochy, na které se výztuž ošetřuje. Je uvažováno 10 bm výztuže na 1 m2 plochy.</t>
  </si>
  <si>
    <t>""Povrstvení výztuže spojovacím můstkem s inhibitory koroze (10 % z celkové plochy)"</t>
  </si>
  <si>
    <t>A30</t>
  </si>
  <si>
    <t>B30</t>
  </si>
  <si>
    <t>"Mezisoučet: "A30</t>
  </si>
  <si>
    <t>0.744*0.10+0.3*0.10+1.3*0.10</t>
  </si>
  <si>
    <t>D30</t>
  </si>
  <si>
    <t>"Mezisoučet: "C30</t>
  </si>
  <si>
    <t>F30</t>
  </si>
  <si>
    <t>"Mezisoučet: "E30</t>
  </si>
  <si>
    <t>G30</t>
  </si>
  <si>
    <t>"Celkem: "A30+C30+E30</t>
  </si>
  <si>
    <t>985321912</t>
  </si>
  <si>
    <t>Příplatek k cenám ochranného nátěru výztuže za plochu do 10 m2 jednotlivě</t>
  </si>
  <si>
    <t>468419117</t>
  </si>
  <si>
    <t>Ochranný nátěr betonářské výztuže Příplatek k cenám za plochu do 10 m2 jednotlivě</t>
  </si>
  <si>
    <t>https://podminky.urs.cz/item/CS_URS_2022_01/985321912</t>
  </si>
  <si>
    <t>985323211</t>
  </si>
  <si>
    <t>Spojovací můstek reprofilovaného betonu na epoxidové bázi tl 1 mm</t>
  </si>
  <si>
    <t>-1982746125</t>
  </si>
  <si>
    <t>Spojovací můstek reprofilovaného betonu na epoxidové bázi, tloušťky 1 mm</t>
  </si>
  <si>
    <t>https://podminky.urs.cz/item/CS_URS_2022_01/985323211</t>
  </si>
  <si>
    <t>""spojovací můstek epoxidový"</t>
  </si>
  <si>
    <t>A32</t>
  </si>
  <si>
    <t>B32</t>
  </si>
  <si>
    <t>"Mezisoučet: "A32</t>
  </si>
  <si>
    <t>0.744+0.3+1.3</t>
  </si>
  <si>
    <t>D32</t>
  </si>
  <si>
    <t>"Mezisoučet: "C32</t>
  </si>
  <si>
    <t>F32</t>
  </si>
  <si>
    <t>"Mezisoučet: "E32</t>
  </si>
  <si>
    <t>G32</t>
  </si>
  <si>
    <t>"Celkem: "A32+C32+E32</t>
  </si>
  <si>
    <t>985323912</t>
  </si>
  <si>
    <t>Příplatek k cenám spojovacího můstku za plochu do 10 m2 jednotlivě</t>
  </si>
  <si>
    <t>-1625118968</t>
  </si>
  <si>
    <t>Spojovací můstek reprofilovaného betonu Příplatek k cenám za plochu do 10 m2 jednotlivě</t>
  </si>
  <si>
    <t>https://podminky.urs.cz/item/CS_URS_2022_01/985323912</t>
  </si>
  <si>
    <t>985324111</t>
  </si>
  <si>
    <t>Impregnační nátěr betonu dvojnásobný (OS-A)</t>
  </si>
  <si>
    <t>1085877441</t>
  </si>
  <si>
    <t>Ochranný nátěr betonu na bázi silanu impregnační dvojnásobný (OS-A)</t>
  </si>
  <si>
    <t>https://podminky.urs.cz/item/CS_URS_2022_01/985324111</t>
  </si>
  <si>
    <t>""Sjednocující ochranný nátěr (100 % z celkové plochy)"</t>
  </si>
  <si>
    <t>A34</t>
  </si>
  <si>
    <t>B34</t>
  </si>
  <si>
    <t>"Mezisoučet: "A34</t>
  </si>
  <si>
    <t>D34</t>
  </si>
  <si>
    <t>"Mezisoučet: "C34</t>
  </si>
  <si>
    <t>E34</t>
  </si>
  <si>
    <t>"Celkem: "A34+C34</t>
  </si>
  <si>
    <t>985324912</t>
  </si>
  <si>
    <t>Příplatek k cenám ochranných nátěrů betonu za plochu do 10 m2 jednotlivě</t>
  </si>
  <si>
    <t>340161427</t>
  </si>
  <si>
    <t>Ochranný nátěr betonu Příplatek k cenám za plochu do 10 m2 jednotlivě</t>
  </si>
  <si>
    <t>https://podminky.urs.cz/item/CS_URS_2022_01/985324912</t>
  </si>
  <si>
    <t>-1495344321</t>
  </si>
  <si>
    <t>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t>
  </si>
  <si>
    <t>A36</t>
  </si>
  <si>
    <t>"suť"      17.756</t>
  </si>
  <si>
    <t>1759386263</t>
  </si>
  <si>
    <t xml:space="preserve">""vzdálenost skládky 10 km"   </t>
  </si>
  <si>
    <t>A37</t>
  </si>
  <si>
    <t>"viz pol. 997013501"        17.756*(10-1)</t>
  </si>
  <si>
    <t>997013602</t>
  </si>
  <si>
    <t>Poplatek za uložení na skládce (skládkovné) stavebního odpadu železobetonového kód odpadu 17 01 01</t>
  </si>
  <si>
    <t>1679713025</t>
  </si>
  <si>
    <t>Poplatek za uložení stavebního odpadu na skládce (skládkovné) z armovaného betonu zatříděného do Katalogu odpadů pod kódem 17 01 01</t>
  </si>
  <si>
    <t>https://podminky.urs.cz/item/CS_URS_2022_01/997013602</t>
  </si>
  <si>
    <t>Poznámka k souboru cen:
1. Ceny uvedené vsouboru cen je doporučeno upravit podle aktuálních cen místně příslušné skládky odpadů. 2. Uložení odpadů neuvedených vsouboru cen se oceňuje individuálně. 3. Vcenách je započítán poplatek za ukládaní odpadu dle zákona 185/2001 Sb. 4. Případné drcení stavebního odpadu lze ocenit souborem cen 997 00-60 Drcení stavebního odpadu zkatalogu 800-6 Demolice objektů.</t>
  </si>
  <si>
    <t>A38</t>
  </si>
  <si>
    <t>998152111</t>
  </si>
  <si>
    <t>Přesun hmot pro montované zdi a valy v do 12 m</t>
  </si>
  <si>
    <t>484722628</t>
  </si>
  <si>
    <t>Přesun hmot pro zdi a valy samostatné  montované z dílců železobetonových nebo z předpjatého betonu vodorovná dopravní vzdálenost do 50 m, pro zdi výšky do 12 m</t>
  </si>
  <si>
    <t>https://podminky.urs.cz/item/CS_URS_2022_01/998152111</t>
  </si>
  <si>
    <t>SO301 - Dešťová kanalizace</t>
  </si>
  <si>
    <t>M - Práce a dodávky M</t>
  </si>
  <si>
    <t xml:space="preserve">    22-M - Montáže technologických zařízení pro dopravní stavby</t>
  </si>
  <si>
    <t xml:space="preserve">    23-M - Montáže potrubí</t>
  </si>
  <si>
    <t>115101201</t>
  </si>
  <si>
    <t>Čerpání vody na dopravní výšku do 10 m průměrný přítok do 500 l/min</t>
  </si>
  <si>
    <t>hod</t>
  </si>
  <si>
    <t>1198528257</t>
  </si>
  <si>
    <t>Čerpání vody na dopravní výšku do 10 m s uvažovaným průměrným přítokem do 500 l/min</t>
  </si>
  <si>
    <t>https://podminky.urs.cz/item/CS_URS_2022_01/115101201</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</si>
  <si>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</si>
  <si>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100/50*8</t>
  </si>
  <si>
    <t>115101301</t>
  </si>
  <si>
    <t>Pohotovost čerpací soupravy pro dopravní výšku do 10 m přítok do 500 l/min</t>
  </si>
  <si>
    <t>den</t>
  </si>
  <si>
    <t>262213998</t>
  </si>
  <si>
    <t>Pohotovost záložní čerpací soupravy pro dopravní výšku do 10 m s uvažovaným průměrným přítokem do 500 l/min</t>
  </si>
  <si>
    <t>https://podminky.urs.cz/item/CS_URS_2022_01/115101301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</si>
  <si>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</si>
  <si>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100/50+7</t>
  </si>
  <si>
    <t>119001422</t>
  </si>
  <si>
    <t>Dočasné zajištění kabelů a kabelových tratí z 6 volně ložených kabelů</t>
  </si>
  <si>
    <t>-954655210</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</si>
  <si>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přes 3 do 6 kabelů</t>
  </si>
  <si>
    <t>https://podminky.urs.cz/item/CS_URS_2022_01/119001422</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</si>
  <si>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t>
  </si>
  <si>
    <t>odečteno z programu autocad z přílohy podélný profil a situace stavby</t>
  </si>
  <si>
    <t>120001101</t>
  </si>
  <si>
    <t>Příplatek za ztížení odkopávky nebo prokkopávky v blízkosti inženýrských sítí</t>
  </si>
  <si>
    <t>1081125805</t>
  </si>
  <si>
    <t>Příplatek k cenám vykopávek za ztížení vykopávky  v blízkosti inženýrských sítí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</si>
  <si>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</si>
  <si>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1,1*1,5*1</t>
  </si>
  <si>
    <t>131201101</t>
  </si>
  <si>
    <t>Hloubení jam nezapažených v hornině tř. 3 objemu do 100 m3</t>
  </si>
  <si>
    <t>1982077475</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</si>
  <si>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</si>
  <si>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</si>
  <si>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"výkop pro HV" 9,73</t>
  </si>
  <si>
    <t>"jámy pro protlak" 3,5*3*(2,2-0,15)+2*1,5*(2,55-0,15)</t>
  </si>
  <si>
    <t>131201109</t>
  </si>
  <si>
    <t>Příplatek za lepivost u hloubení jam nezapažených v hornině tř. 3</t>
  </si>
  <si>
    <t>290766245</t>
  </si>
  <si>
    <t>Hloubení nezapažených jam a zářezů s urovnáním dna do předepsaného profilu a spádu Příplatek k cenám za lepivost horniny tř. 3</t>
  </si>
  <si>
    <t>38,455</t>
  </si>
  <si>
    <t>132201202</t>
  </si>
  <si>
    <t>Hloubení rýh š do 2000 mm v hornině tř. 3 objemu do 1000 m3</t>
  </si>
  <si>
    <t>1994883061</t>
  </si>
  <si>
    <t>Hloubení zapažených i nezapažených rýh šířky přes 600 do 2 000 mm  s urovnáním dna do předepsaného profilu a spádu v hornině tř. 3 přes 100 do 1 000 m3</t>
  </si>
  <si>
    <t>"hlobení pro stoky" 274,15</t>
  </si>
  <si>
    <t>"hlobení pro přípojky" 4,72+10,4</t>
  </si>
  <si>
    <t>-65427085</t>
  </si>
  <si>
    <t>289,27</t>
  </si>
  <si>
    <t>151101101</t>
  </si>
  <si>
    <t>Zřízení příložného pažení a rozepření stěn rýh hl do 2 m</t>
  </si>
  <si>
    <t>2068825632</t>
  </si>
  <si>
    <t>Zřízení pažení a rozepření stěn rýh pro podzemní vedení příložné pro jakoukoliv mezerovitost, hloubky do 2 m</t>
  </si>
  <si>
    <t>https://podminky.urs.cz/item/CS_URS_2022_01/151101101</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</si>
  <si>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</si>
  <si>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 xml:space="preserve">pažení pro potrubí </t>
  </si>
  <si>
    <t>délka x prům. hl. x 2</t>
  </si>
  <si>
    <t>(106,43-8,3-3,5-1,5)*(2,18-0,35)*2</t>
  </si>
  <si>
    <t>pažení přípojek</t>
  </si>
  <si>
    <t>(6,19+4,56)*1,5*2</t>
  </si>
  <si>
    <t>pažení protlakových jam</t>
  </si>
  <si>
    <t>3,5*2+3*2+1,5*2+2*2</t>
  </si>
  <si>
    <t>151101111</t>
  </si>
  <si>
    <t>Odstranění příložného pažení a rozepření stěn rýh hl do 2 m</t>
  </si>
  <si>
    <t>265555647</t>
  </si>
  <si>
    <t>Odstranění pažení a rozepření stěn rýh pro podzemní vedení s uložením materiálu na vzdálenost do 3 m od kraje výkopu příložné, hloubky do 2 m</t>
  </si>
  <si>
    <t>https://podminky.urs.cz/item/CS_URS_2022_01/151101111</t>
  </si>
  <si>
    <t>393,106</t>
  </si>
  <si>
    <t>161101101</t>
  </si>
  <si>
    <t>Svislé přemístění výkopku z horniny tř. 1 až 4 hl výkopu do 2,5 m</t>
  </si>
  <si>
    <t>260729518</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</si>
  <si>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</si>
  <si>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</si>
  <si>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38,455+289,27</t>
  </si>
  <si>
    <t>-32213723</t>
  </si>
  <si>
    <t>"výkop jam" 38,455</t>
  </si>
  <si>
    <t>"výkop rýh" 289,27</t>
  </si>
  <si>
    <t>"zásyp zeminou" 125,655</t>
  </si>
  <si>
    <t>167101102</t>
  </si>
  <si>
    <t>Nakládání výkopku z hornin tř. 1 až 4 přes 100 m3</t>
  </si>
  <si>
    <t>-1534179734</t>
  </si>
  <si>
    <t>Nakládání, skládání a překládání neulehlého výkopku nebo sypaniny  nakládání, množství přes 100 m3,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</si>
  <si>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</si>
  <si>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186699971</t>
  </si>
  <si>
    <t>"zásyp zeminou" -125,655</t>
  </si>
  <si>
    <t>2058838796</t>
  </si>
  <si>
    <t>202,07*1,9</t>
  </si>
  <si>
    <t>174101101a</t>
  </si>
  <si>
    <t>-881266276</t>
  </si>
  <si>
    <t>https://podminky.urs.cz/item/CS_URS_2022_01/174101101a</t>
  </si>
  <si>
    <t>odečteno z programu autocad z přílohy podélný profil a řez uložením</t>
  </si>
  <si>
    <t>zásyp vhodnou zeminou v chodníku a rostlém terénu</t>
  </si>
  <si>
    <t>"zásyp pro stoky + rozšíření pro šachty" 92,36</t>
  </si>
  <si>
    <t>"zásyp pro přípojky HV" 4,57</t>
  </si>
  <si>
    <t>"zásyp jam pro protlak" 3,5*3*(2,2-0,15)+2*1,5*(2,55-0,15)</t>
  </si>
  <si>
    <t>174101101b</t>
  </si>
  <si>
    <t>-725157581</t>
  </si>
  <si>
    <t>https://podminky.urs.cz/item/CS_URS_2022_01/174101101b</t>
  </si>
  <si>
    <t>zásyp nakupovaným kamenivem</t>
  </si>
  <si>
    <t>"zásyp pro stoky + rozšíření pro šachty" 52,10</t>
  </si>
  <si>
    <t>"zásyp pro přípojky UV" 2,38</t>
  </si>
  <si>
    <t>58337344</t>
  </si>
  <si>
    <t>štěrkopísek frakce 0-32</t>
  </si>
  <si>
    <t>135433708</t>
  </si>
  <si>
    <t>štěrkopísek frakce 0/32</t>
  </si>
  <si>
    <t>54,48*2</t>
  </si>
  <si>
    <t>175151101</t>
  </si>
  <si>
    <t>Obsypání potrubí strojně sypaninou bez prohození, uloženou do 3 m</t>
  </si>
  <si>
    <t>1250593862</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</si>
  <si>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</si>
  <si>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https://podminky.urs.cz/item/CS_URS_2022_01/175151101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</si>
  <si>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</si>
  <si>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"obsyp pro stoky" 85,88</t>
  </si>
  <si>
    <t>"obsyp pro přípojky" 4,17+1,83</t>
  </si>
  <si>
    <t>58337302</t>
  </si>
  <si>
    <t>štěrkopísek frakce 0/16</t>
  </si>
  <si>
    <t>-1286814998</t>
  </si>
  <si>
    <t>91,88*2</t>
  </si>
  <si>
    <t>451573111</t>
  </si>
  <si>
    <t>Lože pod potrubí otevřený výkop ze štěrkopísku</t>
  </si>
  <si>
    <t>6609755</t>
  </si>
  <si>
    <t>Lože pod potrubí, stoky a drobné objekty v otevřeném výkopu z písku a štěrkopísku do 63 mm</t>
  </si>
  <si>
    <t>https://podminky.urs.cz/item/CS_URS_2022_01/451573111</t>
  </si>
  <si>
    <t xml:space="preserve">Poznámka k souboru cen:
1. Ceny -1111 a -1192 lze použít i pro zřízení sběrných vrstev nad drenážními trubkami. 2. V cenách -5111 a -1192 jsou započteny i náklady na prohození výkopku získaného při zemních pracích. </t>
  </si>
  <si>
    <t>lože pod potrubí - štěrkopísek fr. 0-8mm</t>
  </si>
  <si>
    <t>20,24+1,11+0,41</t>
  </si>
  <si>
    <t>podklad pod HV</t>
  </si>
  <si>
    <t>1,8*1,2*2*0,1</t>
  </si>
  <si>
    <t>452311131</t>
  </si>
  <si>
    <t>Podkladní desky z betonu prostého tř. C 12/15 otevřený výkop</t>
  </si>
  <si>
    <t>-1227715638</t>
  </si>
  <si>
    <t>Podkladní a zajišťovací konstrukce z betonu prostého v otevřeném výkopu desky pod potrubí, stoky a drobné objekty z betonu tř. C 12/15</t>
  </si>
  <si>
    <t>https://podminky.urs.cz/item/CS_URS_2022_01/452311131</t>
  </si>
  <si>
    <t xml:space="preserve">Poznámka k souboru cen:
1. Ceny -1121 až -1191 a -1192 lze použít i pro ochrannou vrstvu pod železobetonové konstrukce. 2. Ceny -2121 až -2191 a -2192 jsou určeny pro jakékoliv úkosy sedel. </t>
  </si>
  <si>
    <t>podkladní vrstva pod šachty tl. 01,m</t>
  </si>
  <si>
    <t>1,5*1,5*0,1*4</t>
  </si>
  <si>
    <t>465513127</t>
  </si>
  <si>
    <t>Dlažba z lomového kamene na cementovou maltu s vyspárováním tl 200 mm</t>
  </si>
  <si>
    <t>-1610083067</t>
  </si>
  <si>
    <t>Dlažba z lomového kamene lomařsky upraveného  na cementovou maltu, s vyspárováním cementovou maltou, tl. kamene 200 mm</t>
  </si>
  <si>
    <t>https://podminky.urs.cz/item/CS_URS_2022_01/465513127</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</si>
  <si>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</si>
  <si>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(2,5*2,2-1,6*1,0)*2</t>
  </si>
  <si>
    <t>451313531</t>
  </si>
  <si>
    <t>Podkladní vrstva z betonu prostého se zvýšenými nároky na prostředí pod dlažbu tl do 200 mm</t>
  </si>
  <si>
    <t>1376041144</t>
  </si>
  <si>
    <t>Podkladní vrstva z betonu prostého pod dlažbu se zvýšenými nároky na prostředí tl. přes 150 do 200 mm</t>
  </si>
  <si>
    <t xml:space="preserve">Poznámka k souboru cen:
1. Ceny lze použít i pro podkladní vrstvy pod dno a svahy melioračních kanálů. 2. Ceny nelze použít pro podkladní vrstvy pod konstrukci dna vývarů; tyto práce lze ocenit cenami souboru cen 321 3 . - . . Konstrukce z betonu vodníc h staveb části A 01 katalogu 321-1 Hráze a úprava na tocích. </t>
  </si>
  <si>
    <t>Poznámka k položce:
podkladní beton pod dlažbu u HV z betonu C30/37 XF4</t>
  </si>
  <si>
    <t>7,8</t>
  </si>
  <si>
    <t>85039592101R</t>
  </si>
  <si>
    <t xml:space="preserve">Výřez nebo výsek </t>
  </si>
  <si>
    <t>2002901898</t>
  </si>
  <si>
    <t>Výřez nebo výsek na potrubí z trub litinových tlakových při opravách DN 400</t>
  </si>
  <si>
    <t>1403324401R</t>
  </si>
  <si>
    <t>trubka ocelová DN600mm</t>
  </si>
  <si>
    <t>-1169003359</t>
  </si>
  <si>
    <t>871228111</t>
  </si>
  <si>
    <t>Kladení drenážního potrubí z tvrdého PVC průměru do 150 mm</t>
  </si>
  <si>
    <t>1242622761</t>
  </si>
  <si>
    <t>Kladení drenážního potrubí z plastických hmot  do připravené rýhy z tvrdého PVC, průměru přes 90 do 150 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</si>
  <si>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</si>
  <si>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Poznámka k položce:
drenážní perforované potrubí DN100, před ýásypem rýhy bude funkce drenážního potrubí zrušena</t>
  </si>
  <si>
    <t>délka kanalizace - délka protlaku</t>
  </si>
  <si>
    <t>106,43-8,3</t>
  </si>
  <si>
    <t>28611223</t>
  </si>
  <si>
    <t>trubka PVC drenážní flexibilní D 100mm</t>
  </si>
  <si>
    <t>-1508942391</t>
  </si>
  <si>
    <t>871310430</t>
  </si>
  <si>
    <t>Montáž kanalizačního potrubí korugovaného SN 16 z polypropylenu DN 160</t>
  </si>
  <si>
    <t>-409415159</t>
  </si>
  <si>
    <t>Montáž kanalizačního potrubí z plastů z polypropylenu PP korugovaného nebo žebrovaného SN 16 DN 160</t>
  </si>
  <si>
    <t>https://podminky.urs.cz/item/CS_URS_2022_01/871310430</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</si>
  <si>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</si>
  <si>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28617275</t>
  </si>
  <si>
    <t>trubka kanalizační PP korugovaná DN 150x6000 mm SN 16</t>
  </si>
  <si>
    <t>-701361478</t>
  </si>
  <si>
    <t>871390420</t>
  </si>
  <si>
    <t>Montáž kanalizačního potrubí korugovaného SN 12 z polypropylenu DN 400</t>
  </si>
  <si>
    <t>-120328522</t>
  </si>
  <si>
    <t>Montáž kanalizačního potrubí z plastů z polypropylenu PP korugovaného nebo žebrovaného SN 12 DN 400</t>
  </si>
  <si>
    <t>https://podminky.urs.cz/item/CS_URS_2022_01/871390420</t>
  </si>
  <si>
    <t>106,43+6,19</t>
  </si>
  <si>
    <t>28617270</t>
  </si>
  <si>
    <t>trubka kanalizační PP korugovaná DN 400x6000 mm SN 12</t>
  </si>
  <si>
    <t>-443830513</t>
  </si>
  <si>
    <t>877390420</t>
  </si>
  <si>
    <t>Montáž odboček na kanalizačním potrubí z PP trub korugovaných DN 400</t>
  </si>
  <si>
    <t>663568052</t>
  </si>
  <si>
    <t>Montáž tvarovek na kanalizačním plastovém potrubí z polypropylenu PP korugovaného nebo žebrovaného odboček DN 400</t>
  </si>
  <si>
    <t>https://podminky.urs.cz/item/CS_URS_2022_01/877390420</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</si>
  <si>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</si>
  <si>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28617363</t>
  </si>
  <si>
    <t>odbočka kanalizace PP korugované DN 400/160, pro KG 45°</t>
  </si>
  <si>
    <t>-1496124623</t>
  </si>
  <si>
    <t>894118001</t>
  </si>
  <si>
    <t>Příplatek ZKD 0,60 m výšky vstupu na potrubí</t>
  </si>
  <si>
    <t>-1304598928</t>
  </si>
  <si>
    <t>Šachty kanalizační zděné Příplatek k cenám za každých dalších 0,60 m výšky vstupu</t>
  </si>
  <si>
    <t>https://podminky.urs.cz/item/CS_URS_2022_01/894118001</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</si>
  <si>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</si>
  <si>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1+2+1+3</t>
  </si>
  <si>
    <t>89421113101R</t>
  </si>
  <si>
    <t>D+M Šachty kanalizační kruhové z prostého betonu na potrubí DN 350 nebo 400</t>
  </si>
  <si>
    <t>-1841824855</t>
  </si>
  <si>
    <t>Šachty kanalizační z prostého betonu výšky vstupu do 1,50 m kruhové s obložením dna betonem tř. C 25/30, na potrubí DN 350 nebo 400</t>
  </si>
  <si>
    <t>89593111101R</t>
  </si>
  <si>
    <t>D+M Vpusti kanalizačních horské z betonu o velikosti 1200/600 mm</t>
  </si>
  <si>
    <t>549705057</t>
  </si>
  <si>
    <t>899103112</t>
  </si>
  <si>
    <t>Osazení poklopů litinových nebo ocelových včetně rámů pro třídu zatížení B125, C250</t>
  </si>
  <si>
    <t>590538140</t>
  </si>
  <si>
    <t>Osazení poklopů litinových a ocelových včetně rámů pro třídu zatížení B125, C250</t>
  </si>
  <si>
    <t>https://podminky.urs.cz/item/CS_URS_2022_01/899103112</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</si>
  <si>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</si>
  <si>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28661933</t>
  </si>
  <si>
    <t>poklop šachtový litinový dno DN 600 pro třídu zatížení B125</t>
  </si>
  <si>
    <t>1812752241</t>
  </si>
  <si>
    <t>96902113101R</t>
  </si>
  <si>
    <t>Vybourání kanalizačního potrubí DN do 300</t>
  </si>
  <si>
    <t>-1964870730</t>
  </si>
  <si>
    <t>Vybourání kanalizačního potrubí  DN do 300 mm</t>
  </si>
  <si>
    <t xml:space="preserve">odměřeno ze situace </t>
  </si>
  <si>
    <t>7,5</t>
  </si>
  <si>
    <t>96902113102R</t>
  </si>
  <si>
    <t>Zafoukání potrubí cementopopílkem</t>
  </si>
  <si>
    <t>CS ÚRS 2018 01</t>
  </si>
  <si>
    <t>-510025616</t>
  </si>
  <si>
    <t>58937911</t>
  </si>
  <si>
    <t>suspenze cementopopílková stavební CPS II  (Kaps II)</t>
  </si>
  <si>
    <t>-1225136659</t>
  </si>
  <si>
    <t>suspenze cementopopílková stavební CPS II (Kaps II)</t>
  </si>
  <si>
    <t>prostor mezikruží prtolaku DN600 / D450</t>
  </si>
  <si>
    <t>(0,3^2*3,14-0,225^2*3,14)*8,3</t>
  </si>
  <si>
    <t>96484063</t>
  </si>
  <si>
    <t>1825047221</t>
  </si>
  <si>
    <t>1,395*9 'Přepočtené koeficientem množství</t>
  </si>
  <si>
    <t>1549127787</t>
  </si>
  <si>
    <t>998276101</t>
  </si>
  <si>
    <t>Přesun hmot pro trubní vedení z trub z plastických hmot otevřený výkop</t>
  </si>
  <si>
    <t>994670111</t>
  </si>
  <si>
    <t>Přesun hmot pro trubní vedení hloubené z trub z plastických hmot nebo sklolaminátových pro vodovody nebo kanalizace v otevřeném výkopu dopravní vzdálenost do 15 m</t>
  </si>
  <si>
    <t>https://podminky.urs.cz/item/CS_URS_2022_01/998276101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</si>
  <si>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</si>
  <si>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Práce a dodávky M</t>
  </si>
  <si>
    <t>22-M</t>
  </si>
  <si>
    <t>Montáže technologických zařízení pro dopravní stavby</t>
  </si>
  <si>
    <t>220731051</t>
  </si>
  <si>
    <t>Provedení kamerové zkoušky s montáží</t>
  </si>
  <si>
    <t>-1404375253</t>
  </si>
  <si>
    <t>Provedení kamerové zkoušky s montáží a kontrolou</t>
  </si>
  <si>
    <t>https://podminky.urs.cz/item/CS_URS_2022_01/220731051</t>
  </si>
  <si>
    <t>359901211</t>
  </si>
  <si>
    <t>Monitoring stoky jakékoli výšky na nové kanalizaci</t>
  </si>
  <si>
    <t>-666862314</t>
  </si>
  <si>
    <t>Monitoring stok (kamerový systém) jakékoli výšky nová kanalizace</t>
  </si>
  <si>
    <t>https://podminky.urs.cz/item/CS_URS_2022_01/359901211</t>
  </si>
  <si>
    <t xml:space="preserve">Poznámka k souboru cen:
1. V ceně jsou započteny náklady na zhotovení záznamu o prohlídce a protokolu prohlídky. </t>
  </si>
  <si>
    <t>106,43+6,19+4,56</t>
  </si>
  <si>
    <t>23-M</t>
  </si>
  <si>
    <t>Montáže potrubí</t>
  </si>
  <si>
    <t>230170004</t>
  </si>
  <si>
    <t>Tlakové zkoušky těsnosti potrubí - příprava DN do 200</t>
  </si>
  <si>
    <t>sada</t>
  </si>
  <si>
    <t>-712461937</t>
  </si>
  <si>
    <t>Příprava pro zkoušku těsnosti potrubí  DN přes 125 do 200</t>
  </si>
  <si>
    <t>230170006</t>
  </si>
  <si>
    <t>Tlakové zkoušky těsnosti potrubí - příprava DN do 500</t>
  </si>
  <si>
    <t>-1326754817</t>
  </si>
  <si>
    <t>Příprava pro zkoušku těsnosti potrubí  DN přes 350 do 500</t>
  </si>
  <si>
    <t>230170014</t>
  </si>
  <si>
    <t>Tlakové zkoušky těsnosti potrubí - zkouška DN do 200</t>
  </si>
  <si>
    <t>934312478</t>
  </si>
  <si>
    <t>Zkouška těsnosti potrubí  DN přes 125 do 200</t>
  </si>
  <si>
    <t>potrubí DN150</t>
  </si>
  <si>
    <t>4,56</t>
  </si>
  <si>
    <t>230170016</t>
  </si>
  <si>
    <t>Tlakové zkoušky těsnosti potrubí - zkouška DN do 500</t>
  </si>
  <si>
    <t>195722579</t>
  </si>
  <si>
    <t>Zkouška těsnosti potrubí  DN přes 350 do 500</t>
  </si>
  <si>
    <t>Potrubí DN400</t>
  </si>
  <si>
    <t>230200125</t>
  </si>
  <si>
    <t>Nasunutí potrubní sekce do ocelové chráničky DN 400</t>
  </si>
  <si>
    <t>1386222739</t>
  </si>
  <si>
    <t>Nasunutí potrubní sekce do chráničky jmenovitá světlost nasouvaného potrubí DN 400</t>
  </si>
  <si>
    <t>https://podminky.urs.cz/item/CS_URS_2022_01/230200125</t>
  </si>
  <si>
    <t xml:space="preserve">Poznámka k souboru cen:
1. .V cenách jsou započteny i náklady na středící objímky. 2. .V cenách není započten materiál na utěsnění konců. </t>
  </si>
  <si>
    <t>SO451 - Veřejné osvětlení</t>
  </si>
  <si>
    <t>Soupis:</t>
  </si>
  <si>
    <t>SO451 - R1 - Elektromontáže - Montáž</t>
  </si>
  <si>
    <t xml:space="preserve">    21-M - Elektromontáže</t>
  </si>
  <si>
    <t>21-M</t>
  </si>
  <si>
    <t>Elektromontáže</t>
  </si>
  <si>
    <t>210010005R</t>
  </si>
  <si>
    <t>trubka oheb.el.inst. typ 23 R=36mm (PO)</t>
  </si>
  <si>
    <t>-91151391</t>
  </si>
  <si>
    <t>210010055R</t>
  </si>
  <si>
    <t>trubka inst.ocel.závit. typ 6036 R=36mm (VU+PO)</t>
  </si>
  <si>
    <t>1600293454</t>
  </si>
  <si>
    <t>210010135R</t>
  </si>
  <si>
    <t>trubka ochr.z PE vnitřní do R=80mm (VU)</t>
  </si>
  <si>
    <t>1430993282</t>
  </si>
  <si>
    <t>210040221R</t>
  </si>
  <si>
    <t>upevn. pásku na bet. stož.</t>
  </si>
  <si>
    <t>-267224539</t>
  </si>
  <si>
    <t>210040512R</t>
  </si>
  <si>
    <t>ukončení vodičů svorkováním AlFe</t>
  </si>
  <si>
    <t>359829271</t>
  </si>
  <si>
    <t>Montáž vodičů, šablon a vazů venkovního vedení nn  včetně naložení, rozvozu a složení kruhů vodičů, navalení na rozvíjecí zařízení, rozvezení, zavěšení a sejmutí rozvinovacích kladek, rozvinutí, nahození a vyregulování vodičů do průhybu, přirážek za ztížené rozvinování, ukončení vodičů ovíjením nebo svorkováním včetně nastříhání vázacího drátu a ovinovací pásky Al, potření vodičů ochranným tukem, ovinutí páskou a provedení vazu svorkováním</t>
  </si>
  <si>
    <t>210100003R</t>
  </si>
  <si>
    <t>ukonč.vod.v rozv.vč.zap.a konc.do 16mm2</t>
  </si>
  <si>
    <t>351702258</t>
  </si>
  <si>
    <t>Ukončení vodičů izolovaných s označením a zapojením  v rozváděči nebo na přístroji průřezu žíly do 16 mm2</t>
  </si>
  <si>
    <t>210100004R</t>
  </si>
  <si>
    <t>ukonč.vod.v rozv.vč.zap.a konc.do 25 mm2</t>
  </si>
  <si>
    <t>1491422565</t>
  </si>
  <si>
    <t>Ukončení vodičů izolovaných s označením a zapojením  v rozváděči nebo na přístroji průřezu žíly do 25 mm2</t>
  </si>
  <si>
    <t>210100251R</t>
  </si>
  <si>
    <t>ukonč.kab.do 3x2,5 mm2</t>
  </si>
  <si>
    <t>-660441112</t>
  </si>
  <si>
    <t>Ukončení kabelů smršťovací záklopkou nebo páskou se zapojením  bez letování počtu a průřezu žil do 4 x 10 mm2</t>
  </si>
  <si>
    <t>210100258R</t>
  </si>
  <si>
    <t>ukonč.kab.smršt.zákl.do 5x4 mm2</t>
  </si>
  <si>
    <t>-560795160</t>
  </si>
  <si>
    <t>Ukončení kabelů smršťovací záklopkou nebo páskou se zapojením  bez letování počtu a průřezu žil do 5 x 1,5 až 4 mm2</t>
  </si>
  <si>
    <t>210120001R</t>
  </si>
  <si>
    <t>pojistka vč. vložek E14 do 25 A</t>
  </si>
  <si>
    <t>919758639</t>
  </si>
  <si>
    <t>Montáž pojistek se zapojením vodičů  závitových kompletních do 25 A</t>
  </si>
  <si>
    <t>210120101R</t>
  </si>
  <si>
    <t>pojistka vložka PV</t>
  </si>
  <si>
    <t>977158450</t>
  </si>
  <si>
    <t>Montáž pojistek se zapojením vodičů  závitových pojistkových částí pojistkových patron do 60 A se styčným kroužkem</t>
  </si>
  <si>
    <t>210191581R</t>
  </si>
  <si>
    <t>rozvodnice SP182/PSP1P na stožár</t>
  </si>
  <si>
    <t>1043696976</t>
  </si>
  <si>
    <t>Montáž skříní pojistkových oceloplechových bez zapojení vodiče [UAVO] na stožár</t>
  </si>
  <si>
    <t>210202010R</t>
  </si>
  <si>
    <t>LED svítidlo - 31W přechodové na stožár/výložník</t>
  </si>
  <si>
    <t>-1894945802</t>
  </si>
  <si>
    <t>Montáž svítidel výbojkových se zapojením vodičů průmyslových nebo venkovních raménkových</t>
  </si>
  <si>
    <t>210202011R</t>
  </si>
  <si>
    <t>LED svítidlo - 58W silniční na stožár/výložník</t>
  </si>
  <si>
    <t>2108187516</t>
  </si>
  <si>
    <t>210204011R</t>
  </si>
  <si>
    <t>stožár ocelový do délky 12m</t>
  </si>
  <si>
    <t>1634953146</t>
  </si>
  <si>
    <t>Montáž stožárů osvětlení, bez zemních prací  ocelových samostatně stojících, délky do 12 m</t>
  </si>
  <si>
    <t>210204103R</t>
  </si>
  <si>
    <t>výložník ocel. 1-rám. do hmotnosti 35kg</t>
  </si>
  <si>
    <t>-1419114377</t>
  </si>
  <si>
    <t>Montáž výložníků osvětlení  jednoramenných sloupových, hmotnosti do 35 kg</t>
  </si>
  <si>
    <t>210204201R</t>
  </si>
  <si>
    <t>elektrovýzbroj stožáru pro 1 okruh</t>
  </si>
  <si>
    <t>-1266191811</t>
  </si>
  <si>
    <t>Montáž elektrovýzbroje stožárů osvětlení  1 okruh</t>
  </si>
  <si>
    <t>210220022R</t>
  </si>
  <si>
    <t>uzem. v zemi FeZn R=8-10 mm vč.svorek;propoj.aj.</t>
  </si>
  <si>
    <t>-1946875291</t>
  </si>
  <si>
    <t>Montáž uzemňovacího vedení s upevněním, propojením a připojením pomocí svorek  v zemi s izolací spojů vodičů FeZn drátem nebo lanem průměru do 10 mm v městské zástavbě</t>
  </si>
  <si>
    <t>210220302R</t>
  </si>
  <si>
    <t>svorky hromosv.nad 2 šrouby(ST;SJ;SK;SZ;SR01;02)</t>
  </si>
  <si>
    <t>-99108704</t>
  </si>
  <si>
    <t>Montáž hromosvodného vedení  svorek se 3 a vícešrouby</t>
  </si>
  <si>
    <t>210220401R</t>
  </si>
  <si>
    <t>označení svodu štítky smalt.;umělá hmota</t>
  </si>
  <si>
    <t>-1757057301</t>
  </si>
  <si>
    <t>Montáž hromosvodného vedení  ochranných prvků a doplňků štítků k označení svodů</t>
  </si>
  <si>
    <t>210220458R</t>
  </si>
  <si>
    <t>nátěr zemního vodiče</t>
  </si>
  <si>
    <t>-1915669064</t>
  </si>
  <si>
    <t>Montáž hromosvodného vedení  ochranných prvků a doplňků ochranného pospojování volně nebo pod omítku</t>
  </si>
  <si>
    <t>210260101R</t>
  </si>
  <si>
    <t>kab.AES vč.rozvin.nahoz.napnutí a vyregul.</t>
  </si>
  <si>
    <t>1487183772</t>
  </si>
  <si>
    <t>Montáž kabelů hliníkových do 1 kV závěsných  napojení souboru žil do jisticí skříně průřezu jedné žíly do 16 mm2</t>
  </si>
  <si>
    <t xml:space="preserve">Poznámka k souboru cen:
1. Montáž samonosných kabelů bez nosného lana se oceňuje: a) pod omítku, příslušnými cenami souboru cen 210 90- Montáž kabelů hliníkových do 1 kV uložených volně, b) na příchytky, příslušnými cenami souboru cen 210 90- Montáž kabelů hliníkových do 1 kV uložených pevně. </t>
  </si>
  <si>
    <t>210260151R</t>
  </si>
  <si>
    <t>zaizolování proudového spoje do 120mm2</t>
  </si>
  <si>
    <t>1305059365</t>
  </si>
  <si>
    <t>210292022R</t>
  </si>
  <si>
    <t>vyp.vedení a zajiš.proti nedovolenému zapnutí</t>
  </si>
  <si>
    <t>-317197598</t>
  </si>
  <si>
    <t>Manipulace na stávajícím vedení  vypnutí vedení (hlavním spínačem) se zajištěním proti nedovolenému zapnutí, s vyzkoušením vypnutého stavu vedení, zavěšením výstražné tabulky na zapínací mechanizmus (přístroj) s pozdějším opětovným zapnutím</t>
  </si>
  <si>
    <t>210800524R</t>
  </si>
  <si>
    <t>CY 1.5 mm2 černý (VU)</t>
  </si>
  <si>
    <t>1454267413</t>
  </si>
  <si>
    <t>Montáž izolovaných vodičů měděných do 1 kV bez ukončení uložených v trubkách nebo lištách zatažených plných a laněných s PVC pláštěm, bezhalogenových, ohniodolných (CY, CHAH-R(V),...) průřezu žíly 0,5 až 16 mm2</t>
  </si>
  <si>
    <t>210810017R</t>
  </si>
  <si>
    <t>CYKY-CYKYm 5Cx4 mm2 750V (VU)</t>
  </si>
  <si>
    <t>-599643742</t>
  </si>
  <si>
    <t>Montáž izolovaných kabelů měděných do 1 kV bez ukončení plných a kulatých (CYKY, CHKE-R,...) uložených volně nebo v liště počtu a průřezu žil 2x1,5 až 6 mm2</t>
  </si>
  <si>
    <t>210810045R</t>
  </si>
  <si>
    <t>CYKY-CYKYm 3Jx1.5 mm2 750V (VU)</t>
  </si>
  <si>
    <t>1460371588</t>
  </si>
  <si>
    <t>210950101R</t>
  </si>
  <si>
    <t>označovací štítek na kabel(navíc proti ČSN)</t>
  </si>
  <si>
    <t>-25096504</t>
  </si>
  <si>
    <t>Ostatní práce při montáži vodičů, šňůr a kabelů  označovací štítek na kabel dalším štítkem</t>
  </si>
  <si>
    <t>210950201R</t>
  </si>
  <si>
    <t>přípl. za zatahování kab. při váze kab. do 0.75kg</t>
  </si>
  <si>
    <t>-2128393578</t>
  </si>
  <si>
    <t>Ostatní práce při montáži vodičů, šňůr a kabelů  Příplatek k cenám za zatahování kabelů do tvárnicových tras s komorami nebo do kolektorů hmotnosti kabelů do 0,75 kg</t>
  </si>
  <si>
    <t>SO451 - R2 - Elektromontáže - Demontáž</t>
  </si>
  <si>
    <t>210202010R-D</t>
  </si>
  <si>
    <t>Demontáž - 444 19 70 - 70W SHC ramenové</t>
  </si>
  <si>
    <t>-1671881092</t>
  </si>
  <si>
    <t>SO451 - R3 - Nátěry</t>
  </si>
  <si>
    <t>PSV - Práce a dodávky PSV</t>
  </si>
  <si>
    <t xml:space="preserve">    783 - Dokončovací práce - nátěry</t>
  </si>
  <si>
    <t>PSV</t>
  </si>
  <si>
    <t>Práce a dodávky PSV</t>
  </si>
  <si>
    <t>783</t>
  </si>
  <si>
    <t>Dokončovací práce - nátěry</t>
  </si>
  <si>
    <t>214280810R</t>
  </si>
  <si>
    <t>písmomalířské práce číslice a písmena do 100mm</t>
  </si>
  <si>
    <t>1814315623</t>
  </si>
  <si>
    <t>Zřízení výplně rýhy s drenážním potrubím z trub DN do 200  štěrkem, pískem nebo štěrkopískem, výšky přes 200 do 300 mm</t>
  </si>
  <si>
    <t xml:space="preserve">Poznámka k souboru cen:
1. Ceny lze použít i pro obsyp drenážního potrubí. 2. Výplň rýhy s drenážním potrubím z trub DN přes 200 se oceňuje cenami souboru cen 174 20-11 Zásyp sypaninou bez zhutnění části A 01 katalogu 800-1 Zemní práce. 3. V cenách nejsou započteny náklady na výplňový materiál, tyto se oceňují ve specifikaci. Ztratné lze dohodnout ve výši 5 %. 4. Výška výplně se určuje od dna rýhy. </t>
  </si>
  <si>
    <t>214280861R</t>
  </si>
  <si>
    <t>Nakreslení blesku na stožar. dvířka</t>
  </si>
  <si>
    <t>2080642910</t>
  </si>
  <si>
    <t xml:space="preserve">Poznámka k souboru cen:
1. Provádění písmen nebo číslic výšky do 500 mm lze ocenit cenami souboru cen 784 60-27.. Písmomalířské práce katalogu 800-784 Malby a tapety. </t>
  </si>
  <si>
    <t>SO451 - R4 - Zemní práce</t>
  </si>
  <si>
    <t xml:space="preserve">    46-M - Zemní práce při extr.mont.pracích</t>
  </si>
  <si>
    <t>46-M</t>
  </si>
  <si>
    <t>Zemní práce při extr.mont.pracích</t>
  </si>
  <si>
    <t>460050003R</t>
  </si>
  <si>
    <t>jáma pro J stožár jedn.6-8m v rovině zem.tř.3</t>
  </si>
  <si>
    <t>1752264783</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</si>
  <si>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3</t>
  </si>
  <si>
    <t xml:space="preserve">Poznámka k souboru cen:
1. Ceny hloubení jam v hornině třídy 6 a 7 jsou stanoveny za použití pneumatického kladiva. </t>
  </si>
  <si>
    <t>460070004R</t>
  </si>
  <si>
    <t>Startovací jáma pro protlak v rovině zem.tř.3</t>
  </si>
  <si>
    <t>-198317647</t>
  </si>
  <si>
    <t>Hloubení nezapažených jam ručně pro ostatní konstrukce  s přemístěním výkopku do vzdálenosti 3 m od okraje jámy nebo naložením na dopravní prostředek, včetně zásypu, zhutnění a urovnání povrchu pro stožárové vzpěry nebo odrazníky slaboproudých vedení na rovině, v hornině třídy 4</t>
  </si>
  <si>
    <t xml:space="preserve">Poznámka k souboru cen:
1. Ceny hloubení jam ručně v hornině třídy 6 a 7 jsou stanoveny za použití pneumatického kladiva. </t>
  </si>
  <si>
    <t>460070014R</t>
  </si>
  <si>
    <t>Výstupní jáma pro protlak v zem.tř.3</t>
  </si>
  <si>
    <t>1951379055</t>
  </si>
  <si>
    <t>Hloubení nezapažených jam ručně pro ostatní konstrukce  s přemístěním výkopku do vzdálenosti 3 m od okraje jámy nebo naložením na dopravní prostředek, včetně zásypu, zhutnění a urovnání povrchu pro stožárové vzpěry nebo odrazníky slaboproudých vedení ve svahu, v hornině třídy 4</t>
  </si>
  <si>
    <t>460100022R</t>
  </si>
  <si>
    <t>pouzdrový zákl.pro stožár VO v trase 300x1000mm</t>
  </si>
  <si>
    <t>914996036</t>
  </si>
  <si>
    <t>460100023R</t>
  </si>
  <si>
    <t>pouzdrový zákl.pro stožár VO v trase 300x1500mm</t>
  </si>
  <si>
    <t>-43659737</t>
  </si>
  <si>
    <t>460200123R</t>
  </si>
  <si>
    <t>kabel.rýha 35cm/šíř. 45cm/hl. zem.tř.3</t>
  </si>
  <si>
    <t>1096688688</t>
  </si>
  <si>
    <t xml:space="preserve">Poznámka k souboru cen:
1. Ceny hloubení rýh strojně v hornině třídy 6 a 7 jsou stanoveny za použití trhaviny. </t>
  </si>
  <si>
    <t>460200163R</t>
  </si>
  <si>
    <t>kabel.rýha 35cm/šíř. 80cm/hl. zem.tř.3</t>
  </si>
  <si>
    <t>-693086178</t>
  </si>
  <si>
    <t>460300001R</t>
  </si>
  <si>
    <t>Odkop a úprava dna</t>
  </si>
  <si>
    <t>-56149974</t>
  </si>
  <si>
    <t xml:space="preserve">Poznámka k souboru cen:
1. Ceny 460 30-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</si>
  <si>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460300006R</t>
  </si>
  <si>
    <t>hutnění zeminy vrstvy 20cm</t>
  </si>
  <si>
    <t>-304145478</t>
  </si>
  <si>
    <t>460300210R</t>
  </si>
  <si>
    <t>protlač.otvoru strojně - pevné stěny prům. do 110mm</t>
  </si>
  <si>
    <t>-801811300</t>
  </si>
  <si>
    <t xml:space="preserve">Poznámka k souboru cen:
1. V cenách -0001 až 0017 nejsou započteny náklady na: a) zemní práce nutné k provedení protlaku (startovací a cílové jámy), b) dodání chráničky a potrubí. Tyto materiály se oceňují ve specifikaci. 2. V cenách -0101 až 0109 jsou započteny i náklady na: a) případné vodorovné přemístění výkopku z protlačovaného potrubí a svislé přemístění výkopku z montážní jámy na povrch a jeho přehození na povrchu, b) úpravu čela potrubí pro protlačení. 3. V cenách -0101 až 0109 nejsou započteny náklady na: a) případné zemní práce nutné k provedení protlaku (startovací a cílové jámy), b) případné čerpání vody, c) montáž vedení a jeho příslušenství, slouží-li protlačená trouba jako ochranné potrubí, d) dodávku potrubí učeného k protlačení. Toto potrubí se oceňuje ve specifikaci. Ztratné lze stanovit ve výši 3%, e) překládání a zajišťování inženýrských sítí, f) vytýčení směru protlaku a stávajících inženýrských sítí. </t>
  </si>
  <si>
    <t>460420501R</t>
  </si>
  <si>
    <t>křižovatka s SDL kabelem</t>
  </si>
  <si>
    <t>-484275724</t>
  </si>
  <si>
    <t xml:space="preserve">Poznámka k souboru cen:
1. V ceně-0011 nejsou obsaženy náklady na dodávku žlabů. Tato dodávka se oceňuje ve specifikaci. 2. V cenách -0131 až -0133 nejsou obsaženy náklady na dodávku tvárnic. Tato dodávka se oceňuje ve specifikaci. </t>
  </si>
  <si>
    <t>460490012R</t>
  </si>
  <si>
    <t>fólie výstražná z PVC šířky 33cm</t>
  </si>
  <si>
    <t>613634538</t>
  </si>
  <si>
    <t>Krytí kabelů, spojek, koncovek a odbočnic  kabelů výstražnou fólií z PVC včetně vyrovnání povrchu rýhy, rozvinutí a uložení fólie do rýhy, fólie šířky do 25cm</t>
  </si>
  <si>
    <t>460420502R</t>
  </si>
  <si>
    <t>křižovatka s vodovodním řádem</t>
  </si>
  <si>
    <t>137614526</t>
  </si>
  <si>
    <t>460500002R</t>
  </si>
  <si>
    <t>betonová spádová deska stožáru</t>
  </si>
  <si>
    <t>-252061364</t>
  </si>
  <si>
    <t>Oddělení kabelů  přepážkou s utěsněním, ve výkopu z betonových desek</t>
  </si>
  <si>
    <t>460510031R</t>
  </si>
  <si>
    <t>Zatěsnění konců kab. chrániček</t>
  </si>
  <si>
    <t>-8451514</t>
  </si>
  <si>
    <t>Oddělení kabelů  přepážkou s utěsněním, ve výkopu z cihel</t>
  </si>
  <si>
    <t>460560123R</t>
  </si>
  <si>
    <t>ruč.zához.kab.rýhy 35cm šíř.45cm hl.zem.tř.3</t>
  </si>
  <si>
    <t>1014267658</t>
  </si>
  <si>
    <t>460560163R</t>
  </si>
  <si>
    <t>ruč.zához.kab.rýhy 35cm šíř.80cm hl.zem.tř.3</t>
  </si>
  <si>
    <t>1887462022</t>
  </si>
  <si>
    <t>Zásyp kabelových rýh ručně s uložením výkopku ve vrstvách včetně zhutnění a urovnání povrchu šířky 35 cm hloubky 80 cm, v hornině třídy 3</t>
  </si>
  <si>
    <t>460620013R</t>
  </si>
  <si>
    <t>provizorní úprava terénu zem.tř.3</t>
  </si>
  <si>
    <t>-794802988</t>
  </si>
  <si>
    <t>Úprava terénu  provizorní úprava terénu včetně odkopání drobných nerovností a zásypu prohlubní se zhutněním, v hornině třídy 3</t>
  </si>
  <si>
    <t xml:space="preserve">Poznámka k souboru cen:
1. V cenách -0002 až -0003 nejsou zahrnuty dodávku drnů. Tato se oceňuje ve specifikaci. 2. V cenách -0022 až -0028 nejsou zahrnuty náklady na dodávku obrubníků. Tato dodávka se oceňuje ve specifikaci. </t>
  </si>
  <si>
    <t>SO451 - R5 - Materiály</t>
  </si>
  <si>
    <t>0001R</t>
  </si>
  <si>
    <t>Drobný elektroinstalační a spojovací materíál</t>
  </si>
  <si>
    <t>-2002468388</t>
  </si>
  <si>
    <t>0002R</t>
  </si>
  <si>
    <t>trubka ohebná instal. PVC 2336 R=36mm</t>
  </si>
  <si>
    <t>377298965</t>
  </si>
  <si>
    <t>0003R</t>
  </si>
  <si>
    <t>svorka SP 1 k připojení kovových částí</t>
  </si>
  <si>
    <t>-961017158</t>
  </si>
  <si>
    <t>0004R</t>
  </si>
  <si>
    <t>svorka LS 10 k propojení zemniče</t>
  </si>
  <si>
    <t>1571817680</t>
  </si>
  <si>
    <t>0005R</t>
  </si>
  <si>
    <t>označovací štítek zemniče</t>
  </si>
  <si>
    <t>409218056</t>
  </si>
  <si>
    <t>0007R</t>
  </si>
  <si>
    <t>CYKY 3Jx1.5mm2</t>
  </si>
  <si>
    <t>-5935937</t>
  </si>
  <si>
    <t>0008R</t>
  </si>
  <si>
    <t>kabel CYKY-J 5x4</t>
  </si>
  <si>
    <t>558395325</t>
  </si>
  <si>
    <t>0009R</t>
  </si>
  <si>
    <t>STOZAR PA 6 ZAROVY ZINEK</t>
  </si>
  <si>
    <t>-1049771273</t>
  </si>
  <si>
    <t>00010R</t>
  </si>
  <si>
    <t>STOZAR UZMA 8 ZAROVY ZINEK</t>
  </si>
  <si>
    <t>404034579</t>
  </si>
  <si>
    <t>00011R</t>
  </si>
  <si>
    <t>AES 2x25</t>
  </si>
  <si>
    <t>-1515469982</t>
  </si>
  <si>
    <t>kamenivo dekorační (kačírek) frakce 8/16</t>
  </si>
  <si>
    <t>00012R</t>
  </si>
  <si>
    <t>Kryt KS 8 dotykový IP20 pro SR 46</t>
  </si>
  <si>
    <t>-1388495395</t>
  </si>
  <si>
    <t>00013R</t>
  </si>
  <si>
    <t>Svorka SR 561-14 Z Cu stožárová výzbroj</t>
  </si>
  <si>
    <t>498239730</t>
  </si>
  <si>
    <t>00014R</t>
  </si>
  <si>
    <t>Svorka SLIP 32.21 polopropichovací izolovaná</t>
  </si>
  <si>
    <t>1861446541</t>
  </si>
  <si>
    <t>00015R</t>
  </si>
  <si>
    <t>Betonová směs</t>
  </si>
  <si>
    <t>-91247959</t>
  </si>
  <si>
    <t>00016R</t>
  </si>
  <si>
    <t>suspenze - gumoasfalt</t>
  </si>
  <si>
    <t>1328454874</t>
  </si>
  <si>
    <t>00017R</t>
  </si>
  <si>
    <t>páska perforovaná  W4, 8mm - 3m</t>
  </si>
  <si>
    <t>2096776207</t>
  </si>
  <si>
    <t>00018R</t>
  </si>
  <si>
    <t>zámek  W4, 8mm</t>
  </si>
  <si>
    <t>15788100</t>
  </si>
  <si>
    <t>00019R</t>
  </si>
  <si>
    <t>drát FeZn 10 mm (110m)</t>
  </si>
  <si>
    <t>-1713521767</t>
  </si>
  <si>
    <t>00020R</t>
  </si>
  <si>
    <t>trubka KF 09063 Kopoflex</t>
  </si>
  <si>
    <t>-1988046452</t>
  </si>
  <si>
    <t>00021R</t>
  </si>
  <si>
    <t>Štítek kabelový (plastový)</t>
  </si>
  <si>
    <t>188146118</t>
  </si>
  <si>
    <t>00022R</t>
  </si>
  <si>
    <t>skříň SP182/PSP1P</t>
  </si>
  <si>
    <t>-1036103627</t>
  </si>
  <si>
    <t>00023R</t>
  </si>
  <si>
    <t>Venkovní přechodové svítidlo LED 31,5W ( 4500 lm ),IP 65, s kloubem pro náklon svítidla (Digistreet Micro)</t>
  </si>
  <si>
    <t>-2132240892</t>
  </si>
  <si>
    <t>00024R</t>
  </si>
  <si>
    <t>Venkovní silniční svítidlo LED 58W ( 7000 lm ),IP 65, s kloubem pro náklon svítidla (Digistreet Mini)</t>
  </si>
  <si>
    <t>-1823398991</t>
  </si>
  <si>
    <t>00025R</t>
  </si>
  <si>
    <t>pojistková vložka E14/ 6A</t>
  </si>
  <si>
    <t>-989131467</t>
  </si>
  <si>
    <t>00026R</t>
  </si>
  <si>
    <t>pojistkový dotyk  6A</t>
  </si>
  <si>
    <t>-792978466</t>
  </si>
  <si>
    <t>00027R</t>
  </si>
  <si>
    <t>pojistka PV14 10A gG</t>
  </si>
  <si>
    <t>-1886737872</t>
  </si>
  <si>
    <t>00028R</t>
  </si>
  <si>
    <t>PD 1 (1500mm) výložník FeZn</t>
  </si>
  <si>
    <t>-1744194296</t>
  </si>
  <si>
    <t>00029R</t>
  </si>
  <si>
    <t>UZB 1 (2000mm) výložník FeZn</t>
  </si>
  <si>
    <t>-204079694</t>
  </si>
  <si>
    <t>00030R</t>
  </si>
  <si>
    <t>dlaždice betonová 50x50x5cm</t>
  </si>
  <si>
    <t>-64606473</t>
  </si>
  <si>
    <t>00031R</t>
  </si>
  <si>
    <t>fólie z polyetylenu šíře 330mm</t>
  </si>
  <si>
    <t>499318356</t>
  </si>
  <si>
    <t>00032R</t>
  </si>
  <si>
    <t>PVC roura světlosti  30cm  - 100cm</t>
  </si>
  <si>
    <t>-505185665</t>
  </si>
  <si>
    <t>00033R</t>
  </si>
  <si>
    <t>PVC roura světlosti  30cm  - 150cm</t>
  </si>
  <si>
    <t>1760743525</t>
  </si>
  <si>
    <t>00034R</t>
  </si>
  <si>
    <t>barva syntetická</t>
  </si>
  <si>
    <t>-2145518569</t>
  </si>
  <si>
    <t>00035R</t>
  </si>
  <si>
    <t>ředidlo S 6006</t>
  </si>
  <si>
    <t>l</t>
  </si>
  <si>
    <t>-1667199492</t>
  </si>
  <si>
    <t>00036R</t>
  </si>
  <si>
    <t>Značka kabelova MINI MARKER</t>
  </si>
  <si>
    <t>1133595215</t>
  </si>
  <si>
    <t>00037R</t>
  </si>
  <si>
    <t>trubka tuhá 1550HF-FA černá bezhalogenová UV stabilní</t>
  </si>
  <si>
    <t>1106241268</t>
  </si>
  <si>
    <t>00038R</t>
  </si>
  <si>
    <t>pěna montáž.polyuretan. 750ml</t>
  </si>
  <si>
    <t>1793679472</t>
  </si>
  <si>
    <t>00039R</t>
  </si>
  <si>
    <t>Konservační vazelina</t>
  </si>
  <si>
    <t>-1766301770</t>
  </si>
  <si>
    <t>0006R</t>
  </si>
  <si>
    <t>CY  1.5mm2 černý</t>
  </si>
  <si>
    <t>135847361</t>
  </si>
  <si>
    <t>SO451 - R6 - Práce v HZS</t>
  </si>
  <si>
    <t>001</t>
  </si>
  <si>
    <t>Demontážní práce</t>
  </si>
  <si>
    <t>-1545496344</t>
  </si>
  <si>
    <t>002</t>
  </si>
  <si>
    <t>Koordinace s ostatními profesemi</t>
  </si>
  <si>
    <t>-303119112</t>
  </si>
  <si>
    <t>003</t>
  </si>
  <si>
    <t>Náklady na mechanismy (jeřáb, plošina)</t>
  </si>
  <si>
    <t>-1767723489</t>
  </si>
  <si>
    <t>004</t>
  </si>
  <si>
    <t>Nepředvídané zemní práce</t>
  </si>
  <si>
    <t>-1463492250</t>
  </si>
  <si>
    <t>005</t>
  </si>
  <si>
    <t>Přejímka zemních prací jednotlivými správci sítí</t>
  </si>
  <si>
    <t>-416078332</t>
  </si>
  <si>
    <t>006</t>
  </si>
  <si>
    <t>Revize elektro</t>
  </si>
  <si>
    <t>438291498</t>
  </si>
  <si>
    <t>007</t>
  </si>
  <si>
    <t>Seřízení a zkouška funkčnosti</t>
  </si>
  <si>
    <t>-206591495</t>
  </si>
  <si>
    <t>008</t>
  </si>
  <si>
    <t>Spolupráce s investorem a správcem VO</t>
  </si>
  <si>
    <t>1098750916</t>
  </si>
  <si>
    <t>009</t>
  </si>
  <si>
    <t>Spolupráce s revizním technikem</t>
  </si>
  <si>
    <t>1642843632</t>
  </si>
  <si>
    <t>SO801 - Sadové úpravy</t>
  </si>
  <si>
    <t>112101101R</t>
  </si>
  <si>
    <t>Vykopání stromů vč. kořenů</t>
  </si>
  <si>
    <t>444993209</t>
  </si>
  <si>
    <t xml:space="preserve">Poznámka k souboru cen:
1. Ceny jsou určeny pro odstranění stromů v rámci přípravy staveniště. 2. Ceny lze použít i pro odstranění stromů ze sesuté zeminy, vývratů a polomů. 3. V ceně jsou započteny i náklady na případné nutné odklizení kmene a větví odděleně na vzdálenost do 50 m nebo s naložením na dopravní prostředek.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Ceny nelze užít v případě, kdy je nutné odstraňování stromu po částech; tyto práce lze oceňovat příslušnými cenami katalogu 823-1 Plochy a úprava území. </t>
  </si>
  <si>
    <t>162301411R</t>
  </si>
  <si>
    <t>Vodorovné přemístění stromů do 5000 m</t>
  </si>
  <si>
    <t>-799960064</t>
  </si>
  <si>
    <t xml:space="preserve">Vodorovné přemístění stromů  s naložením, složením a dopravou do 5000 m </t>
  </si>
  <si>
    <t>-1228390685</t>
  </si>
  <si>
    <t>4*0,5</t>
  </si>
  <si>
    <t>167101101</t>
  </si>
  <si>
    <t>Nakládání výkopku z hornin tř. 1 až 4 do 100 m3</t>
  </si>
  <si>
    <t>2017023584</t>
  </si>
  <si>
    <t>Nakládání, skládání a překládání neulehlého výkopku nebo sypaniny  nakládání, množství do 100 m3, z hornin tř. 1 až 4</t>
  </si>
  <si>
    <t>-1797064058</t>
  </si>
  <si>
    <t>-1563799111</t>
  </si>
  <si>
    <t>2*1,8</t>
  </si>
  <si>
    <t>183101221</t>
  </si>
  <si>
    <t>Jamky pro výsadbu s výměnou 50 % půdy zeminy tř 1 až 4 objem do 1 m3 v rovině a svahu do 1:5</t>
  </si>
  <si>
    <t>-87944752</t>
  </si>
  <si>
    <t>Hloubení jamek pro vysazování rostlin v zemině tř.1 až 4 s výměnou půdy z 50% v rovině nebo na svahu do 1:5, objemu přes 0,40 do 1,00 m3</t>
  </si>
  <si>
    <t xml:space="preserve">Poznámka k souboru cen:
1. V cenách jsou započteny i náklady na případné naložení přebytečných výkopků na dopravní prostředek, odvoz na vzdálenost do 20 km a složení výkopků. 2. V cenách nejsou započteny náklady na: a) uložení odpadu na skládku, b) substrát, tyto náklady se oceňují ve specifikaci. 3. V cenách o sklonu svahu přes 1:1 jsou uvažovány podmínky pro svahy běžně schůdné; bez použití lezeckých technik. V případě použití lezeckých technik se tyto náklady oceňují individuálně. </t>
  </si>
  <si>
    <t>10311100R</t>
  </si>
  <si>
    <t>Zahradnický substrát (výměna do jamek)</t>
  </si>
  <si>
    <t>-1207023624</t>
  </si>
  <si>
    <t>rašelina zahradnická   VL</t>
  </si>
  <si>
    <t>184102111</t>
  </si>
  <si>
    <t>Výsadba dřeviny s balem D do 0,2 m do jamky se zalitím v rovině a svahu do 1:5</t>
  </si>
  <si>
    <t>214064164</t>
  </si>
  <si>
    <t>Výsadba dřeviny s balem do předem vyhloubené jamky se zalitím  v rovině nebo na svahu do 1:5, při průměru balu přes 100 do 200 mm</t>
  </si>
  <si>
    <t xml:space="preserve">Poznámka k souboru cen:
1. Ceny lze použít i pro dřeviny pěstované v nádobách. 2. V cenách nejsou započteny náklady na vysazované dřeviny, tyto se oceňují ve specifikaci. 3. V cenách o sklonu svahu přes 1:1 jsou uvažovány podmínky pro svahy běžně schůdné; bez použití lezeckých technik. V případě použití lezeckých technik se tyto náklady oceňují individuálně. </t>
  </si>
  <si>
    <t>184215133</t>
  </si>
  <si>
    <t>Ukotvení kmene dřevin třemi kůly D do 0,1 m délky do 3 m</t>
  </si>
  <si>
    <t>1569778820</t>
  </si>
  <si>
    <t>Ukotvení dřeviny kůly třemi kůly, délky přes 2 do 3 m</t>
  </si>
  <si>
    <t xml:space="preserve">Poznámka k souboru cen:
1. V cenách jsou započteny i náklady na ochranu proti poškození kmene v místě vzepření. 2. V cenách nejsou započteny náklady na dodání kůlů, tyto se oceňují ve specifikaci. 3. Ceny jsou určeny pro ukotvení dřevin kůly o průměru do 100 mm. </t>
  </si>
  <si>
    <t>60591257</t>
  </si>
  <si>
    <t>kůl vyvazovací dřevěný impregnovaný D 8cm dl 3m</t>
  </si>
  <si>
    <t>-1930150522</t>
  </si>
  <si>
    <t>6059125R</t>
  </si>
  <si>
    <t xml:space="preserve">Úvazky a spojovací materiál  </t>
  </si>
  <si>
    <t>1035488402</t>
  </si>
  <si>
    <t>184911421</t>
  </si>
  <si>
    <t>Mulčování rostlin kůrou tl. do 0,1 m v rovině a svahu do 1:5</t>
  </si>
  <si>
    <t>1524166791</t>
  </si>
  <si>
    <t>Mulčování vysazených rostlin mulčovací kůrou, tl. do 100 mm v rovině nebo na svahu do 1:5</t>
  </si>
  <si>
    <t xml:space="preserve">Poznámka k souboru cen:
1. V cenách jsou započteny i náklady na naložení odpadu na dopravní prostředek, odvoz do 20 km a složení odpadu. 2. V cenách nejsou započteny náklady na: a) stabilizaci mulče proti erozi a přísady proti vznícení mulče. Tyto práce se oceňují individuálně, b) mulčovací kůru, tato se oceňuje ve specifikaci, c) uložení odpadu na skládku. 3. Tloušťka mulčovací kůry se měří v nakypřeném stavu. </t>
  </si>
  <si>
    <t>10391100</t>
  </si>
  <si>
    <t>kůra mulčovací VL</t>
  </si>
  <si>
    <t>1154394828</t>
  </si>
  <si>
    <t>185802114</t>
  </si>
  <si>
    <t>Hnojení půdy umělým hnojivem k jednotlivým rostlinám v rovině a svahu do 1:5</t>
  </si>
  <si>
    <t>2045639460</t>
  </si>
  <si>
    <t>Hnojení půdy nebo trávníku  v rovině nebo na svahu do 1:5 umělým hnojivem s rozdělením k jednotlivým rostlinám</t>
  </si>
  <si>
    <t>https://podminky.urs.cz/item/CS_URS_2022_01/185802114</t>
  </si>
  <si>
    <t xml:space="preserve">Poznámka k souboru cen:
1. V cenách jsou započteny i náklady na rozprostření nebo rozdělení hnojiva. 2. V cenách o sklonu svahu přes 1:1 jsou uvažovány podmínky pro svahy běžně schůdné; bez použití lezeckých technik. V případě použití lezeckých technik se tyto náklady oceňují individuálně. </t>
  </si>
  <si>
    <t>4*0,001</t>
  </si>
  <si>
    <t>25191155R</t>
  </si>
  <si>
    <t>hnojivo tabletové</t>
  </si>
  <si>
    <t>-40044182</t>
  </si>
  <si>
    <t>hnojivo tabletové  (8 tabl./ 1 strom)</t>
  </si>
  <si>
    <t>185804311</t>
  </si>
  <si>
    <t>Zalití rostlin vodou plocha do 20 m2</t>
  </si>
  <si>
    <t>1495159951</t>
  </si>
  <si>
    <t>Zalití rostlin vodou plochy záhonů jednotlivě do 20 m2</t>
  </si>
  <si>
    <t>https://podminky.urs.cz/item/CS_URS_2022_01/185804311</t>
  </si>
  <si>
    <t>0,05*4</t>
  </si>
  <si>
    <t>998231311</t>
  </si>
  <si>
    <t>Přesun hmot pro sadovnické a krajinářské úpravy vodorovně do 5000 m</t>
  </si>
  <si>
    <t>1521293716</t>
  </si>
  <si>
    <t>Přesun hmot pro sadovnické a krajinářské úpravy - strojně dopravní vzdálenost do 5000 m</t>
  </si>
  <si>
    <t>https://podminky.urs.cz/item/CS_URS_2022_01/998231311</t>
  </si>
  <si>
    <t>SEZNAM FIGUR</t>
  </si>
  <si>
    <t>Výměra</t>
  </si>
  <si>
    <t xml:space="preserve"> B8</t>
  </si>
  <si>
    <t>Použití figury:</t>
  </si>
  <si>
    <t xml:space="preserve"> SO101</t>
  </si>
  <si>
    <t xml:space="preserve"> SO102</t>
  </si>
  <si>
    <t>"násyp"22</t>
  </si>
  <si>
    <t xml:space="preserve"> SO121</t>
  </si>
  <si>
    <t xml:space="preserve"> SO122</t>
  </si>
  <si>
    <t xml:space="preserve"> SO241</t>
  </si>
  <si>
    <t>A23</t>
  </si>
  <si>
    <t>A24</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</si>
</sst>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sz val="10"/>
      <color rgb="FF464646"/>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7"/>
      <color rgb="FF979797"/>
      <name val="Arial CE"/>
      <family val="2"/>
    </font>
    <font>
      <i/>
      <u val="single"/>
      <sz val="7"/>
      <color rgb="FF979797"/>
      <name val="Calibri"/>
      <family val="2"/>
      <scheme val="minor"/>
    </font>
    <font>
      <sz val="8"/>
      <color rgb="FF000000"/>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3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left" vertical="center"/>
      <protection/>
    </xf>
    <xf numFmtId="0" fontId="24" fillId="4" borderId="0" xfId="0" applyFont="1" applyFill="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0" xfId="0" applyNumberFormat="1" applyFont="1" applyAlignment="1" applyProtection="1">
      <alignment horizontal="righ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3" fillId="0" borderId="0" xfId="0" applyNumberFormat="1" applyFont="1" applyAlignment="1">
      <alignment vertical="center"/>
    </xf>
    <xf numFmtId="0" fontId="34" fillId="0" borderId="0" xfId="0" applyFont="1" applyAlignment="1">
      <alignment horizontal="left" vertical="center"/>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5"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4" fontId="35" fillId="0" borderId="0" xfId="0" applyNumberFormat="1" applyFont="1" applyAlignment="1" applyProtection="1">
      <alignment vertical="center"/>
      <protection/>
    </xf>
    <xf numFmtId="0" fontId="25" fillId="0" borderId="0" xfId="0" applyFont="1" applyAlignment="1">
      <alignment horizontal="center" vertical="center"/>
    </xf>
    <xf numFmtId="0" fontId="8" fillId="2" borderId="0" xfId="0" applyFont="1" applyFill="1" applyAlignment="1" applyProtection="1">
      <alignment horizontal="left" vertical="center"/>
      <protection locked="0"/>
    </xf>
    <xf numFmtId="0" fontId="8" fillId="0" borderId="0" xfId="0" applyFont="1" applyAlignment="1" applyProtection="1">
      <alignment horizontal="left" vertical="center"/>
      <protection/>
    </xf>
    <xf numFmtId="4" fontId="8" fillId="2" borderId="0" xfId="0" applyNumberFormat="1" applyFont="1" applyFill="1" applyAlignment="1" applyProtection="1">
      <alignmen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26" fillId="4" borderId="0" xfId="0" applyFont="1" applyFill="1" applyAlignment="1" applyProtection="1">
      <alignment horizontal="left" vertical="center"/>
      <protection/>
    </xf>
    <xf numFmtId="4" fontId="26" fillId="4" borderId="0" xfId="0" applyNumberFormat="1" applyFont="1" applyFill="1" applyAlignment="1" applyProtection="1">
      <alignment vertical="center"/>
      <protection/>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6" fillId="0" borderId="12" xfId="0" applyNumberFormat="1" applyFont="1" applyBorder="1" applyAlignment="1" applyProtection="1">
      <alignment/>
      <protection/>
    </xf>
    <xf numFmtId="166" fontId="36" fillId="0" borderId="13" xfId="0" applyNumberFormat="1" applyFont="1" applyBorder="1" applyAlignment="1" applyProtection="1">
      <alignment/>
      <protection/>
    </xf>
    <xf numFmtId="4" fontId="37"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40"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41" fillId="0" borderId="0" xfId="0" applyFont="1" applyAlignment="1" applyProtection="1">
      <alignment horizontal="left" vertical="center"/>
      <protection/>
    </xf>
    <xf numFmtId="0" fontId="42" fillId="0" borderId="0" xfId="20" applyFont="1" applyAlignment="1" applyProtection="1">
      <alignment vertical="center" wrapText="1"/>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43"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44" fillId="0" borderId="22" xfId="0" applyFont="1" applyBorder="1" applyAlignment="1" applyProtection="1">
      <alignment horizontal="center" vertical="center"/>
      <protection/>
    </xf>
    <xf numFmtId="49" fontId="44" fillId="0" borderId="22" xfId="0" applyNumberFormat="1" applyFont="1" applyBorder="1" applyAlignment="1" applyProtection="1">
      <alignment horizontal="left" vertical="center" wrapText="1"/>
      <protection/>
    </xf>
    <xf numFmtId="0" fontId="44" fillId="0" borderId="22" xfId="0" applyFont="1" applyBorder="1" applyAlignment="1" applyProtection="1">
      <alignment horizontal="left" vertical="center" wrapText="1"/>
      <protection/>
    </xf>
    <xf numFmtId="0" fontId="44" fillId="0" borderId="22" xfId="0" applyFont="1" applyBorder="1" applyAlignment="1" applyProtection="1">
      <alignment horizontal="center" vertical="center" wrapText="1"/>
      <protection/>
    </xf>
    <xf numFmtId="167" fontId="44" fillId="0" borderId="22" xfId="0" applyNumberFormat="1" applyFont="1" applyBorder="1" applyAlignment="1" applyProtection="1">
      <alignment vertical="center"/>
      <protection/>
    </xf>
    <xf numFmtId="4" fontId="44" fillId="2" borderId="22" xfId="0" applyNumberFormat="1" applyFont="1" applyFill="1" applyBorder="1" applyAlignment="1" applyProtection="1">
      <alignment vertical="center"/>
      <protection locked="0"/>
    </xf>
    <xf numFmtId="4" fontId="44" fillId="0" borderId="22" xfId="0" applyNumberFormat="1" applyFont="1" applyBorder="1" applyAlignment="1" applyProtection="1">
      <alignment vertical="center"/>
      <protection/>
    </xf>
    <xf numFmtId="0" fontId="45" fillId="0" borderId="3" xfId="0" applyFont="1" applyBorder="1" applyAlignment="1">
      <alignment vertical="center"/>
    </xf>
    <xf numFmtId="0" fontId="44" fillId="2" borderId="14" xfId="0" applyFont="1" applyFill="1" applyBorder="1" applyAlignment="1" applyProtection="1">
      <alignment horizontal="left" vertical="center"/>
      <protection locked="0"/>
    </xf>
    <xf numFmtId="0" fontId="44"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3" fillId="0" borderId="0" xfId="0" applyFont="1" applyAlignment="1">
      <alignment horizontal="left" vertical="center" wrapText="1"/>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4" fillId="4" borderId="16" xfId="0" applyFont="1" applyFill="1" applyBorder="1" applyAlignment="1">
      <alignment horizontal="center" vertical="center" wrapText="1"/>
    </xf>
    <xf numFmtId="0" fontId="24" fillId="4" borderId="17"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5" fillId="0" borderId="0" xfId="0" applyFont="1" applyAlignment="1">
      <alignment horizontal="left" vertical="center" wrapText="1"/>
    </xf>
    <xf numFmtId="0" fontId="46" fillId="0" borderId="16" xfId="0" applyFont="1" applyBorder="1" applyAlignment="1">
      <alignment horizontal="left" vertical="center" wrapText="1"/>
    </xf>
    <xf numFmtId="0" fontId="46" fillId="0" borderId="22" xfId="0" applyFont="1" applyBorder="1" applyAlignment="1">
      <alignment horizontal="left" vertical="center" wrapText="1"/>
    </xf>
    <xf numFmtId="0" fontId="46" fillId="0" borderId="22" xfId="0" applyFont="1" applyBorder="1" applyAlignment="1">
      <alignment horizontal="left" vertical="center"/>
    </xf>
    <xf numFmtId="167" fontId="46"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2_01/185802114" TargetMode="External" /><Relationship Id="rId2" Type="http://schemas.openxmlformats.org/officeDocument/2006/relationships/hyperlink" Target="https://podminky.urs.cz/item/CS_URS_2022_01/185804311" TargetMode="External" /><Relationship Id="rId3" Type="http://schemas.openxmlformats.org/officeDocument/2006/relationships/hyperlink" Target="https://podminky.urs.cz/item/CS_URS_2022_01/998231311" TargetMode="External" /><Relationship Id="rId4"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043103000" TargetMode="External" /><Relationship Id="rId2" Type="http://schemas.openxmlformats.org/officeDocument/2006/relationships/hyperlink" Target="https://podminky.urs.cz/item/CS_URS_2022_01/049303000"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913121111" TargetMode="External" /><Relationship Id="rId2" Type="http://schemas.openxmlformats.org/officeDocument/2006/relationships/hyperlink" Target="https://podminky.urs.cz/item/CS_URS_2022_01/913121211" TargetMode="External" /><Relationship Id="rId3" Type="http://schemas.openxmlformats.org/officeDocument/2006/relationships/hyperlink" Target="https://podminky.urs.cz/item/CS_URS_2022_01/913211111" TargetMode="External" /><Relationship Id="rId4" Type="http://schemas.openxmlformats.org/officeDocument/2006/relationships/hyperlink" Target="https://podminky.urs.cz/item/CS_URS_2022_01/913211211" TargetMode="External" /><Relationship Id="rId5" Type="http://schemas.openxmlformats.org/officeDocument/2006/relationships/hyperlink" Target="https://podminky.urs.cz/item/CS_URS_2022_01/913221111" TargetMode="External" /><Relationship Id="rId6" Type="http://schemas.openxmlformats.org/officeDocument/2006/relationships/hyperlink" Target="https://podminky.urs.cz/item/CS_URS_2022_01/913321111" TargetMode="External" /><Relationship Id="rId7" Type="http://schemas.openxmlformats.org/officeDocument/2006/relationships/hyperlink" Target="https://podminky.urs.cz/item/CS_URS_2022_01/913321211" TargetMode="External" /><Relationship Id="rId8" Type="http://schemas.openxmlformats.org/officeDocument/2006/relationships/hyperlink" Target="https://podminky.urs.cz/item/CS_URS_2022_01/913411111" TargetMode="External" /><Relationship Id="rId9" Type="http://schemas.openxmlformats.org/officeDocument/2006/relationships/hyperlink" Target="https://podminky.urs.cz/item/CS_URS_2022_01/913411211" TargetMode="External" /><Relationship Id="rId10" Type="http://schemas.openxmlformats.org/officeDocument/2006/relationships/hyperlink" Target="https://podminky.urs.cz/item/CS_URS_2022_01/913911112" TargetMode="External" /><Relationship Id="rId11" Type="http://schemas.openxmlformats.org/officeDocument/2006/relationships/hyperlink" Target="https://podminky.urs.cz/item/CS_URS_2022_01/913911113" TargetMode="External" /><Relationship Id="rId12" Type="http://schemas.openxmlformats.org/officeDocument/2006/relationships/hyperlink" Target="https://podminky.urs.cz/item/CS_URS_2022_01/913911122" TargetMode="External" /><Relationship Id="rId13" Type="http://schemas.openxmlformats.org/officeDocument/2006/relationships/hyperlink" Target="https://podminky.urs.cz/item/CS_URS_2022_01/913911212" TargetMode="External" /><Relationship Id="rId14" Type="http://schemas.openxmlformats.org/officeDocument/2006/relationships/hyperlink" Target="https://podminky.urs.cz/item/CS_URS_2022_01/913911213" TargetMode="External" /><Relationship Id="rId15" Type="http://schemas.openxmlformats.org/officeDocument/2006/relationships/hyperlink" Target="https://podminky.urs.cz/item/CS_URS_2022_01/913911222" TargetMode="External" /><Relationship Id="rId1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174101101" TargetMode="External" /><Relationship Id="rId2" Type="http://schemas.openxmlformats.org/officeDocument/2006/relationships/hyperlink" Target="https://podminky.urs.cz/item/CS_URS_2022_01/451576121" TargetMode="External" /><Relationship Id="rId3" Type="http://schemas.openxmlformats.org/officeDocument/2006/relationships/hyperlink" Target="https://podminky.urs.cz/item/CS_URS_2022_01/565135111" TargetMode="External" /><Relationship Id="rId4" Type="http://schemas.openxmlformats.org/officeDocument/2006/relationships/hyperlink" Target="https://podminky.urs.cz/item/CS_URS_2022_01/573111112" TargetMode="External" /><Relationship Id="rId5" Type="http://schemas.openxmlformats.org/officeDocument/2006/relationships/hyperlink" Target="https://podminky.urs.cz/item/CS_URS_2022_01/573211108" TargetMode="External" /><Relationship Id="rId6" Type="http://schemas.openxmlformats.org/officeDocument/2006/relationships/hyperlink" Target="https://podminky.urs.cz/item/CS_URS_2022_01/577134111" TargetMode="External" /><Relationship Id="rId7" Type="http://schemas.openxmlformats.org/officeDocument/2006/relationships/hyperlink" Target="https://podminky.urs.cz/item/CS_URS_2022_01/577155112" TargetMode="External" /><Relationship Id="rId8" Type="http://schemas.openxmlformats.org/officeDocument/2006/relationships/hyperlink" Target="https://podminky.urs.cz/item/CS_URS_2022_01/599141111" TargetMode="External" /><Relationship Id="rId9" Type="http://schemas.openxmlformats.org/officeDocument/2006/relationships/hyperlink" Target="https://podminky.urs.cz/item/CS_URS_2022_01/914111111" TargetMode="External" /><Relationship Id="rId10" Type="http://schemas.openxmlformats.org/officeDocument/2006/relationships/hyperlink" Target="https://podminky.urs.cz/item/CS_URS_2022_01/914511111" TargetMode="External" /><Relationship Id="rId11" Type="http://schemas.openxmlformats.org/officeDocument/2006/relationships/hyperlink" Target="https://podminky.urs.cz/item/CS_URS_2022_01/915211112" TargetMode="External" /><Relationship Id="rId12" Type="http://schemas.openxmlformats.org/officeDocument/2006/relationships/hyperlink" Target="https://podminky.urs.cz/item/CS_URS_2022_01/915211116" TargetMode="External" /><Relationship Id="rId13" Type="http://schemas.openxmlformats.org/officeDocument/2006/relationships/hyperlink" Target="https://podminky.urs.cz/item/CS_URS_2022_01/915221112" TargetMode="External" /><Relationship Id="rId14" Type="http://schemas.openxmlformats.org/officeDocument/2006/relationships/hyperlink" Target="https://podminky.urs.cz/item/CS_URS_2022_01/915221122" TargetMode="External" /><Relationship Id="rId15" Type="http://schemas.openxmlformats.org/officeDocument/2006/relationships/hyperlink" Target="https://podminky.urs.cz/item/CS_URS_2022_01/915231112" TargetMode="External" /><Relationship Id="rId16" Type="http://schemas.openxmlformats.org/officeDocument/2006/relationships/hyperlink" Target="https://podminky.urs.cz/item/CS_URS_2022_01/915231116" TargetMode="External" /><Relationship Id="rId17" Type="http://schemas.openxmlformats.org/officeDocument/2006/relationships/hyperlink" Target="https://podminky.urs.cz/item/CS_URS_2022_01/915611111" TargetMode="External" /><Relationship Id="rId18" Type="http://schemas.openxmlformats.org/officeDocument/2006/relationships/hyperlink" Target="https://podminky.urs.cz/item/CS_URS_2022_01/915621111" TargetMode="External" /><Relationship Id="rId19" Type="http://schemas.openxmlformats.org/officeDocument/2006/relationships/hyperlink" Target="https://podminky.urs.cz/item/CS_URS_2022_01/966006132" TargetMode="External" /><Relationship Id="rId20" Type="http://schemas.openxmlformats.org/officeDocument/2006/relationships/hyperlink" Target="https://podminky.urs.cz/item/CS_URS_2022_01/966006211" TargetMode="External" /><Relationship Id="rId21" Type="http://schemas.openxmlformats.org/officeDocument/2006/relationships/hyperlink" Target="https://podminky.urs.cz/item/CS_URS_2022_01/997013501" TargetMode="External" /><Relationship Id="rId22" Type="http://schemas.openxmlformats.org/officeDocument/2006/relationships/hyperlink" Target="https://podminky.urs.cz/item/CS_URS_2022_01/997013509" TargetMode="External" /><Relationship Id="rId23" Type="http://schemas.openxmlformats.org/officeDocument/2006/relationships/hyperlink" Target="https://podminky.urs.cz/item/CS_URS_2022_01/997221551" TargetMode="External" /><Relationship Id="rId24" Type="http://schemas.openxmlformats.org/officeDocument/2006/relationships/hyperlink" Target="https://podminky.urs.cz/item/CS_URS_2022_01/997221559" TargetMode="External" /><Relationship Id="rId25" Type="http://schemas.openxmlformats.org/officeDocument/2006/relationships/hyperlink" Target="https://podminky.urs.cz/item/CS_URS_2022_01/997221561" TargetMode="External" /><Relationship Id="rId26" Type="http://schemas.openxmlformats.org/officeDocument/2006/relationships/hyperlink" Target="https://podminky.urs.cz/item/CS_URS_2022_01/997221569" TargetMode="External" /><Relationship Id="rId27" Type="http://schemas.openxmlformats.org/officeDocument/2006/relationships/hyperlink" Target="https://podminky.urs.cz/item/CS_URS_2022_01/997221611" TargetMode="External" /><Relationship Id="rId28" Type="http://schemas.openxmlformats.org/officeDocument/2006/relationships/hyperlink" Target="https://podminky.urs.cz/item/CS_URS_2022_01/998225111" TargetMode="External" /><Relationship Id="rId29"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111301111" TargetMode="External" /><Relationship Id="rId2" Type="http://schemas.openxmlformats.org/officeDocument/2006/relationships/hyperlink" Target="https://podminky.urs.cz/item/CS_URS_2022_01/211971122" TargetMode="External" /><Relationship Id="rId3" Type="http://schemas.openxmlformats.org/officeDocument/2006/relationships/hyperlink" Target="https://podminky.urs.cz/item/CS_URS_2022_01/569903311" TargetMode="External" /><Relationship Id="rId4" Type="http://schemas.openxmlformats.org/officeDocument/2006/relationships/hyperlink" Target="https://podminky.urs.cz/item/CS_URS_2022_01/565135111" TargetMode="External" /><Relationship Id="rId5" Type="http://schemas.openxmlformats.org/officeDocument/2006/relationships/hyperlink" Target="https://podminky.urs.cz/item/CS_URS_2022_01/573111112" TargetMode="External" /><Relationship Id="rId6" Type="http://schemas.openxmlformats.org/officeDocument/2006/relationships/hyperlink" Target="https://podminky.urs.cz/item/CS_URS_2022_01/573211108" TargetMode="External" /><Relationship Id="rId7" Type="http://schemas.openxmlformats.org/officeDocument/2006/relationships/hyperlink" Target="https://podminky.urs.cz/item/CS_URS_2022_01/577134111" TargetMode="External" /><Relationship Id="rId8" Type="http://schemas.openxmlformats.org/officeDocument/2006/relationships/hyperlink" Target="https://podminky.urs.cz/item/CS_URS_2022_01/577155112" TargetMode="External" /><Relationship Id="rId9" Type="http://schemas.openxmlformats.org/officeDocument/2006/relationships/hyperlink" Target="https://podminky.urs.cz/item/CS_URS_2022_01/599141111" TargetMode="External" /><Relationship Id="rId10" Type="http://schemas.openxmlformats.org/officeDocument/2006/relationships/hyperlink" Target="https://podminky.urs.cz/item/CS_URS_2022_01/916131213" TargetMode="External" /><Relationship Id="rId11" Type="http://schemas.openxmlformats.org/officeDocument/2006/relationships/hyperlink" Target="https://podminky.urs.cz/item/CS_URS_2022_01/915211116" TargetMode="External" /><Relationship Id="rId12" Type="http://schemas.openxmlformats.org/officeDocument/2006/relationships/hyperlink" Target="https://podminky.urs.cz/item/CS_URS_2022_01/915231116" TargetMode="External" /><Relationship Id="rId13" Type="http://schemas.openxmlformats.org/officeDocument/2006/relationships/hyperlink" Target="https://podminky.urs.cz/item/CS_URS_2022_01/998225111" TargetMode="External" /><Relationship Id="rId14"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111301111" TargetMode="External" /><Relationship Id="rId2" Type="http://schemas.openxmlformats.org/officeDocument/2006/relationships/hyperlink" Target="https://podminky.urs.cz/item/CS_URS_2022_01/120951121" TargetMode="External" /><Relationship Id="rId3" Type="http://schemas.openxmlformats.org/officeDocument/2006/relationships/hyperlink" Target="https://podminky.urs.cz/item/CS_URS_2022_01/120951123" TargetMode="External" /><Relationship Id="rId4" Type="http://schemas.openxmlformats.org/officeDocument/2006/relationships/hyperlink" Target="https://podminky.urs.cz/item/CS_URS_2022_01/211971122" TargetMode="External" /><Relationship Id="rId5" Type="http://schemas.openxmlformats.org/officeDocument/2006/relationships/hyperlink" Target="https://podminky.urs.cz/item/CS_URS_2022_01/271532213" TargetMode="External" /><Relationship Id="rId6" Type="http://schemas.openxmlformats.org/officeDocument/2006/relationships/hyperlink" Target="https://podminky.urs.cz/item/CS_URS_2022_01/274311127" TargetMode="External" /><Relationship Id="rId7" Type="http://schemas.openxmlformats.org/officeDocument/2006/relationships/hyperlink" Target="https://podminky.urs.cz/item/CS_URS_2022_01/275311126" TargetMode="External" /><Relationship Id="rId8" Type="http://schemas.openxmlformats.org/officeDocument/2006/relationships/hyperlink" Target="https://podminky.urs.cz/item/CS_URS_2022_01/339921133" TargetMode="External" /><Relationship Id="rId9" Type="http://schemas.openxmlformats.org/officeDocument/2006/relationships/hyperlink" Target="https://podminky.urs.cz/item/CS_URS_2022_01/569903311" TargetMode="External" /><Relationship Id="rId10" Type="http://schemas.openxmlformats.org/officeDocument/2006/relationships/hyperlink" Target="https://podminky.urs.cz/item/CS_URS_2022_01/911111111" TargetMode="External" /><Relationship Id="rId11" Type="http://schemas.openxmlformats.org/officeDocument/2006/relationships/hyperlink" Target="https://podminky.urs.cz/item/CS_URS_2022_01/911121111" TargetMode="External" /><Relationship Id="rId12" Type="http://schemas.openxmlformats.org/officeDocument/2006/relationships/hyperlink" Target="https://podminky.urs.cz/item/CS_URS_2022_01/914111111" TargetMode="External" /><Relationship Id="rId13" Type="http://schemas.openxmlformats.org/officeDocument/2006/relationships/hyperlink" Target="https://podminky.urs.cz/item/CS_URS_2022_01/914511111" TargetMode="External" /><Relationship Id="rId14" Type="http://schemas.openxmlformats.org/officeDocument/2006/relationships/hyperlink" Target="https://podminky.urs.cz/item/CS_URS_2022_01/916131213" TargetMode="External" /><Relationship Id="rId15" Type="http://schemas.openxmlformats.org/officeDocument/2006/relationships/hyperlink" Target="https://podminky.urs.cz/item/CS_URS_2022_01/916231213" TargetMode="External" /><Relationship Id="rId16" Type="http://schemas.openxmlformats.org/officeDocument/2006/relationships/hyperlink" Target="https://podminky.urs.cz/item/CS_URS_2022_01/966001212" TargetMode="External" /><Relationship Id="rId17" Type="http://schemas.openxmlformats.org/officeDocument/2006/relationships/hyperlink" Target="https://podminky.urs.cz/item/CS_URS_2022_01/966001311" TargetMode="External" /><Relationship Id="rId18" Type="http://schemas.openxmlformats.org/officeDocument/2006/relationships/hyperlink" Target="https://podminky.urs.cz/item/CS_URS_2022_01/966006132" TargetMode="External" /><Relationship Id="rId19" Type="http://schemas.openxmlformats.org/officeDocument/2006/relationships/hyperlink" Target="https://podminky.urs.cz/item/CS_URS_2022_01/966006211" TargetMode="External" /><Relationship Id="rId20" Type="http://schemas.openxmlformats.org/officeDocument/2006/relationships/hyperlink" Target="https://podminky.urs.cz/item/CS_URS_2022_01/966071111" TargetMode="External" /><Relationship Id="rId21" Type="http://schemas.openxmlformats.org/officeDocument/2006/relationships/hyperlink" Target="https://podminky.urs.cz/item/CS_URS_2022_01/997013501" TargetMode="External" /><Relationship Id="rId22" Type="http://schemas.openxmlformats.org/officeDocument/2006/relationships/hyperlink" Target="https://podminky.urs.cz/item/CS_URS_2022_01/997013509" TargetMode="External" /><Relationship Id="rId23" Type="http://schemas.openxmlformats.org/officeDocument/2006/relationships/hyperlink" Target="https://podminky.urs.cz/item/CS_URS_2022_01/997221561" TargetMode="External" /><Relationship Id="rId24" Type="http://schemas.openxmlformats.org/officeDocument/2006/relationships/hyperlink" Target="https://podminky.urs.cz/item/CS_URS_2022_01/997221569" TargetMode="External" /><Relationship Id="rId25" Type="http://schemas.openxmlformats.org/officeDocument/2006/relationships/hyperlink" Target="https://podminky.urs.cz/item/CS_URS_2022_01/997221571" TargetMode="External" /><Relationship Id="rId26" Type="http://schemas.openxmlformats.org/officeDocument/2006/relationships/hyperlink" Target="https://podminky.urs.cz/item/CS_URS_2022_01/997221579" TargetMode="External" /><Relationship Id="rId27" Type="http://schemas.openxmlformats.org/officeDocument/2006/relationships/hyperlink" Target="https://podminky.urs.cz/item/CS_URS_2022_01/998225111" TargetMode="External" /><Relationship Id="rId28"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565135111" TargetMode="External" /><Relationship Id="rId2" Type="http://schemas.openxmlformats.org/officeDocument/2006/relationships/hyperlink" Target="https://podminky.urs.cz/item/CS_URS_2022_01/573111112" TargetMode="External" /><Relationship Id="rId3" Type="http://schemas.openxmlformats.org/officeDocument/2006/relationships/hyperlink" Target="https://podminky.urs.cz/item/CS_URS_2022_01/573211108" TargetMode="External" /><Relationship Id="rId4" Type="http://schemas.openxmlformats.org/officeDocument/2006/relationships/hyperlink" Target="https://podminky.urs.cz/item/CS_URS_2022_01/577134111" TargetMode="External" /><Relationship Id="rId5" Type="http://schemas.openxmlformats.org/officeDocument/2006/relationships/hyperlink" Target="https://podminky.urs.cz/item/CS_URS_2022_01/577155112" TargetMode="External" /><Relationship Id="rId6" Type="http://schemas.openxmlformats.org/officeDocument/2006/relationships/hyperlink" Target="https://podminky.urs.cz/item/CS_URS_2022_01/599141111" TargetMode="External" /><Relationship Id="rId7" Type="http://schemas.openxmlformats.org/officeDocument/2006/relationships/hyperlink" Target="https://podminky.urs.cz/item/CS_URS_2022_01/997221551" TargetMode="External" /><Relationship Id="rId8" Type="http://schemas.openxmlformats.org/officeDocument/2006/relationships/hyperlink" Target="https://podminky.urs.cz/item/CS_URS_2022_01/997221559" TargetMode="External" /><Relationship Id="rId9" Type="http://schemas.openxmlformats.org/officeDocument/2006/relationships/hyperlink" Target="https://podminky.urs.cz/item/CS_URS_2022_01/997221611" TargetMode="External" /><Relationship Id="rId10" Type="http://schemas.openxmlformats.org/officeDocument/2006/relationships/hyperlink" Target="https://podminky.urs.cz/item/CS_URS_2022_01/998225111" TargetMode="External" /><Relationship Id="rId1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171201231" TargetMode="External" /><Relationship Id="rId2" Type="http://schemas.openxmlformats.org/officeDocument/2006/relationships/hyperlink" Target="https://podminky.urs.cz/item/CS_URS_2022_01/171251201" TargetMode="External" /><Relationship Id="rId3" Type="http://schemas.openxmlformats.org/officeDocument/2006/relationships/hyperlink" Target="https://podminky.urs.cz/item/CS_URS_2022_01/174151101" TargetMode="External" /><Relationship Id="rId4" Type="http://schemas.openxmlformats.org/officeDocument/2006/relationships/hyperlink" Target="https://podminky.urs.cz/item/CS_URS_2022_01/711112001" TargetMode="External" /><Relationship Id="rId5" Type="http://schemas.openxmlformats.org/officeDocument/2006/relationships/hyperlink" Target="https://podminky.urs.cz/item/CS_URS_2022_01/711112002" TargetMode="External" /><Relationship Id="rId6" Type="http://schemas.openxmlformats.org/officeDocument/2006/relationships/hyperlink" Target="https://podminky.urs.cz/item/CS_URS_2022_01/711132101" TargetMode="External" /><Relationship Id="rId7" Type="http://schemas.openxmlformats.org/officeDocument/2006/relationships/hyperlink" Target="https://podminky.urs.cz/item/CS_URS_2022_01/810391811" TargetMode="External" /><Relationship Id="rId8" Type="http://schemas.openxmlformats.org/officeDocument/2006/relationships/hyperlink" Target="https://podminky.urs.cz/item/CS_URS_2022_01/919735111" TargetMode="External" /><Relationship Id="rId9" Type="http://schemas.openxmlformats.org/officeDocument/2006/relationships/hyperlink" Target="https://podminky.urs.cz/item/CS_URS_2022_01/962052211" TargetMode="External" /><Relationship Id="rId10" Type="http://schemas.openxmlformats.org/officeDocument/2006/relationships/hyperlink" Target="https://podminky.urs.cz/item/CS_URS_2022_01/966075212" TargetMode="External" /><Relationship Id="rId11" Type="http://schemas.openxmlformats.org/officeDocument/2006/relationships/hyperlink" Target="https://podminky.urs.cz/item/CS_URS_2022_01/985112193" TargetMode="External" /><Relationship Id="rId12" Type="http://schemas.openxmlformats.org/officeDocument/2006/relationships/hyperlink" Target="https://podminky.urs.cz/item/CS_URS_2022_01/985121101" TargetMode="External" /><Relationship Id="rId13" Type="http://schemas.openxmlformats.org/officeDocument/2006/relationships/hyperlink" Target="https://podminky.urs.cz/item/CS_URS_2022_01/985121201" TargetMode="External" /><Relationship Id="rId14" Type="http://schemas.openxmlformats.org/officeDocument/2006/relationships/hyperlink" Target="https://podminky.urs.cz/item/CS_URS_2022_01/985121912" TargetMode="External" /><Relationship Id="rId15" Type="http://schemas.openxmlformats.org/officeDocument/2006/relationships/hyperlink" Target="https://podminky.urs.cz/item/CS_URS_2022_01/985312192" TargetMode="External" /><Relationship Id="rId16" Type="http://schemas.openxmlformats.org/officeDocument/2006/relationships/hyperlink" Target="https://podminky.urs.cz/item/CS_URS_2022_01/985321211" TargetMode="External" /><Relationship Id="rId17" Type="http://schemas.openxmlformats.org/officeDocument/2006/relationships/hyperlink" Target="https://podminky.urs.cz/item/CS_URS_2022_01/985321912" TargetMode="External" /><Relationship Id="rId18" Type="http://schemas.openxmlformats.org/officeDocument/2006/relationships/hyperlink" Target="https://podminky.urs.cz/item/CS_URS_2022_01/985323211" TargetMode="External" /><Relationship Id="rId19" Type="http://schemas.openxmlformats.org/officeDocument/2006/relationships/hyperlink" Target="https://podminky.urs.cz/item/CS_URS_2022_01/985323912" TargetMode="External" /><Relationship Id="rId20" Type="http://schemas.openxmlformats.org/officeDocument/2006/relationships/hyperlink" Target="https://podminky.urs.cz/item/CS_URS_2022_01/985324111" TargetMode="External" /><Relationship Id="rId21" Type="http://schemas.openxmlformats.org/officeDocument/2006/relationships/hyperlink" Target="https://podminky.urs.cz/item/CS_URS_2022_01/985324912" TargetMode="External" /><Relationship Id="rId22" Type="http://schemas.openxmlformats.org/officeDocument/2006/relationships/hyperlink" Target="https://podminky.urs.cz/item/CS_URS_2022_01/997013501" TargetMode="External" /><Relationship Id="rId23" Type="http://schemas.openxmlformats.org/officeDocument/2006/relationships/hyperlink" Target="https://podminky.urs.cz/item/CS_URS_2022_01/997013509" TargetMode="External" /><Relationship Id="rId24" Type="http://schemas.openxmlformats.org/officeDocument/2006/relationships/hyperlink" Target="https://podminky.urs.cz/item/CS_URS_2022_01/997013602" TargetMode="External" /><Relationship Id="rId25" Type="http://schemas.openxmlformats.org/officeDocument/2006/relationships/hyperlink" Target="https://podminky.urs.cz/item/CS_URS_2022_01/998152111" TargetMode="External" /><Relationship Id="rId26"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1/115101201" TargetMode="External" /><Relationship Id="rId2" Type="http://schemas.openxmlformats.org/officeDocument/2006/relationships/hyperlink" Target="https://podminky.urs.cz/item/CS_URS_2022_01/115101301" TargetMode="External" /><Relationship Id="rId3" Type="http://schemas.openxmlformats.org/officeDocument/2006/relationships/hyperlink" Target="https://podminky.urs.cz/item/CS_URS_2022_01/119001422" TargetMode="External" /><Relationship Id="rId4" Type="http://schemas.openxmlformats.org/officeDocument/2006/relationships/hyperlink" Target="https://podminky.urs.cz/item/CS_URS_2022_01/151101101" TargetMode="External" /><Relationship Id="rId5" Type="http://schemas.openxmlformats.org/officeDocument/2006/relationships/hyperlink" Target="https://podminky.urs.cz/item/CS_URS_2022_01/151101111" TargetMode="External" /><Relationship Id="rId6" Type="http://schemas.openxmlformats.org/officeDocument/2006/relationships/hyperlink" Target="https://podminky.urs.cz/item/CS_URS_2022_01/174101101a" TargetMode="External" /><Relationship Id="rId7" Type="http://schemas.openxmlformats.org/officeDocument/2006/relationships/hyperlink" Target="https://podminky.urs.cz/item/CS_URS_2022_01/174101101b" TargetMode="External" /><Relationship Id="rId8" Type="http://schemas.openxmlformats.org/officeDocument/2006/relationships/hyperlink" Target="https://podminky.urs.cz/item/CS_URS_2022_01/175151101" TargetMode="External" /><Relationship Id="rId9" Type="http://schemas.openxmlformats.org/officeDocument/2006/relationships/hyperlink" Target="https://podminky.urs.cz/item/CS_URS_2022_01/451573111" TargetMode="External" /><Relationship Id="rId10" Type="http://schemas.openxmlformats.org/officeDocument/2006/relationships/hyperlink" Target="https://podminky.urs.cz/item/CS_URS_2022_01/452311131" TargetMode="External" /><Relationship Id="rId11" Type="http://schemas.openxmlformats.org/officeDocument/2006/relationships/hyperlink" Target="https://podminky.urs.cz/item/CS_URS_2022_01/465513127" TargetMode="External" /><Relationship Id="rId12" Type="http://schemas.openxmlformats.org/officeDocument/2006/relationships/hyperlink" Target="https://podminky.urs.cz/item/CS_URS_2022_01/871310430" TargetMode="External" /><Relationship Id="rId13" Type="http://schemas.openxmlformats.org/officeDocument/2006/relationships/hyperlink" Target="https://podminky.urs.cz/item/CS_URS_2022_01/871390420" TargetMode="External" /><Relationship Id="rId14" Type="http://schemas.openxmlformats.org/officeDocument/2006/relationships/hyperlink" Target="https://podminky.urs.cz/item/CS_URS_2022_01/877390420" TargetMode="External" /><Relationship Id="rId15" Type="http://schemas.openxmlformats.org/officeDocument/2006/relationships/hyperlink" Target="https://podminky.urs.cz/item/CS_URS_2022_01/894118001" TargetMode="External" /><Relationship Id="rId16" Type="http://schemas.openxmlformats.org/officeDocument/2006/relationships/hyperlink" Target="https://podminky.urs.cz/item/CS_URS_2022_01/899103112" TargetMode="External" /><Relationship Id="rId17" Type="http://schemas.openxmlformats.org/officeDocument/2006/relationships/hyperlink" Target="https://podminky.urs.cz/item/CS_URS_2022_01/997013501" TargetMode="External" /><Relationship Id="rId18" Type="http://schemas.openxmlformats.org/officeDocument/2006/relationships/hyperlink" Target="https://podminky.urs.cz/item/CS_URS_2022_01/997013509" TargetMode="External" /><Relationship Id="rId19" Type="http://schemas.openxmlformats.org/officeDocument/2006/relationships/hyperlink" Target="https://podminky.urs.cz/item/CS_URS_2022_01/998276101" TargetMode="External" /><Relationship Id="rId20" Type="http://schemas.openxmlformats.org/officeDocument/2006/relationships/hyperlink" Target="https://podminky.urs.cz/item/CS_URS_2022_01/220731051" TargetMode="External" /><Relationship Id="rId21" Type="http://schemas.openxmlformats.org/officeDocument/2006/relationships/hyperlink" Target="https://podminky.urs.cz/item/CS_URS_2022_01/359901211" TargetMode="External" /><Relationship Id="rId22" Type="http://schemas.openxmlformats.org/officeDocument/2006/relationships/hyperlink" Target="https://podminky.urs.cz/item/CS_URS_2022_01/230200125" TargetMode="External" /><Relationship Id="rId2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1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3" t="s">
        <v>19</v>
      </c>
      <c r="AL7" s="23"/>
      <c r="AM7" s="23"/>
      <c r="AN7" s="28" t="s">
        <v>1</v>
      </c>
      <c r="AO7" s="23"/>
      <c r="AP7" s="23"/>
      <c r="AQ7" s="23"/>
      <c r="AR7" s="21"/>
      <c r="BE7" s="32"/>
      <c r="BS7" s="18" t="s">
        <v>6</v>
      </c>
    </row>
    <row r="8" spans="2:71" s="1" customFormat="1" ht="12" customHeight="1">
      <c r="B8" s="22"/>
      <c r="C8" s="23"/>
      <c r="D8" s="33" t="s">
        <v>20</v>
      </c>
      <c r="E8" s="23"/>
      <c r="F8" s="23"/>
      <c r="G8" s="23"/>
      <c r="H8" s="23"/>
      <c r="I8" s="23"/>
      <c r="J8" s="23"/>
      <c r="K8" s="28" t="s">
        <v>21</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22</v>
      </c>
      <c r="AL8" s="23"/>
      <c r="AM8" s="23"/>
      <c r="AN8" s="34" t="s">
        <v>23</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24</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25</v>
      </c>
      <c r="AL10" s="23"/>
      <c r="AM10" s="23"/>
      <c r="AN10" s="28" t="s">
        <v>1</v>
      </c>
      <c r="AO10" s="23"/>
      <c r="AP10" s="23"/>
      <c r="AQ10" s="23"/>
      <c r="AR10" s="21"/>
      <c r="BE10" s="32"/>
      <c r="BS10" s="18" t="s">
        <v>6</v>
      </c>
    </row>
    <row r="11" spans="2:71" s="1" customFormat="1" ht="18.45" customHeight="1">
      <c r="B11" s="22"/>
      <c r="C11" s="23"/>
      <c r="D11" s="23"/>
      <c r="E11" s="28"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25</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25</v>
      </c>
      <c r="AL16" s="23"/>
      <c r="AM16" s="23"/>
      <c r="AN16" s="28" t="s">
        <v>1</v>
      </c>
      <c r="AO16" s="23"/>
      <c r="AP16" s="23"/>
      <c r="AQ16" s="23"/>
      <c r="AR16" s="21"/>
      <c r="BE16" s="32"/>
      <c r="BS16" s="18" t="s">
        <v>4</v>
      </c>
    </row>
    <row r="17" spans="2:71" s="1" customFormat="1" ht="18.45" customHeight="1">
      <c r="B17" s="22"/>
      <c r="C17" s="23"/>
      <c r="D17" s="23"/>
      <c r="E17" s="28" t="s">
        <v>31</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v>
      </c>
      <c r="AO17" s="23"/>
      <c r="AP17" s="23"/>
      <c r="AQ17" s="23"/>
      <c r="AR17" s="21"/>
      <c r="BE17" s="32"/>
      <c r="BS17" s="18" t="s">
        <v>32</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33</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25</v>
      </c>
      <c r="AL19" s="23"/>
      <c r="AM19" s="23"/>
      <c r="AN19" s="28" t="s">
        <v>1</v>
      </c>
      <c r="AO19" s="23"/>
      <c r="AP19" s="23"/>
      <c r="AQ19" s="23"/>
      <c r="AR19" s="21"/>
      <c r="BE19" s="32"/>
      <c r="BS19" s="18" t="s">
        <v>6</v>
      </c>
    </row>
    <row r="20" spans="2:71" s="1" customFormat="1" ht="18.45" customHeight="1">
      <c r="B20" s="22"/>
      <c r="C20" s="23"/>
      <c r="D20" s="23"/>
      <c r="E20" s="28" t="s">
        <v>21</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v>
      </c>
      <c r="AO20" s="23"/>
      <c r="AP20" s="23"/>
      <c r="AQ20" s="23"/>
      <c r="AR20" s="21"/>
      <c r="BE20" s="32"/>
      <c r="BS20" s="18" t="s">
        <v>32</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16.5" customHeight="1">
      <c r="B23" s="22"/>
      <c r="C23" s="23"/>
      <c r="D23" s="23"/>
      <c r="E23" s="37" t="s">
        <v>1</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ROUND(AG94,2)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ROUND(AZ94,2)</f>
        <v>0</v>
      </c>
      <c r="X29" s="48"/>
      <c r="Y29" s="48"/>
      <c r="Z29" s="48"/>
      <c r="AA29" s="48"/>
      <c r="AB29" s="48"/>
      <c r="AC29" s="48"/>
      <c r="AD29" s="48"/>
      <c r="AE29" s="48"/>
      <c r="AF29" s="48"/>
      <c r="AG29" s="48"/>
      <c r="AH29" s="48"/>
      <c r="AI29" s="48"/>
      <c r="AJ29" s="48"/>
      <c r="AK29" s="50">
        <f>ROUND(AV94,2)</f>
        <v>0</v>
      </c>
      <c r="AL29" s="48"/>
      <c r="AM29" s="48"/>
      <c r="AN29" s="48"/>
      <c r="AO29" s="48"/>
      <c r="AP29" s="48"/>
      <c r="AQ29" s="48"/>
      <c r="AR29" s="51"/>
      <c r="BE29" s="52"/>
    </row>
    <row r="30" spans="1:57"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ROUND(BA94,2)</f>
        <v>0</v>
      </c>
      <c r="X30" s="48"/>
      <c r="Y30" s="48"/>
      <c r="Z30" s="48"/>
      <c r="AA30" s="48"/>
      <c r="AB30" s="48"/>
      <c r="AC30" s="48"/>
      <c r="AD30" s="48"/>
      <c r="AE30" s="48"/>
      <c r="AF30" s="48"/>
      <c r="AG30" s="48"/>
      <c r="AH30" s="48"/>
      <c r="AI30" s="48"/>
      <c r="AJ30" s="48"/>
      <c r="AK30" s="50">
        <f>ROUND(AW94,2)</f>
        <v>0</v>
      </c>
      <c r="AL30" s="48"/>
      <c r="AM30" s="48"/>
      <c r="AN30" s="48"/>
      <c r="AO30" s="48"/>
      <c r="AP30" s="48"/>
      <c r="AQ30" s="48"/>
      <c r="AR30" s="51"/>
      <c r="BE30" s="52"/>
    </row>
    <row r="31" spans="1:57"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ROUND(BB94,2)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ROUND(BC94,2)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ROUND(BD94,2)</f>
        <v>0</v>
      </c>
      <c r="X33" s="48"/>
      <c r="Y33" s="48"/>
      <c r="Z33" s="48"/>
      <c r="AA33" s="48"/>
      <c r="AB33" s="48"/>
      <c r="AC33" s="48"/>
      <c r="AD33" s="48"/>
      <c r="AE33" s="48"/>
      <c r="AF33" s="48"/>
      <c r="AG33" s="48"/>
      <c r="AH33" s="48"/>
      <c r="AI33" s="48"/>
      <c r="AJ33" s="48"/>
      <c r="AK33" s="50">
        <v>0</v>
      </c>
      <c r="AL33" s="48"/>
      <c r="AM33" s="48"/>
      <c r="AN33" s="48"/>
      <c r="AO33" s="48"/>
      <c r="AP33" s="48"/>
      <c r="AQ33" s="48"/>
      <c r="AR33" s="51"/>
      <c r="BE33" s="52"/>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2"/>
    </row>
    <row r="35" spans="1:57"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14.4" customHeight="1">
      <c r="A37" s="39"/>
      <c r="B37" s="40"/>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5"/>
      <c r="BE37" s="39"/>
    </row>
    <row r="38" spans="2:44" s="1" customFormat="1" ht="14.4"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 customHeight="1">
      <c r="B49" s="60"/>
      <c r="C49" s="61"/>
      <c r="D49" s="62" t="s">
        <v>48</v>
      </c>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2" t="s">
        <v>49</v>
      </c>
      <c r="AI49" s="63"/>
      <c r="AJ49" s="63"/>
      <c r="AK49" s="63"/>
      <c r="AL49" s="63"/>
      <c r="AM49" s="63"/>
      <c r="AN49" s="63"/>
      <c r="AO49" s="63"/>
      <c r="AP49" s="61"/>
      <c r="AQ49" s="61"/>
      <c r="AR49" s="64"/>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
      <c r="A60" s="39"/>
      <c r="B60" s="40"/>
      <c r="C60" s="41"/>
      <c r="D60" s="65" t="s">
        <v>50</v>
      </c>
      <c r="E60" s="43"/>
      <c r="F60" s="43"/>
      <c r="G60" s="43"/>
      <c r="H60" s="43"/>
      <c r="I60" s="43"/>
      <c r="J60" s="43"/>
      <c r="K60" s="43"/>
      <c r="L60" s="43"/>
      <c r="M60" s="43"/>
      <c r="N60" s="43"/>
      <c r="O60" s="43"/>
      <c r="P60" s="43"/>
      <c r="Q60" s="43"/>
      <c r="R60" s="43"/>
      <c r="S60" s="43"/>
      <c r="T60" s="43"/>
      <c r="U60" s="43"/>
      <c r="V60" s="65" t="s">
        <v>51</v>
      </c>
      <c r="W60" s="43"/>
      <c r="X60" s="43"/>
      <c r="Y60" s="43"/>
      <c r="Z60" s="43"/>
      <c r="AA60" s="43"/>
      <c r="AB60" s="43"/>
      <c r="AC60" s="43"/>
      <c r="AD60" s="43"/>
      <c r="AE60" s="43"/>
      <c r="AF60" s="43"/>
      <c r="AG60" s="43"/>
      <c r="AH60" s="65" t="s">
        <v>50</v>
      </c>
      <c r="AI60" s="43"/>
      <c r="AJ60" s="43"/>
      <c r="AK60" s="43"/>
      <c r="AL60" s="43"/>
      <c r="AM60" s="65" t="s">
        <v>51</v>
      </c>
      <c r="AN60" s="43"/>
      <c r="AO60" s="43"/>
      <c r="AP60" s="41"/>
      <c r="AQ60" s="41"/>
      <c r="AR60" s="45"/>
      <c r="BE60" s="39"/>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
      <c r="A64" s="39"/>
      <c r="B64" s="40"/>
      <c r="C64" s="41"/>
      <c r="D64" s="62" t="s">
        <v>52</v>
      </c>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2" t="s">
        <v>53</v>
      </c>
      <c r="AI64" s="66"/>
      <c r="AJ64" s="66"/>
      <c r="AK64" s="66"/>
      <c r="AL64" s="66"/>
      <c r="AM64" s="66"/>
      <c r="AN64" s="66"/>
      <c r="AO64" s="66"/>
      <c r="AP64" s="41"/>
      <c r="AQ64" s="41"/>
      <c r="AR64" s="45"/>
      <c r="BE64" s="39"/>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
      <c r="A75" s="39"/>
      <c r="B75" s="40"/>
      <c r="C75" s="41"/>
      <c r="D75" s="65" t="s">
        <v>50</v>
      </c>
      <c r="E75" s="43"/>
      <c r="F75" s="43"/>
      <c r="G75" s="43"/>
      <c r="H75" s="43"/>
      <c r="I75" s="43"/>
      <c r="J75" s="43"/>
      <c r="K75" s="43"/>
      <c r="L75" s="43"/>
      <c r="M75" s="43"/>
      <c r="N75" s="43"/>
      <c r="O75" s="43"/>
      <c r="P75" s="43"/>
      <c r="Q75" s="43"/>
      <c r="R75" s="43"/>
      <c r="S75" s="43"/>
      <c r="T75" s="43"/>
      <c r="U75" s="43"/>
      <c r="V75" s="65" t="s">
        <v>51</v>
      </c>
      <c r="W75" s="43"/>
      <c r="X75" s="43"/>
      <c r="Y75" s="43"/>
      <c r="Z75" s="43"/>
      <c r="AA75" s="43"/>
      <c r="AB75" s="43"/>
      <c r="AC75" s="43"/>
      <c r="AD75" s="43"/>
      <c r="AE75" s="43"/>
      <c r="AF75" s="43"/>
      <c r="AG75" s="43"/>
      <c r="AH75" s="65" t="s">
        <v>50</v>
      </c>
      <c r="AI75" s="43"/>
      <c r="AJ75" s="43"/>
      <c r="AK75" s="43"/>
      <c r="AL75" s="43"/>
      <c r="AM75" s="65" t="s">
        <v>51</v>
      </c>
      <c r="AN75" s="43"/>
      <c r="AO75" s="43"/>
      <c r="AP75" s="41"/>
      <c r="AQ75" s="41"/>
      <c r="AR75" s="45"/>
      <c r="BE75" s="39"/>
    </row>
    <row r="76" spans="1:57" s="2" customFormat="1" ht="12">
      <c r="A76" s="39"/>
      <c r="B76" s="40"/>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5"/>
      <c r="BE76" s="39"/>
    </row>
    <row r="77" spans="1:57" s="2" customFormat="1" ht="6.95" customHeight="1">
      <c r="A77" s="39"/>
      <c r="B77" s="67"/>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45"/>
      <c r="BE77" s="39"/>
    </row>
    <row r="81" spans="1:57" s="2" customFormat="1" ht="6.95" customHeight="1">
      <c r="A81" s="39"/>
      <c r="B81" s="69"/>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45"/>
      <c r="BE81" s="39"/>
    </row>
    <row r="82" spans="1:57" s="2" customFormat="1" ht="24.95" customHeight="1">
      <c r="A82" s="39"/>
      <c r="B82" s="40"/>
      <c r="C82" s="24" t="s">
        <v>54</v>
      </c>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5"/>
      <c r="BE82" s="39"/>
    </row>
    <row r="83" spans="1:57" s="2" customFormat="1" ht="6.95" customHeight="1">
      <c r="A83" s="39"/>
      <c r="B83" s="40"/>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5"/>
      <c r="BE83" s="39"/>
    </row>
    <row r="84" spans="1:57" s="4" customFormat="1" ht="12" customHeight="1">
      <c r="A84" s="4"/>
      <c r="B84" s="71"/>
      <c r="C84" s="33" t="s">
        <v>13</v>
      </c>
      <c r="D84" s="72"/>
      <c r="E84" s="72"/>
      <c r="F84" s="72"/>
      <c r="G84" s="72"/>
      <c r="H84" s="72"/>
      <c r="I84" s="72"/>
      <c r="J84" s="72"/>
      <c r="K84" s="72"/>
      <c r="L84" s="72" t="str">
        <f>K5</f>
        <v>19021</v>
      </c>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3"/>
      <c r="BE84" s="4"/>
    </row>
    <row r="85" spans="1:57" s="5" customFormat="1" ht="36.95" customHeight="1">
      <c r="A85" s="5"/>
      <c r="B85" s="74"/>
      <c r="C85" s="75" t="s">
        <v>16</v>
      </c>
      <c r="D85" s="76"/>
      <c r="E85" s="76"/>
      <c r="F85" s="76"/>
      <c r="G85" s="76"/>
      <c r="H85" s="76"/>
      <c r="I85" s="76"/>
      <c r="J85" s="76"/>
      <c r="K85" s="76"/>
      <c r="L85" s="77" t="str">
        <f>K6</f>
        <v>Chodník a úpravy autobusových zastávek, ul. Císařská v Novém Jičíně (Bocheta)</v>
      </c>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8"/>
      <c r="BE85" s="5"/>
    </row>
    <row r="86" spans="1:57" s="2" customFormat="1" ht="6.95" customHeight="1">
      <c r="A86" s="39"/>
      <c r="B86" s="40"/>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5"/>
      <c r="BE86" s="39"/>
    </row>
    <row r="87" spans="1:57" s="2" customFormat="1" ht="12" customHeight="1">
      <c r="A87" s="39"/>
      <c r="B87" s="40"/>
      <c r="C87" s="33" t="s">
        <v>20</v>
      </c>
      <c r="D87" s="41"/>
      <c r="E87" s="41"/>
      <c r="F87" s="41"/>
      <c r="G87" s="41"/>
      <c r="H87" s="41"/>
      <c r="I87" s="41"/>
      <c r="J87" s="41"/>
      <c r="K87" s="41"/>
      <c r="L87" s="79" t="str">
        <f>IF(K8="","",K8)</f>
        <v xml:space="preserve"> </v>
      </c>
      <c r="M87" s="41"/>
      <c r="N87" s="41"/>
      <c r="O87" s="41"/>
      <c r="P87" s="41"/>
      <c r="Q87" s="41"/>
      <c r="R87" s="41"/>
      <c r="S87" s="41"/>
      <c r="T87" s="41"/>
      <c r="U87" s="41"/>
      <c r="V87" s="41"/>
      <c r="W87" s="41"/>
      <c r="X87" s="41"/>
      <c r="Y87" s="41"/>
      <c r="Z87" s="41"/>
      <c r="AA87" s="41"/>
      <c r="AB87" s="41"/>
      <c r="AC87" s="41"/>
      <c r="AD87" s="41"/>
      <c r="AE87" s="41"/>
      <c r="AF87" s="41"/>
      <c r="AG87" s="41"/>
      <c r="AH87" s="41"/>
      <c r="AI87" s="33" t="s">
        <v>22</v>
      </c>
      <c r="AJ87" s="41"/>
      <c r="AK87" s="41"/>
      <c r="AL87" s="41"/>
      <c r="AM87" s="80" t="str">
        <f>IF(AN8="","",AN8)</f>
        <v>7. 2. 2022</v>
      </c>
      <c r="AN87" s="80"/>
      <c r="AO87" s="41"/>
      <c r="AP87" s="41"/>
      <c r="AQ87" s="41"/>
      <c r="AR87" s="45"/>
      <c r="BE87" s="39"/>
    </row>
    <row r="88" spans="1:57" s="2" customFormat="1" ht="6.95" customHeight="1">
      <c r="A88" s="39"/>
      <c r="B88" s="40"/>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5"/>
      <c r="BE88" s="39"/>
    </row>
    <row r="89" spans="1:57" s="2" customFormat="1" ht="15.15" customHeight="1">
      <c r="A89" s="39"/>
      <c r="B89" s="40"/>
      <c r="C89" s="33" t="s">
        <v>24</v>
      </c>
      <c r="D89" s="41"/>
      <c r="E89" s="41"/>
      <c r="F89" s="41"/>
      <c r="G89" s="41"/>
      <c r="H89" s="41"/>
      <c r="I89" s="41"/>
      <c r="J89" s="41"/>
      <c r="K89" s="41"/>
      <c r="L89" s="72" t="str">
        <f>IF(E11="","",E11)</f>
        <v>Město Nový Jičín</v>
      </c>
      <c r="M89" s="41"/>
      <c r="N89" s="41"/>
      <c r="O89" s="41"/>
      <c r="P89" s="41"/>
      <c r="Q89" s="41"/>
      <c r="R89" s="41"/>
      <c r="S89" s="41"/>
      <c r="T89" s="41"/>
      <c r="U89" s="41"/>
      <c r="V89" s="41"/>
      <c r="W89" s="41"/>
      <c r="X89" s="41"/>
      <c r="Y89" s="41"/>
      <c r="Z89" s="41"/>
      <c r="AA89" s="41"/>
      <c r="AB89" s="41"/>
      <c r="AC89" s="41"/>
      <c r="AD89" s="41"/>
      <c r="AE89" s="41"/>
      <c r="AF89" s="41"/>
      <c r="AG89" s="41"/>
      <c r="AH89" s="41"/>
      <c r="AI89" s="33" t="s">
        <v>30</v>
      </c>
      <c r="AJ89" s="41"/>
      <c r="AK89" s="41"/>
      <c r="AL89" s="41"/>
      <c r="AM89" s="81" t="str">
        <f>IF(E17="","",E17)</f>
        <v>Dopraplan s.r.o.</v>
      </c>
      <c r="AN89" s="72"/>
      <c r="AO89" s="72"/>
      <c r="AP89" s="72"/>
      <c r="AQ89" s="41"/>
      <c r="AR89" s="45"/>
      <c r="AS89" s="82" t="s">
        <v>55</v>
      </c>
      <c r="AT89" s="83"/>
      <c r="AU89" s="84"/>
      <c r="AV89" s="84"/>
      <c r="AW89" s="84"/>
      <c r="AX89" s="84"/>
      <c r="AY89" s="84"/>
      <c r="AZ89" s="84"/>
      <c r="BA89" s="84"/>
      <c r="BB89" s="84"/>
      <c r="BC89" s="84"/>
      <c r="BD89" s="85"/>
      <c r="BE89" s="39"/>
    </row>
    <row r="90" spans="1:57" s="2" customFormat="1" ht="15.15" customHeight="1">
      <c r="A90" s="39"/>
      <c r="B90" s="40"/>
      <c r="C90" s="33" t="s">
        <v>28</v>
      </c>
      <c r="D90" s="41"/>
      <c r="E90" s="41"/>
      <c r="F90" s="41"/>
      <c r="G90" s="41"/>
      <c r="H90" s="41"/>
      <c r="I90" s="41"/>
      <c r="J90" s="41"/>
      <c r="K90" s="41"/>
      <c r="L90" s="72" t="str">
        <f>IF(E14="Vyplň údaj","",E14)</f>
        <v/>
      </c>
      <c r="M90" s="41"/>
      <c r="N90" s="41"/>
      <c r="O90" s="41"/>
      <c r="P90" s="41"/>
      <c r="Q90" s="41"/>
      <c r="R90" s="41"/>
      <c r="S90" s="41"/>
      <c r="T90" s="41"/>
      <c r="U90" s="41"/>
      <c r="V90" s="41"/>
      <c r="W90" s="41"/>
      <c r="X90" s="41"/>
      <c r="Y90" s="41"/>
      <c r="Z90" s="41"/>
      <c r="AA90" s="41"/>
      <c r="AB90" s="41"/>
      <c r="AC90" s="41"/>
      <c r="AD90" s="41"/>
      <c r="AE90" s="41"/>
      <c r="AF90" s="41"/>
      <c r="AG90" s="41"/>
      <c r="AH90" s="41"/>
      <c r="AI90" s="33" t="s">
        <v>33</v>
      </c>
      <c r="AJ90" s="41"/>
      <c r="AK90" s="41"/>
      <c r="AL90" s="41"/>
      <c r="AM90" s="81" t="str">
        <f>IF(E20="","",E20)</f>
        <v xml:space="preserve"> </v>
      </c>
      <c r="AN90" s="72"/>
      <c r="AO90" s="72"/>
      <c r="AP90" s="72"/>
      <c r="AQ90" s="41"/>
      <c r="AR90" s="45"/>
      <c r="AS90" s="86"/>
      <c r="AT90" s="87"/>
      <c r="AU90" s="88"/>
      <c r="AV90" s="88"/>
      <c r="AW90" s="88"/>
      <c r="AX90" s="88"/>
      <c r="AY90" s="88"/>
      <c r="AZ90" s="88"/>
      <c r="BA90" s="88"/>
      <c r="BB90" s="88"/>
      <c r="BC90" s="88"/>
      <c r="BD90" s="89"/>
      <c r="BE90" s="39"/>
    </row>
    <row r="91" spans="1:57" s="2" customFormat="1" ht="10.8" customHeight="1">
      <c r="A91" s="39"/>
      <c r="B91" s="40"/>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5"/>
      <c r="AS91" s="90"/>
      <c r="AT91" s="91"/>
      <c r="AU91" s="92"/>
      <c r="AV91" s="92"/>
      <c r="AW91" s="92"/>
      <c r="AX91" s="92"/>
      <c r="AY91" s="92"/>
      <c r="AZ91" s="92"/>
      <c r="BA91" s="92"/>
      <c r="BB91" s="92"/>
      <c r="BC91" s="92"/>
      <c r="BD91" s="93"/>
      <c r="BE91" s="39"/>
    </row>
    <row r="92" spans="1:57" s="2" customFormat="1" ht="29.25" customHeight="1">
      <c r="A92" s="39"/>
      <c r="B92" s="40"/>
      <c r="C92" s="94" t="s">
        <v>56</v>
      </c>
      <c r="D92" s="95"/>
      <c r="E92" s="95"/>
      <c r="F92" s="95"/>
      <c r="G92" s="95"/>
      <c r="H92" s="96"/>
      <c r="I92" s="97" t="s">
        <v>57</v>
      </c>
      <c r="J92" s="95"/>
      <c r="K92" s="95"/>
      <c r="L92" s="95"/>
      <c r="M92" s="95"/>
      <c r="N92" s="95"/>
      <c r="O92" s="95"/>
      <c r="P92" s="95"/>
      <c r="Q92" s="95"/>
      <c r="R92" s="95"/>
      <c r="S92" s="95"/>
      <c r="T92" s="95"/>
      <c r="U92" s="95"/>
      <c r="V92" s="95"/>
      <c r="W92" s="95"/>
      <c r="X92" s="95"/>
      <c r="Y92" s="95"/>
      <c r="Z92" s="95"/>
      <c r="AA92" s="95"/>
      <c r="AB92" s="95"/>
      <c r="AC92" s="95"/>
      <c r="AD92" s="95"/>
      <c r="AE92" s="95"/>
      <c r="AF92" s="95"/>
      <c r="AG92" s="98" t="s">
        <v>58</v>
      </c>
      <c r="AH92" s="95"/>
      <c r="AI92" s="95"/>
      <c r="AJ92" s="95"/>
      <c r="AK92" s="95"/>
      <c r="AL92" s="95"/>
      <c r="AM92" s="95"/>
      <c r="AN92" s="97" t="s">
        <v>59</v>
      </c>
      <c r="AO92" s="95"/>
      <c r="AP92" s="99"/>
      <c r="AQ92" s="100" t="s">
        <v>60</v>
      </c>
      <c r="AR92" s="45"/>
      <c r="AS92" s="101" t="s">
        <v>61</v>
      </c>
      <c r="AT92" s="102" t="s">
        <v>62</v>
      </c>
      <c r="AU92" s="102" t="s">
        <v>63</v>
      </c>
      <c r="AV92" s="102" t="s">
        <v>64</v>
      </c>
      <c r="AW92" s="102" t="s">
        <v>65</v>
      </c>
      <c r="AX92" s="102" t="s">
        <v>66</v>
      </c>
      <c r="AY92" s="102" t="s">
        <v>67</v>
      </c>
      <c r="AZ92" s="102" t="s">
        <v>68</v>
      </c>
      <c r="BA92" s="102" t="s">
        <v>69</v>
      </c>
      <c r="BB92" s="102" t="s">
        <v>70</v>
      </c>
      <c r="BC92" s="102" t="s">
        <v>71</v>
      </c>
      <c r="BD92" s="103" t="s">
        <v>72</v>
      </c>
      <c r="BE92" s="39"/>
    </row>
    <row r="93" spans="1:57" s="2" customFormat="1" ht="10.8" customHeight="1">
      <c r="A93" s="39"/>
      <c r="B93" s="40"/>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5"/>
      <c r="AS93" s="104"/>
      <c r="AT93" s="105"/>
      <c r="AU93" s="105"/>
      <c r="AV93" s="105"/>
      <c r="AW93" s="105"/>
      <c r="AX93" s="105"/>
      <c r="AY93" s="105"/>
      <c r="AZ93" s="105"/>
      <c r="BA93" s="105"/>
      <c r="BB93" s="105"/>
      <c r="BC93" s="105"/>
      <c r="BD93" s="106"/>
      <c r="BE93" s="39"/>
    </row>
    <row r="94" spans="1:90" s="6" customFormat="1" ht="32.4" customHeight="1">
      <c r="A94" s="6"/>
      <c r="B94" s="107"/>
      <c r="C94" s="108" t="s">
        <v>73</v>
      </c>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c r="AG94" s="110">
        <f>ROUND(AG95+SUM(AG96:AG103)+AG110,2)</f>
        <v>0</v>
      </c>
      <c r="AH94" s="110"/>
      <c r="AI94" s="110"/>
      <c r="AJ94" s="110"/>
      <c r="AK94" s="110"/>
      <c r="AL94" s="110"/>
      <c r="AM94" s="110"/>
      <c r="AN94" s="111">
        <f>SUM(AG94,AT94)</f>
        <v>0</v>
      </c>
      <c r="AO94" s="111"/>
      <c r="AP94" s="111"/>
      <c r="AQ94" s="112" t="s">
        <v>1</v>
      </c>
      <c r="AR94" s="113"/>
      <c r="AS94" s="114">
        <f>ROUND(AS95+SUM(AS96:AS103)+AS110,2)</f>
        <v>0</v>
      </c>
      <c r="AT94" s="115">
        <f>ROUND(SUM(AV94:AW94),2)</f>
        <v>0</v>
      </c>
      <c r="AU94" s="116">
        <f>ROUND(AU95+SUM(AU96:AU103)+AU110,5)</f>
        <v>0</v>
      </c>
      <c r="AV94" s="115">
        <f>ROUND(AZ94*L29,2)</f>
        <v>0</v>
      </c>
      <c r="AW94" s="115">
        <f>ROUND(BA94*L30,2)</f>
        <v>0</v>
      </c>
      <c r="AX94" s="115">
        <f>ROUND(BB94*L29,2)</f>
        <v>0</v>
      </c>
      <c r="AY94" s="115">
        <f>ROUND(BC94*L30,2)</f>
        <v>0</v>
      </c>
      <c r="AZ94" s="115">
        <f>ROUND(AZ95+SUM(AZ96:AZ103)+AZ110,2)</f>
        <v>0</v>
      </c>
      <c r="BA94" s="115">
        <f>ROUND(BA95+SUM(BA96:BA103)+BA110,2)</f>
        <v>0</v>
      </c>
      <c r="BB94" s="115">
        <f>ROUND(BB95+SUM(BB96:BB103)+BB110,2)</f>
        <v>0</v>
      </c>
      <c r="BC94" s="115">
        <f>ROUND(BC95+SUM(BC96:BC103)+BC110,2)</f>
        <v>0</v>
      </c>
      <c r="BD94" s="117">
        <f>ROUND(BD95+SUM(BD96:BD103)+BD110,2)</f>
        <v>0</v>
      </c>
      <c r="BE94" s="6"/>
      <c r="BS94" s="118" t="s">
        <v>74</v>
      </c>
      <c r="BT94" s="118" t="s">
        <v>75</v>
      </c>
      <c r="BU94" s="119" t="s">
        <v>76</v>
      </c>
      <c r="BV94" s="118" t="s">
        <v>77</v>
      </c>
      <c r="BW94" s="118" t="s">
        <v>5</v>
      </c>
      <c r="BX94" s="118" t="s">
        <v>78</v>
      </c>
      <c r="CL94" s="118" t="s">
        <v>1</v>
      </c>
    </row>
    <row r="95" spans="1:91" s="7" customFormat="1" ht="16.5" customHeight="1">
      <c r="A95" s="120" t="s">
        <v>79</v>
      </c>
      <c r="B95" s="121"/>
      <c r="C95" s="122"/>
      <c r="D95" s="123" t="s">
        <v>80</v>
      </c>
      <c r="E95" s="123"/>
      <c r="F95" s="123"/>
      <c r="G95" s="123"/>
      <c r="H95" s="123"/>
      <c r="I95" s="124"/>
      <c r="J95" s="123" t="s">
        <v>81</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5">
        <f>'A - Ostatní a vedlejší ná...'!J32</f>
        <v>0</v>
      </c>
      <c r="AH95" s="124"/>
      <c r="AI95" s="124"/>
      <c r="AJ95" s="124"/>
      <c r="AK95" s="124"/>
      <c r="AL95" s="124"/>
      <c r="AM95" s="124"/>
      <c r="AN95" s="125">
        <f>SUM(AG95,AT95)</f>
        <v>0</v>
      </c>
      <c r="AO95" s="124"/>
      <c r="AP95" s="124"/>
      <c r="AQ95" s="126" t="s">
        <v>82</v>
      </c>
      <c r="AR95" s="127"/>
      <c r="AS95" s="128">
        <v>0</v>
      </c>
      <c r="AT95" s="129">
        <f>ROUND(SUM(AV95:AW95),2)</f>
        <v>0</v>
      </c>
      <c r="AU95" s="130">
        <f>'A - Ostatní a vedlejší ná...'!P130</f>
        <v>0</v>
      </c>
      <c r="AV95" s="129">
        <f>'A - Ostatní a vedlejší ná...'!J35</f>
        <v>0</v>
      </c>
      <c r="AW95" s="129">
        <f>'A - Ostatní a vedlejší ná...'!J36</f>
        <v>0</v>
      </c>
      <c r="AX95" s="129">
        <f>'A - Ostatní a vedlejší ná...'!J37</f>
        <v>0</v>
      </c>
      <c r="AY95" s="129">
        <f>'A - Ostatní a vedlejší ná...'!J38</f>
        <v>0</v>
      </c>
      <c r="AZ95" s="129">
        <f>'A - Ostatní a vedlejší ná...'!F35</f>
        <v>0</v>
      </c>
      <c r="BA95" s="129">
        <f>'A - Ostatní a vedlejší ná...'!F36</f>
        <v>0</v>
      </c>
      <c r="BB95" s="129">
        <f>'A - Ostatní a vedlejší ná...'!F37</f>
        <v>0</v>
      </c>
      <c r="BC95" s="129">
        <f>'A - Ostatní a vedlejší ná...'!F38</f>
        <v>0</v>
      </c>
      <c r="BD95" s="131">
        <f>'A - Ostatní a vedlejší ná...'!F39</f>
        <v>0</v>
      </c>
      <c r="BE95" s="7"/>
      <c r="BT95" s="132" t="s">
        <v>83</v>
      </c>
      <c r="BV95" s="132" t="s">
        <v>77</v>
      </c>
      <c r="BW95" s="132" t="s">
        <v>84</v>
      </c>
      <c r="BX95" s="132" t="s">
        <v>5</v>
      </c>
      <c r="CL95" s="132" t="s">
        <v>1</v>
      </c>
      <c r="CM95" s="132" t="s">
        <v>85</v>
      </c>
    </row>
    <row r="96" spans="1:91" s="7" customFormat="1" ht="16.5" customHeight="1">
      <c r="A96" s="120" t="s">
        <v>79</v>
      </c>
      <c r="B96" s="121"/>
      <c r="C96" s="122"/>
      <c r="D96" s="123" t="s">
        <v>86</v>
      </c>
      <c r="E96" s="123"/>
      <c r="F96" s="123"/>
      <c r="G96" s="123"/>
      <c r="H96" s="123"/>
      <c r="I96" s="124"/>
      <c r="J96" s="123" t="s">
        <v>87</v>
      </c>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5">
        <f>'B8 - Provizorní dopravní ...'!J32</f>
        <v>0</v>
      </c>
      <c r="AH96" s="124"/>
      <c r="AI96" s="124"/>
      <c r="AJ96" s="124"/>
      <c r="AK96" s="124"/>
      <c r="AL96" s="124"/>
      <c r="AM96" s="124"/>
      <c r="AN96" s="125">
        <f>SUM(AG96,AT96)</f>
        <v>0</v>
      </c>
      <c r="AO96" s="124"/>
      <c r="AP96" s="124"/>
      <c r="AQ96" s="126" t="s">
        <v>82</v>
      </c>
      <c r="AR96" s="127"/>
      <c r="AS96" s="128">
        <v>0</v>
      </c>
      <c r="AT96" s="129">
        <f>ROUND(SUM(AV96:AW96),2)</f>
        <v>0</v>
      </c>
      <c r="AU96" s="130">
        <f>'B8 - Provizorní dopravní ...'!P128</f>
        <v>0</v>
      </c>
      <c r="AV96" s="129">
        <f>'B8 - Provizorní dopravní ...'!J35</f>
        <v>0</v>
      </c>
      <c r="AW96" s="129">
        <f>'B8 - Provizorní dopravní ...'!J36</f>
        <v>0</v>
      </c>
      <c r="AX96" s="129">
        <f>'B8 - Provizorní dopravní ...'!J37</f>
        <v>0</v>
      </c>
      <c r="AY96" s="129">
        <f>'B8 - Provizorní dopravní ...'!J38</f>
        <v>0</v>
      </c>
      <c r="AZ96" s="129">
        <f>'B8 - Provizorní dopravní ...'!F35</f>
        <v>0</v>
      </c>
      <c r="BA96" s="129">
        <f>'B8 - Provizorní dopravní ...'!F36</f>
        <v>0</v>
      </c>
      <c r="BB96" s="129">
        <f>'B8 - Provizorní dopravní ...'!F37</f>
        <v>0</v>
      </c>
      <c r="BC96" s="129">
        <f>'B8 - Provizorní dopravní ...'!F38</f>
        <v>0</v>
      </c>
      <c r="BD96" s="131">
        <f>'B8 - Provizorní dopravní ...'!F39</f>
        <v>0</v>
      </c>
      <c r="BE96" s="7"/>
      <c r="BT96" s="132" t="s">
        <v>83</v>
      </c>
      <c r="BV96" s="132" t="s">
        <v>77</v>
      </c>
      <c r="BW96" s="132" t="s">
        <v>88</v>
      </c>
      <c r="BX96" s="132" t="s">
        <v>5</v>
      </c>
      <c r="CL96" s="132" t="s">
        <v>1</v>
      </c>
      <c r="CM96" s="132" t="s">
        <v>85</v>
      </c>
    </row>
    <row r="97" spans="1:91" s="7" customFormat="1" ht="16.5" customHeight="1">
      <c r="A97" s="120" t="s">
        <v>79</v>
      </c>
      <c r="B97" s="121"/>
      <c r="C97" s="122"/>
      <c r="D97" s="123" t="s">
        <v>89</v>
      </c>
      <c r="E97" s="123"/>
      <c r="F97" s="123"/>
      <c r="G97" s="123"/>
      <c r="H97" s="123"/>
      <c r="I97" s="124"/>
      <c r="J97" s="123" t="s">
        <v>90</v>
      </c>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5">
        <f>'SO101 - Silnice III-04816'!J32</f>
        <v>0</v>
      </c>
      <c r="AH97" s="124"/>
      <c r="AI97" s="124"/>
      <c r="AJ97" s="124"/>
      <c r="AK97" s="124"/>
      <c r="AL97" s="124"/>
      <c r="AM97" s="124"/>
      <c r="AN97" s="125">
        <f>SUM(AG97,AT97)</f>
        <v>0</v>
      </c>
      <c r="AO97" s="124"/>
      <c r="AP97" s="124"/>
      <c r="AQ97" s="126" t="s">
        <v>82</v>
      </c>
      <c r="AR97" s="127"/>
      <c r="AS97" s="128">
        <v>0</v>
      </c>
      <c r="AT97" s="129">
        <f>ROUND(SUM(AV97:AW97),2)</f>
        <v>0</v>
      </c>
      <c r="AU97" s="130">
        <f>'SO101 - Silnice III-04816'!P134</f>
        <v>0</v>
      </c>
      <c r="AV97" s="129">
        <f>'SO101 - Silnice III-04816'!J35</f>
        <v>0</v>
      </c>
      <c r="AW97" s="129">
        <f>'SO101 - Silnice III-04816'!J36</f>
        <v>0</v>
      </c>
      <c r="AX97" s="129">
        <f>'SO101 - Silnice III-04816'!J37</f>
        <v>0</v>
      </c>
      <c r="AY97" s="129">
        <f>'SO101 - Silnice III-04816'!J38</f>
        <v>0</v>
      </c>
      <c r="AZ97" s="129">
        <f>'SO101 - Silnice III-04816'!F35</f>
        <v>0</v>
      </c>
      <c r="BA97" s="129">
        <f>'SO101 - Silnice III-04816'!F36</f>
        <v>0</v>
      </c>
      <c r="BB97" s="129">
        <f>'SO101 - Silnice III-04816'!F37</f>
        <v>0</v>
      </c>
      <c r="BC97" s="129">
        <f>'SO101 - Silnice III-04816'!F38</f>
        <v>0</v>
      </c>
      <c r="BD97" s="131">
        <f>'SO101 - Silnice III-04816'!F39</f>
        <v>0</v>
      </c>
      <c r="BE97" s="7"/>
      <c r="BT97" s="132" t="s">
        <v>83</v>
      </c>
      <c r="BV97" s="132" t="s">
        <v>77</v>
      </c>
      <c r="BW97" s="132" t="s">
        <v>91</v>
      </c>
      <c r="BX97" s="132" t="s">
        <v>5</v>
      </c>
      <c r="CL97" s="132" t="s">
        <v>1</v>
      </c>
      <c r="CM97" s="132" t="s">
        <v>85</v>
      </c>
    </row>
    <row r="98" spans="1:91" s="7" customFormat="1" ht="16.5" customHeight="1">
      <c r="A98" s="120" t="s">
        <v>79</v>
      </c>
      <c r="B98" s="121"/>
      <c r="C98" s="122"/>
      <c r="D98" s="123" t="s">
        <v>92</v>
      </c>
      <c r="E98" s="123"/>
      <c r="F98" s="123"/>
      <c r="G98" s="123"/>
      <c r="H98" s="123"/>
      <c r="I98" s="124"/>
      <c r="J98" s="123" t="s">
        <v>93</v>
      </c>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5">
        <f>'SO102 - Autobusový záliv'!J32</f>
        <v>0</v>
      </c>
      <c r="AH98" s="124"/>
      <c r="AI98" s="124"/>
      <c r="AJ98" s="124"/>
      <c r="AK98" s="124"/>
      <c r="AL98" s="124"/>
      <c r="AM98" s="124"/>
      <c r="AN98" s="125">
        <f>SUM(AG98,AT98)</f>
        <v>0</v>
      </c>
      <c r="AO98" s="124"/>
      <c r="AP98" s="124"/>
      <c r="AQ98" s="126" t="s">
        <v>82</v>
      </c>
      <c r="AR98" s="127"/>
      <c r="AS98" s="128">
        <v>0</v>
      </c>
      <c r="AT98" s="129">
        <f>ROUND(SUM(AV98:AW98),2)</f>
        <v>0</v>
      </c>
      <c r="AU98" s="130">
        <f>'SO102 - Autobusový záliv'!P132</f>
        <v>0</v>
      </c>
      <c r="AV98" s="129">
        <f>'SO102 - Autobusový záliv'!J35</f>
        <v>0</v>
      </c>
      <c r="AW98" s="129">
        <f>'SO102 - Autobusový záliv'!J36</f>
        <v>0</v>
      </c>
      <c r="AX98" s="129">
        <f>'SO102 - Autobusový záliv'!J37</f>
        <v>0</v>
      </c>
      <c r="AY98" s="129">
        <f>'SO102 - Autobusový záliv'!J38</f>
        <v>0</v>
      </c>
      <c r="AZ98" s="129">
        <f>'SO102 - Autobusový záliv'!F35</f>
        <v>0</v>
      </c>
      <c r="BA98" s="129">
        <f>'SO102 - Autobusový záliv'!F36</f>
        <v>0</v>
      </c>
      <c r="BB98" s="129">
        <f>'SO102 - Autobusový záliv'!F37</f>
        <v>0</v>
      </c>
      <c r="BC98" s="129">
        <f>'SO102 - Autobusový záliv'!F38</f>
        <v>0</v>
      </c>
      <c r="BD98" s="131">
        <f>'SO102 - Autobusový záliv'!F39</f>
        <v>0</v>
      </c>
      <c r="BE98" s="7"/>
      <c r="BT98" s="132" t="s">
        <v>83</v>
      </c>
      <c r="BV98" s="132" t="s">
        <v>77</v>
      </c>
      <c r="BW98" s="132" t="s">
        <v>94</v>
      </c>
      <c r="BX98" s="132" t="s">
        <v>5</v>
      </c>
      <c r="CL98" s="132" t="s">
        <v>1</v>
      </c>
      <c r="CM98" s="132" t="s">
        <v>85</v>
      </c>
    </row>
    <row r="99" spans="1:91" s="7" customFormat="1" ht="16.5" customHeight="1">
      <c r="A99" s="120" t="s">
        <v>79</v>
      </c>
      <c r="B99" s="121"/>
      <c r="C99" s="122"/>
      <c r="D99" s="123" t="s">
        <v>95</v>
      </c>
      <c r="E99" s="123"/>
      <c r="F99" s="123"/>
      <c r="G99" s="123"/>
      <c r="H99" s="123"/>
      <c r="I99" s="124"/>
      <c r="J99" s="123" t="s">
        <v>96</v>
      </c>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5">
        <f>'SO121 - Chodník, nástupiště'!J32</f>
        <v>0</v>
      </c>
      <c r="AH99" s="124"/>
      <c r="AI99" s="124"/>
      <c r="AJ99" s="124"/>
      <c r="AK99" s="124"/>
      <c r="AL99" s="124"/>
      <c r="AM99" s="124"/>
      <c r="AN99" s="125">
        <f>SUM(AG99,AT99)</f>
        <v>0</v>
      </c>
      <c r="AO99" s="124"/>
      <c r="AP99" s="124"/>
      <c r="AQ99" s="126" t="s">
        <v>82</v>
      </c>
      <c r="AR99" s="127"/>
      <c r="AS99" s="128">
        <v>0</v>
      </c>
      <c r="AT99" s="129">
        <f>ROUND(SUM(AV99:AW99),2)</f>
        <v>0</v>
      </c>
      <c r="AU99" s="130">
        <f>'SO121 - Chodník, nástupiště'!P136</f>
        <v>0</v>
      </c>
      <c r="AV99" s="129">
        <f>'SO121 - Chodník, nástupiště'!J35</f>
        <v>0</v>
      </c>
      <c r="AW99" s="129">
        <f>'SO121 - Chodník, nástupiště'!J36</f>
        <v>0</v>
      </c>
      <c r="AX99" s="129">
        <f>'SO121 - Chodník, nástupiště'!J37</f>
        <v>0</v>
      </c>
      <c r="AY99" s="129">
        <f>'SO121 - Chodník, nástupiště'!J38</f>
        <v>0</v>
      </c>
      <c r="AZ99" s="129">
        <f>'SO121 - Chodník, nástupiště'!F35</f>
        <v>0</v>
      </c>
      <c r="BA99" s="129">
        <f>'SO121 - Chodník, nástupiště'!F36</f>
        <v>0</v>
      </c>
      <c r="BB99" s="129">
        <f>'SO121 - Chodník, nástupiště'!F37</f>
        <v>0</v>
      </c>
      <c r="BC99" s="129">
        <f>'SO121 - Chodník, nástupiště'!F38</f>
        <v>0</v>
      </c>
      <c r="BD99" s="131">
        <f>'SO121 - Chodník, nástupiště'!F39</f>
        <v>0</v>
      </c>
      <c r="BE99" s="7"/>
      <c r="BT99" s="132" t="s">
        <v>83</v>
      </c>
      <c r="BV99" s="132" t="s">
        <v>77</v>
      </c>
      <c r="BW99" s="132" t="s">
        <v>97</v>
      </c>
      <c r="BX99" s="132" t="s">
        <v>5</v>
      </c>
      <c r="CL99" s="132" t="s">
        <v>1</v>
      </c>
      <c r="CM99" s="132" t="s">
        <v>85</v>
      </c>
    </row>
    <row r="100" spans="1:91" s="7" customFormat="1" ht="16.5" customHeight="1">
      <c r="A100" s="120" t="s">
        <v>79</v>
      </c>
      <c r="B100" s="121"/>
      <c r="C100" s="122"/>
      <c r="D100" s="123" t="s">
        <v>98</v>
      </c>
      <c r="E100" s="123"/>
      <c r="F100" s="123"/>
      <c r="G100" s="123"/>
      <c r="H100" s="123"/>
      <c r="I100" s="124"/>
      <c r="J100" s="123" t="s">
        <v>99</v>
      </c>
      <c r="K100" s="123"/>
      <c r="L100" s="123"/>
      <c r="M100" s="123"/>
      <c r="N100" s="123"/>
      <c r="O100" s="123"/>
      <c r="P100" s="123"/>
      <c r="Q100" s="123"/>
      <c r="R100" s="123"/>
      <c r="S100" s="123"/>
      <c r="T100" s="123"/>
      <c r="U100" s="123"/>
      <c r="V100" s="123"/>
      <c r="W100" s="123"/>
      <c r="X100" s="123"/>
      <c r="Y100" s="123"/>
      <c r="Z100" s="123"/>
      <c r="AA100" s="123"/>
      <c r="AB100" s="123"/>
      <c r="AC100" s="123"/>
      <c r="AD100" s="123"/>
      <c r="AE100" s="123"/>
      <c r="AF100" s="123"/>
      <c r="AG100" s="125">
        <f>'SO122 - Úprava místní kom...'!J32</f>
        <v>0</v>
      </c>
      <c r="AH100" s="124"/>
      <c r="AI100" s="124"/>
      <c r="AJ100" s="124"/>
      <c r="AK100" s="124"/>
      <c r="AL100" s="124"/>
      <c r="AM100" s="124"/>
      <c r="AN100" s="125">
        <f>SUM(AG100,AT100)</f>
        <v>0</v>
      </c>
      <c r="AO100" s="124"/>
      <c r="AP100" s="124"/>
      <c r="AQ100" s="126" t="s">
        <v>82</v>
      </c>
      <c r="AR100" s="127"/>
      <c r="AS100" s="128">
        <v>0</v>
      </c>
      <c r="AT100" s="129">
        <f>ROUND(SUM(AV100:AW100),2)</f>
        <v>0</v>
      </c>
      <c r="AU100" s="130">
        <f>'SO122 - Úprava místní kom...'!P132</f>
        <v>0</v>
      </c>
      <c r="AV100" s="129">
        <f>'SO122 - Úprava místní kom...'!J35</f>
        <v>0</v>
      </c>
      <c r="AW100" s="129">
        <f>'SO122 - Úprava místní kom...'!J36</f>
        <v>0</v>
      </c>
      <c r="AX100" s="129">
        <f>'SO122 - Úprava místní kom...'!J37</f>
        <v>0</v>
      </c>
      <c r="AY100" s="129">
        <f>'SO122 - Úprava místní kom...'!J38</f>
        <v>0</v>
      </c>
      <c r="AZ100" s="129">
        <f>'SO122 - Úprava místní kom...'!F35</f>
        <v>0</v>
      </c>
      <c r="BA100" s="129">
        <f>'SO122 - Úprava místní kom...'!F36</f>
        <v>0</v>
      </c>
      <c r="BB100" s="129">
        <f>'SO122 - Úprava místní kom...'!F37</f>
        <v>0</v>
      </c>
      <c r="BC100" s="129">
        <f>'SO122 - Úprava místní kom...'!F38</f>
        <v>0</v>
      </c>
      <c r="BD100" s="131">
        <f>'SO122 - Úprava místní kom...'!F39</f>
        <v>0</v>
      </c>
      <c r="BE100" s="7"/>
      <c r="BT100" s="132" t="s">
        <v>83</v>
      </c>
      <c r="BV100" s="132" t="s">
        <v>77</v>
      </c>
      <c r="BW100" s="132" t="s">
        <v>100</v>
      </c>
      <c r="BX100" s="132" t="s">
        <v>5</v>
      </c>
      <c r="CL100" s="132" t="s">
        <v>1</v>
      </c>
      <c r="CM100" s="132" t="s">
        <v>85</v>
      </c>
    </row>
    <row r="101" spans="1:91" s="7" customFormat="1" ht="16.5" customHeight="1">
      <c r="A101" s="120" t="s">
        <v>79</v>
      </c>
      <c r="B101" s="121"/>
      <c r="C101" s="122"/>
      <c r="D101" s="123" t="s">
        <v>101</v>
      </c>
      <c r="E101" s="123"/>
      <c r="F101" s="123"/>
      <c r="G101" s="123"/>
      <c r="H101" s="123"/>
      <c r="I101" s="124"/>
      <c r="J101" s="123" t="s">
        <v>102</v>
      </c>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5">
        <f>'SO241 - Úprava opěrné zdi'!J32</f>
        <v>0</v>
      </c>
      <c r="AH101" s="124"/>
      <c r="AI101" s="124"/>
      <c r="AJ101" s="124"/>
      <c r="AK101" s="124"/>
      <c r="AL101" s="124"/>
      <c r="AM101" s="124"/>
      <c r="AN101" s="125">
        <f>SUM(AG101,AT101)</f>
        <v>0</v>
      </c>
      <c r="AO101" s="124"/>
      <c r="AP101" s="124"/>
      <c r="AQ101" s="126" t="s">
        <v>82</v>
      </c>
      <c r="AR101" s="127"/>
      <c r="AS101" s="128">
        <v>0</v>
      </c>
      <c r="AT101" s="129">
        <f>ROUND(SUM(AV101:AW101),2)</f>
        <v>0</v>
      </c>
      <c r="AU101" s="130">
        <f>'SO241 - Úprava opěrné zdi'!P133</f>
        <v>0</v>
      </c>
      <c r="AV101" s="129">
        <f>'SO241 - Úprava opěrné zdi'!J35</f>
        <v>0</v>
      </c>
      <c r="AW101" s="129">
        <f>'SO241 - Úprava opěrné zdi'!J36</f>
        <v>0</v>
      </c>
      <c r="AX101" s="129">
        <f>'SO241 - Úprava opěrné zdi'!J37</f>
        <v>0</v>
      </c>
      <c r="AY101" s="129">
        <f>'SO241 - Úprava opěrné zdi'!J38</f>
        <v>0</v>
      </c>
      <c r="AZ101" s="129">
        <f>'SO241 - Úprava opěrné zdi'!F35</f>
        <v>0</v>
      </c>
      <c r="BA101" s="129">
        <f>'SO241 - Úprava opěrné zdi'!F36</f>
        <v>0</v>
      </c>
      <c r="BB101" s="129">
        <f>'SO241 - Úprava opěrné zdi'!F37</f>
        <v>0</v>
      </c>
      <c r="BC101" s="129">
        <f>'SO241 - Úprava opěrné zdi'!F38</f>
        <v>0</v>
      </c>
      <c r="BD101" s="131">
        <f>'SO241 - Úprava opěrné zdi'!F39</f>
        <v>0</v>
      </c>
      <c r="BE101" s="7"/>
      <c r="BT101" s="132" t="s">
        <v>83</v>
      </c>
      <c r="BV101" s="132" t="s">
        <v>77</v>
      </c>
      <c r="BW101" s="132" t="s">
        <v>103</v>
      </c>
      <c r="BX101" s="132" t="s">
        <v>5</v>
      </c>
      <c r="CL101" s="132" t="s">
        <v>1</v>
      </c>
      <c r="CM101" s="132" t="s">
        <v>85</v>
      </c>
    </row>
    <row r="102" spans="1:91" s="7" customFormat="1" ht="16.5" customHeight="1">
      <c r="A102" s="120" t="s">
        <v>79</v>
      </c>
      <c r="B102" s="121"/>
      <c r="C102" s="122"/>
      <c r="D102" s="123" t="s">
        <v>104</v>
      </c>
      <c r="E102" s="123"/>
      <c r="F102" s="123"/>
      <c r="G102" s="123"/>
      <c r="H102" s="123"/>
      <c r="I102" s="124"/>
      <c r="J102" s="123" t="s">
        <v>105</v>
      </c>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5">
        <f>'SO301 - Dešťová kanalizace'!J32</f>
        <v>0</v>
      </c>
      <c r="AH102" s="124"/>
      <c r="AI102" s="124"/>
      <c r="AJ102" s="124"/>
      <c r="AK102" s="124"/>
      <c r="AL102" s="124"/>
      <c r="AM102" s="124"/>
      <c r="AN102" s="125">
        <f>SUM(AG102,AT102)</f>
        <v>0</v>
      </c>
      <c r="AO102" s="124"/>
      <c r="AP102" s="124"/>
      <c r="AQ102" s="126" t="s">
        <v>82</v>
      </c>
      <c r="AR102" s="127"/>
      <c r="AS102" s="128">
        <v>0</v>
      </c>
      <c r="AT102" s="129">
        <f>ROUND(SUM(AV102:AW102),2)</f>
        <v>0</v>
      </c>
      <c r="AU102" s="130">
        <f>'SO301 - Dešťová kanalizace'!P136</f>
        <v>0</v>
      </c>
      <c r="AV102" s="129">
        <f>'SO301 - Dešťová kanalizace'!J35</f>
        <v>0</v>
      </c>
      <c r="AW102" s="129">
        <f>'SO301 - Dešťová kanalizace'!J36</f>
        <v>0</v>
      </c>
      <c r="AX102" s="129">
        <f>'SO301 - Dešťová kanalizace'!J37</f>
        <v>0</v>
      </c>
      <c r="AY102" s="129">
        <f>'SO301 - Dešťová kanalizace'!J38</f>
        <v>0</v>
      </c>
      <c r="AZ102" s="129">
        <f>'SO301 - Dešťová kanalizace'!F35</f>
        <v>0</v>
      </c>
      <c r="BA102" s="129">
        <f>'SO301 - Dešťová kanalizace'!F36</f>
        <v>0</v>
      </c>
      <c r="BB102" s="129">
        <f>'SO301 - Dešťová kanalizace'!F37</f>
        <v>0</v>
      </c>
      <c r="BC102" s="129">
        <f>'SO301 - Dešťová kanalizace'!F38</f>
        <v>0</v>
      </c>
      <c r="BD102" s="131">
        <f>'SO301 - Dešťová kanalizace'!F39</f>
        <v>0</v>
      </c>
      <c r="BE102" s="7"/>
      <c r="BT102" s="132" t="s">
        <v>83</v>
      </c>
      <c r="BV102" s="132" t="s">
        <v>77</v>
      </c>
      <c r="BW102" s="132" t="s">
        <v>106</v>
      </c>
      <c r="BX102" s="132" t="s">
        <v>5</v>
      </c>
      <c r="CL102" s="132" t="s">
        <v>1</v>
      </c>
      <c r="CM102" s="132" t="s">
        <v>85</v>
      </c>
    </row>
    <row r="103" spans="1:91" s="7" customFormat="1" ht="16.5" customHeight="1">
      <c r="A103" s="7"/>
      <c r="B103" s="121"/>
      <c r="C103" s="122"/>
      <c r="D103" s="123" t="s">
        <v>107</v>
      </c>
      <c r="E103" s="123"/>
      <c r="F103" s="123"/>
      <c r="G103" s="123"/>
      <c r="H103" s="123"/>
      <c r="I103" s="124"/>
      <c r="J103" s="123" t="s">
        <v>108</v>
      </c>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33">
        <f>ROUND(SUM(AG104:AG109),2)</f>
        <v>0</v>
      </c>
      <c r="AH103" s="124"/>
      <c r="AI103" s="124"/>
      <c r="AJ103" s="124"/>
      <c r="AK103" s="124"/>
      <c r="AL103" s="124"/>
      <c r="AM103" s="124"/>
      <c r="AN103" s="125">
        <f>SUM(AG103,AT103)</f>
        <v>0</v>
      </c>
      <c r="AO103" s="124"/>
      <c r="AP103" s="124"/>
      <c r="AQ103" s="126" t="s">
        <v>82</v>
      </c>
      <c r="AR103" s="127"/>
      <c r="AS103" s="128">
        <f>ROUND(SUM(AS104:AS109),2)</f>
        <v>0</v>
      </c>
      <c r="AT103" s="129">
        <f>ROUND(SUM(AV103:AW103),2)</f>
        <v>0</v>
      </c>
      <c r="AU103" s="130">
        <f>ROUND(SUM(AU104:AU109),5)</f>
        <v>0</v>
      </c>
      <c r="AV103" s="129">
        <f>ROUND(AZ103*L29,2)</f>
        <v>0</v>
      </c>
      <c r="AW103" s="129">
        <f>ROUND(BA103*L30,2)</f>
        <v>0</v>
      </c>
      <c r="AX103" s="129">
        <f>ROUND(BB103*L29,2)</f>
        <v>0</v>
      </c>
      <c r="AY103" s="129">
        <f>ROUND(BC103*L30,2)</f>
        <v>0</v>
      </c>
      <c r="AZ103" s="129">
        <f>ROUND(SUM(AZ104:AZ109),2)</f>
        <v>0</v>
      </c>
      <c r="BA103" s="129">
        <f>ROUND(SUM(BA104:BA109),2)</f>
        <v>0</v>
      </c>
      <c r="BB103" s="129">
        <f>ROUND(SUM(BB104:BB109),2)</f>
        <v>0</v>
      </c>
      <c r="BC103" s="129">
        <f>ROUND(SUM(BC104:BC109),2)</f>
        <v>0</v>
      </c>
      <c r="BD103" s="131">
        <f>ROUND(SUM(BD104:BD109),2)</f>
        <v>0</v>
      </c>
      <c r="BE103" s="7"/>
      <c r="BS103" s="132" t="s">
        <v>74</v>
      </c>
      <c r="BT103" s="132" t="s">
        <v>83</v>
      </c>
      <c r="BU103" s="132" t="s">
        <v>76</v>
      </c>
      <c r="BV103" s="132" t="s">
        <v>77</v>
      </c>
      <c r="BW103" s="132" t="s">
        <v>109</v>
      </c>
      <c r="BX103" s="132" t="s">
        <v>5</v>
      </c>
      <c r="CL103" s="132" t="s">
        <v>1</v>
      </c>
      <c r="CM103" s="132" t="s">
        <v>85</v>
      </c>
    </row>
    <row r="104" spans="1:90" s="4" customFormat="1" ht="23.25" customHeight="1">
      <c r="A104" s="120" t="s">
        <v>79</v>
      </c>
      <c r="B104" s="71"/>
      <c r="C104" s="134"/>
      <c r="D104" s="134"/>
      <c r="E104" s="135" t="s">
        <v>110</v>
      </c>
      <c r="F104" s="135"/>
      <c r="G104" s="135"/>
      <c r="H104" s="135"/>
      <c r="I104" s="135"/>
      <c r="J104" s="134"/>
      <c r="K104" s="135" t="s">
        <v>111</v>
      </c>
      <c r="L104" s="135"/>
      <c r="M104" s="135"/>
      <c r="N104" s="135"/>
      <c r="O104" s="135"/>
      <c r="P104" s="135"/>
      <c r="Q104" s="135"/>
      <c r="R104" s="135"/>
      <c r="S104" s="135"/>
      <c r="T104" s="135"/>
      <c r="U104" s="135"/>
      <c r="V104" s="135"/>
      <c r="W104" s="135"/>
      <c r="X104" s="135"/>
      <c r="Y104" s="135"/>
      <c r="Z104" s="135"/>
      <c r="AA104" s="135"/>
      <c r="AB104" s="135"/>
      <c r="AC104" s="135"/>
      <c r="AD104" s="135"/>
      <c r="AE104" s="135"/>
      <c r="AF104" s="135"/>
      <c r="AG104" s="136">
        <f>'SO451 - R1 - Elektromontá...'!J34</f>
        <v>0</v>
      </c>
      <c r="AH104" s="134"/>
      <c r="AI104" s="134"/>
      <c r="AJ104" s="134"/>
      <c r="AK104" s="134"/>
      <c r="AL104" s="134"/>
      <c r="AM104" s="134"/>
      <c r="AN104" s="136">
        <f>SUM(AG104,AT104)</f>
        <v>0</v>
      </c>
      <c r="AO104" s="134"/>
      <c r="AP104" s="134"/>
      <c r="AQ104" s="137" t="s">
        <v>112</v>
      </c>
      <c r="AR104" s="73"/>
      <c r="AS104" s="138">
        <v>0</v>
      </c>
      <c r="AT104" s="139">
        <f>ROUND(SUM(AV104:AW104),2)</f>
        <v>0</v>
      </c>
      <c r="AU104" s="140">
        <f>'SO451 - R1 - Elektromontá...'!P132</f>
        <v>0</v>
      </c>
      <c r="AV104" s="139">
        <f>'SO451 - R1 - Elektromontá...'!J37</f>
        <v>0</v>
      </c>
      <c r="AW104" s="139">
        <f>'SO451 - R1 - Elektromontá...'!J38</f>
        <v>0</v>
      </c>
      <c r="AX104" s="139">
        <f>'SO451 - R1 - Elektromontá...'!J39</f>
        <v>0</v>
      </c>
      <c r="AY104" s="139">
        <f>'SO451 - R1 - Elektromontá...'!J40</f>
        <v>0</v>
      </c>
      <c r="AZ104" s="139">
        <f>'SO451 - R1 - Elektromontá...'!F37</f>
        <v>0</v>
      </c>
      <c r="BA104" s="139">
        <f>'SO451 - R1 - Elektromontá...'!F38</f>
        <v>0</v>
      </c>
      <c r="BB104" s="139">
        <f>'SO451 - R1 - Elektromontá...'!F39</f>
        <v>0</v>
      </c>
      <c r="BC104" s="139">
        <f>'SO451 - R1 - Elektromontá...'!F40</f>
        <v>0</v>
      </c>
      <c r="BD104" s="141">
        <f>'SO451 - R1 - Elektromontá...'!F41</f>
        <v>0</v>
      </c>
      <c r="BE104" s="4"/>
      <c r="BT104" s="142" t="s">
        <v>85</v>
      </c>
      <c r="BV104" s="142" t="s">
        <v>77</v>
      </c>
      <c r="BW104" s="142" t="s">
        <v>113</v>
      </c>
      <c r="BX104" s="142" t="s">
        <v>109</v>
      </c>
      <c r="CL104" s="142" t="s">
        <v>1</v>
      </c>
    </row>
    <row r="105" spans="1:90" s="4" customFormat="1" ht="23.25" customHeight="1">
      <c r="A105" s="120" t="s">
        <v>79</v>
      </c>
      <c r="B105" s="71"/>
      <c r="C105" s="134"/>
      <c r="D105" s="134"/>
      <c r="E105" s="135" t="s">
        <v>114</v>
      </c>
      <c r="F105" s="135"/>
      <c r="G105" s="135"/>
      <c r="H105" s="135"/>
      <c r="I105" s="135"/>
      <c r="J105" s="134"/>
      <c r="K105" s="135" t="s">
        <v>115</v>
      </c>
      <c r="L105" s="135"/>
      <c r="M105" s="135"/>
      <c r="N105" s="135"/>
      <c r="O105" s="135"/>
      <c r="P105" s="135"/>
      <c r="Q105" s="135"/>
      <c r="R105" s="135"/>
      <c r="S105" s="135"/>
      <c r="T105" s="135"/>
      <c r="U105" s="135"/>
      <c r="V105" s="135"/>
      <c r="W105" s="135"/>
      <c r="X105" s="135"/>
      <c r="Y105" s="135"/>
      <c r="Z105" s="135"/>
      <c r="AA105" s="135"/>
      <c r="AB105" s="135"/>
      <c r="AC105" s="135"/>
      <c r="AD105" s="135"/>
      <c r="AE105" s="135"/>
      <c r="AF105" s="135"/>
      <c r="AG105" s="136">
        <f>'SO451 - R2 - Elektromontá...'!J34</f>
        <v>0</v>
      </c>
      <c r="AH105" s="134"/>
      <c r="AI105" s="134"/>
      <c r="AJ105" s="134"/>
      <c r="AK105" s="134"/>
      <c r="AL105" s="134"/>
      <c r="AM105" s="134"/>
      <c r="AN105" s="136">
        <f>SUM(AG105,AT105)</f>
        <v>0</v>
      </c>
      <c r="AO105" s="134"/>
      <c r="AP105" s="134"/>
      <c r="AQ105" s="137" t="s">
        <v>112</v>
      </c>
      <c r="AR105" s="73"/>
      <c r="AS105" s="138">
        <v>0</v>
      </c>
      <c r="AT105" s="139">
        <f>ROUND(SUM(AV105:AW105),2)</f>
        <v>0</v>
      </c>
      <c r="AU105" s="140">
        <f>'SO451 - R2 - Elektromontá...'!P132</f>
        <v>0</v>
      </c>
      <c r="AV105" s="139">
        <f>'SO451 - R2 - Elektromontá...'!J37</f>
        <v>0</v>
      </c>
      <c r="AW105" s="139">
        <f>'SO451 - R2 - Elektromontá...'!J38</f>
        <v>0</v>
      </c>
      <c r="AX105" s="139">
        <f>'SO451 - R2 - Elektromontá...'!J39</f>
        <v>0</v>
      </c>
      <c r="AY105" s="139">
        <f>'SO451 - R2 - Elektromontá...'!J40</f>
        <v>0</v>
      </c>
      <c r="AZ105" s="139">
        <f>'SO451 - R2 - Elektromontá...'!F37</f>
        <v>0</v>
      </c>
      <c r="BA105" s="139">
        <f>'SO451 - R2 - Elektromontá...'!F38</f>
        <v>0</v>
      </c>
      <c r="BB105" s="139">
        <f>'SO451 - R2 - Elektromontá...'!F39</f>
        <v>0</v>
      </c>
      <c r="BC105" s="139">
        <f>'SO451 - R2 - Elektromontá...'!F40</f>
        <v>0</v>
      </c>
      <c r="BD105" s="141">
        <f>'SO451 - R2 - Elektromontá...'!F41</f>
        <v>0</v>
      </c>
      <c r="BE105" s="4"/>
      <c r="BT105" s="142" t="s">
        <v>85</v>
      </c>
      <c r="BV105" s="142" t="s">
        <v>77</v>
      </c>
      <c r="BW105" s="142" t="s">
        <v>116</v>
      </c>
      <c r="BX105" s="142" t="s">
        <v>109</v>
      </c>
      <c r="CL105" s="142" t="s">
        <v>1</v>
      </c>
    </row>
    <row r="106" spans="1:90" s="4" customFormat="1" ht="23.25" customHeight="1">
      <c r="A106" s="120" t="s">
        <v>79</v>
      </c>
      <c r="B106" s="71"/>
      <c r="C106" s="134"/>
      <c r="D106" s="134"/>
      <c r="E106" s="135" t="s">
        <v>117</v>
      </c>
      <c r="F106" s="135"/>
      <c r="G106" s="135"/>
      <c r="H106" s="135"/>
      <c r="I106" s="135"/>
      <c r="J106" s="134"/>
      <c r="K106" s="135" t="s">
        <v>118</v>
      </c>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6">
        <f>'SO451 - R3 - Nátěry'!J34</f>
        <v>0</v>
      </c>
      <c r="AH106" s="134"/>
      <c r="AI106" s="134"/>
      <c r="AJ106" s="134"/>
      <c r="AK106" s="134"/>
      <c r="AL106" s="134"/>
      <c r="AM106" s="134"/>
      <c r="AN106" s="136">
        <f>SUM(AG106,AT106)</f>
        <v>0</v>
      </c>
      <c r="AO106" s="134"/>
      <c r="AP106" s="134"/>
      <c r="AQ106" s="137" t="s">
        <v>112</v>
      </c>
      <c r="AR106" s="73"/>
      <c r="AS106" s="138">
        <v>0</v>
      </c>
      <c r="AT106" s="139">
        <f>ROUND(SUM(AV106:AW106),2)</f>
        <v>0</v>
      </c>
      <c r="AU106" s="140">
        <f>'SO451 - R3 - Nátěry'!P132</f>
        <v>0</v>
      </c>
      <c r="AV106" s="139">
        <f>'SO451 - R3 - Nátěry'!J37</f>
        <v>0</v>
      </c>
      <c r="AW106" s="139">
        <f>'SO451 - R3 - Nátěry'!J38</f>
        <v>0</v>
      </c>
      <c r="AX106" s="139">
        <f>'SO451 - R3 - Nátěry'!J39</f>
        <v>0</v>
      </c>
      <c r="AY106" s="139">
        <f>'SO451 - R3 - Nátěry'!J40</f>
        <v>0</v>
      </c>
      <c r="AZ106" s="139">
        <f>'SO451 - R3 - Nátěry'!F37</f>
        <v>0</v>
      </c>
      <c r="BA106" s="139">
        <f>'SO451 - R3 - Nátěry'!F38</f>
        <v>0</v>
      </c>
      <c r="BB106" s="139">
        <f>'SO451 - R3 - Nátěry'!F39</f>
        <v>0</v>
      </c>
      <c r="BC106" s="139">
        <f>'SO451 - R3 - Nátěry'!F40</f>
        <v>0</v>
      </c>
      <c r="BD106" s="141">
        <f>'SO451 - R3 - Nátěry'!F41</f>
        <v>0</v>
      </c>
      <c r="BE106" s="4"/>
      <c r="BT106" s="142" t="s">
        <v>85</v>
      </c>
      <c r="BV106" s="142" t="s">
        <v>77</v>
      </c>
      <c r="BW106" s="142" t="s">
        <v>119</v>
      </c>
      <c r="BX106" s="142" t="s">
        <v>109</v>
      </c>
      <c r="CL106" s="142" t="s">
        <v>1</v>
      </c>
    </row>
    <row r="107" spans="1:90" s="4" customFormat="1" ht="23.25" customHeight="1">
      <c r="A107" s="120" t="s">
        <v>79</v>
      </c>
      <c r="B107" s="71"/>
      <c r="C107" s="134"/>
      <c r="D107" s="134"/>
      <c r="E107" s="135" t="s">
        <v>120</v>
      </c>
      <c r="F107" s="135"/>
      <c r="G107" s="135"/>
      <c r="H107" s="135"/>
      <c r="I107" s="135"/>
      <c r="J107" s="134"/>
      <c r="K107" s="135" t="s">
        <v>121</v>
      </c>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6">
        <f>'SO451 - R4 - Zemní práce'!J34</f>
        <v>0</v>
      </c>
      <c r="AH107" s="134"/>
      <c r="AI107" s="134"/>
      <c r="AJ107" s="134"/>
      <c r="AK107" s="134"/>
      <c r="AL107" s="134"/>
      <c r="AM107" s="134"/>
      <c r="AN107" s="136">
        <f>SUM(AG107,AT107)</f>
        <v>0</v>
      </c>
      <c r="AO107" s="134"/>
      <c r="AP107" s="134"/>
      <c r="AQ107" s="137" t="s">
        <v>112</v>
      </c>
      <c r="AR107" s="73"/>
      <c r="AS107" s="138">
        <v>0</v>
      </c>
      <c r="AT107" s="139">
        <f>ROUND(SUM(AV107:AW107),2)</f>
        <v>0</v>
      </c>
      <c r="AU107" s="140">
        <f>'SO451 - R4 - Zemní práce'!P132</f>
        <v>0</v>
      </c>
      <c r="AV107" s="139">
        <f>'SO451 - R4 - Zemní práce'!J37</f>
        <v>0</v>
      </c>
      <c r="AW107" s="139">
        <f>'SO451 - R4 - Zemní práce'!J38</f>
        <v>0</v>
      </c>
      <c r="AX107" s="139">
        <f>'SO451 - R4 - Zemní práce'!J39</f>
        <v>0</v>
      </c>
      <c r="AY107" s="139">
        <f>'SO451 - R4 - Zemní práce'!J40</f>
        <v>0</v>
      </c>
      <c r="AZ107" s="139">
        <f>'SO451 - R4 - Zemní práce'!F37</f>
        <v>0</v>
      </c>
      <c r="BA107" s="139">
        <f>'SO451 - R4 - Zemní práce'!F38</f>
        <v>0</v>
      </c>
      <c r="BB107" s="139">
        <f>'SO451 - R4 - Zemní práce'!F39</f>
        <v>0</v>
      </c>
      <c r="BC107" s="139">
        <f>'SO451 - R4 - Zemní práce'!F40</f>
        <v>0</v>
      </c>
      <c r="BD107" s="141">
        <f>'SO451 - R4 - Zemní práce'!F41</f>
        <v>0</v>
      </c>
      <c r="BE107" s="4"/>
      <c r="BT107" s="142" t="s">
        <v>85</v>
      </c>
      <c r="BV107" s="142" t="s">
        <v>77</v>
      </c>
      <c r="BW107" s="142" t="s">
        <v>122</v>
      </c>
      <c r="BX107" s="142" t="s">
        <v>109</v>
      </c>
      <c r="CL107" s="142" t="s">
        <v>1</v>
      </c>
    </row>
    <row r="108" spans="1:90" s="4" customFormat="1" ht="23.25" customHeight="1">
      <c r="A108" s="120" t="s">
        <v>79</v>
      </c>
      <c r="B108" s="71"/>
      <c r="C108" s="134"/>
      <c r="D108" s="134"/>
      <c r="E108" s="135" t="s">
        <v>123</v>
      </c>
      <c r="F108" s="135"/>
      <c r="G108" s="135"/>
      <c r="H108" s="135"/>
      <c r="I108" s="135"/>
      <c r="J108" s="134"/>
      <c r="K108" s="135" t="s">
        <v>124</v>
      </c>
      <c r="L108" s="135"/>
      <c r="M108" s="135"/>
      <c r="N108" s="135"/>
      <c r="O108" s="135"/>
      <c r="P108" s="135"/>
      <c r="Q108" s="135"/>
      <c r="R108" s="135"/>
      <c r="S108" s="135"/>
      <c r="T108" s="135"/>
      <c r="U108" s="135"/>
      <c r="V108" s="135"/>
      <c r="W108" s="135"/>
      <c r="X108" s="135"/>
      <c r="Y108" s="135"/>
      <c r="Z108" s="135"/>
      <c r="AA108" s="135"/>
      <c r="AB108" s="135"/>
      <c r="AC108" s="135"/>
      <c r="AD108" s="135"/>
      <c r="AE108" s="135"/>
      <c r="AF108" s="135"/>
      <c r="AG108" s="136">
        <f>'SO451 - R5 - Materiály'!J34</f>
        <v>0</v>
      </c>
      <c r="AH108" s="134"/>
      <c r="AI108" s="134"/>
      <c r="AJ108" s="134"/>
      <c r="AK108" s="134"/>
      <c r="AL108" s="134"/>
      <c r="AM108" s="134"/>
      <c r="AN108" s="136">
        <f>SUM(AG108,AT108)</f>
        <v>0</v>
      </c>
      <c r="AO108" s="134"/>
      <c r="AP108" s="134"/>
      <c r="AQ108" s="137" t="s">
        <v>112</v>
      </c>
      <c r="AR108" s="73"/>
      <c r="AS108" s="138">
        <v>0</v>
      </c>
      <c r="AT108" s="139">
        <f>ROUND(SUM(AV108:AW108),2)</f>
        <v>0</v>
      </c>
      <c r="AU108" s="140">
        <f>'SO451 - R5 - Materiály'!P130</f>
        <v>0</v>
      </c>
      <c r="AV108" s="139">
        <f>'SO451 - R5 - Materiály'!J37</f>
        <v>0</v>
      </c>
      <c r="AW108" s="139">
        <f>'SO451 - R5 - Materiály'!J38</f>
        <v>0</v>
      </c>
      <c r="AX108" s="139">
        <f>'SO451 - R5 - Materiály'!J39</f>
        <v>0</v>
      </c>
      <c r="AY108" s="139">
        <f>'SO451 - R5 - Materiály'!J40</f>
        <v>0</v>
      </c>
      <c r="AZ108" s="139">
        <f>'SO451 - R5 - Materiály'!F37</f>
        <v>0</v>
      </c>
      <c r="BA108" s="139">
        <f>'SO451 - R5 - Materiály'!F38</f>
        <v>0</v>
      </c>
      <c r="BB108" s="139">
        <f>'SO451 - R5 - Materiály'!F39</f>
        <v>0</v>
      </c>
      <c r="BC108" s="139">
        <f>'SO451 - R5 - Materiály'!F40</f>
        <v>0</v>
      </c>
      <c r="BD108" s="141">
        <f>'SO451 - R5 - Materiály'!F41</f>
        <v>0</v>
      </c>
      <c r="BE108" s="4"/>
      <c r="BT108" s="142" t="s">
        <v>85</v>
      </c>
      <c r="BV108" s="142" t="s">
        <v>77</v>
      </c>
      <c r="BW108" s="142" t="s">
        <v>125</v>
      </c>
      <c r="BX108" s="142" t="s">
        <v>109</v>
      </c>
      <c r="CL108" s="142" t="s">
        <v>1</v>
      </c>
    </row>
    <row r="109" spans="1:90" s="4" customFormat="1" ht="23.25" customHeight="1">
      <c r="A109" s="120" t="s">
        <v>79</v>
      </c>
      <c r="B109" s="71"/>
      <c r="C109" s="134"/>
      <c r="D109" s="134"/>
      <c r="E109" s="135" t="s">
        <v>126</v>
      </c>
      <c r="F109" s="135"/>
      <c r="G109" s="135"/>
      <c r="H109" s="135"/>
      <c r="I109" s="135"/>
      <c r="J109" s="134"/>
      <c r="K109" s="135" t="s">
        <v>127</v>
      </c>
      <c r="L109" s="135"/>
      <c r="M109" s="135"/>
      <c r="N109" s="135"/>
      <c r="O109" s="135"/>
      <c r="P109" s="135"/>
      <c r="Q109" s="135"/>
      <c r="R109" s="135"/>
      <c r="S109" s="135"/>
      <c r="T109" s="135"/>
      <c r="U109" s="135"/>
      <c r="V109" s="135"/>
      <c r="W109" s="135"/>
      <c r="X109" s="135"/>
      <c r="Y109" s="135"/>
      <c r="Z109" s="135"/>
      <c r="AA109" s="135"/>
      <c r="AB109" s="135"/>
      <c r="AC109" s="135"/>
      <c r="AD109" s="135"/>
      <c r="AE109" s="135"/>
      <c r="AF109" s="135"/>
      <c r="AG109" s="136">
        <f>'SO451 - R6 - Práce v HZS'!J34</f>
        <v>0</v>
      </c>
      <c r="AH109" s="134"/>
      <c r="AI109" s="134"/>
      <c r="AJ109" s="134"/>
      <c r="AK109" s="134"/>
      <c r="AL109" s="134"/>
      <c r="AM109" s="134"/>
      <c r="AN109" s="136">
        <f>SUM(AG109,AT109)</f>
        <v>0</v>
      </c>
      <c r="AO109" s="134"/>
      <c r="AP109" s="134"/>
      <c r="AQ109" s="137" t="s">
        <v>112</v>
      </c>
      <c r="AR109" s="73"/>
      <c r="AS109" s="138">
        <v>0</v>
      </c>
      <c r="AT109" s="139">
        <f>ROUND(SUM(AV109:AW109),2)</f>
        <v>0</v>
      </c>
      <c r="AU109" s="140">
        <f>'SO451 - R6 - Práce v HZS'!P132</f>
        <v>0</v>
      </c>
      <c r="AV109" s="139">
        <f>'SO451 - R6 - Práce v HZS'!J37</f>
        <v>0</v>
      </c>
      <c r="AW109" s="139">
        <f>'SO451 - R6 - Práce v HZS'!J38</f>
        <v>0</v>
      </c>
      <c r="AX109" s="139">
        <f>'SO451 - R6 - Práce v HZS'!J39</f>
        <v>0</v>
      </c>
      <c r="AY109" s="139">
        <f>'SO451 - R6 - Práce v HZS'!J40</f>
        <v>0</v>
      </c>
      <c r="AZ109" s="139">
        <f>'SO451 - R6 - Práce v HZS'!F37</f>
        <v>0</v>
      </c>
      <c r="BA109" s="139">
        <f>'SO451 - R6 - Práce v HZS'!F38</f>
        <v>0</v>
      </c>
      <c r="BB109" s="139">
        <f>'SO451 - R6 - Práce v HZS'!F39</f>
        <v>0</v>
      </c>
      <c r="BC109" s="139">
        <f>'SO451 - R6 - Práce v HZS'!F40</f>
        <v>0</v>
      </c>
      <c r="BD109" s="141">
        <f>'SO451 - R6 - Práce v HZS'!F41</f>
        <v>0</v>
      </c>
      <c r="BE109" s="4"/>
      <c r="BT109" s="142" t="s">
        <v>85</v>
      </c>
      <c r="BV109" s="142" t="s">
        <v>77</v>
      </c>
      <c r="BW109" s="142" t="s">
        <v>128</v>
      </c>
      <c r="BX109" s="142" t="s">
        <v>109</v>
      </c>
      <c r="CL109" s="142" t="s">
        <v>1</v>
      </c>
    </row>
    <row r="110" spans="1:91" s="7" customFormat="1" ht="16.5" customHeight="1">
      <c r="A110" s="120" t="s">
        <v>79</v>
      </c>
      <c r="B110" s="121"/>
      <c r="C110" s="122"/>
      <c r="D110" s="123" t="s">
        <v>129</v>
      </c>
      <c r="E110" s="123"/>
      <c r="F110" s="123"/>
      <c r="G110" s="123"/>
      <c r="H110" s="123"/>
      <c r="I110" s="124"/>
      <c r="J110" s="123" t="s">
        <v>130</v>
      </c>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5">
        <f>'SO801 - Sadové úpravy'!J32</f>
        <v>0</v>
      </c>
      <c r="AH110" s="124"/>
      <c r="AI110" s="124"/>
      <c r="AJ110" s="124"/>
      <c r="AK110" s="124"/>
      <c r="AL110" s="124"/>
      <c r="AM110" s="124"/>
      <c r="AN110" s="125">
        <f>SUM(AG110,AT110)</f>
        <v>0</v>
      </c>
      <c r="AO110" s="124"/>
      <c r="AP110" s="124"/>
      <c r="AQ110" s="126" t="s">
        <v>82</v>
      </c>
      <c r="AR110" s="127"/>
      <c r="AS110" s="143">
        <v>0</v>
      </c>
      <c r="AT110" s="144">
        <f>ROUND(SUM(AV110:AW110),2)</f>
        <v>0</v>
      </c>
      <c r="AU110" s="145">
        <f>'SO801 - Sadové úpravy'!P129</f>
        <v>0</v>
      </c>
      <c r="AV110" s="144">
        <f>'SO801 - Sadové úpravy'!J35</f>
        <v>0</v>
      </c>
      <c r="AW110" s="144">
        <f>'SO801 - Sadové úpravy'!J36</f>
        <v>0</v>
      </c>
      <c r="AX110" s="144">
        <f>'SO801 - Sadové úpravy'!J37</f>
        <v>0</v>
      </c>
      <c r="AY110" s="144">
        <f>'SO801 - Sadové úpravy'!J38</f>
        <v>0</v>
      </c>
      <c r="AZ110" s="144">
        <f>'SO801 - Sadové úpravy'!F35</f>
        <v>0</v>
      </c>
      <c r="BA110" s="144">
        <f>'SO801 - Sadové úpravy'!F36</f>
        <v>0</v>
      </c>
      <c r="BB110" s="144">
        <f>'SO801 - Sadové úpravy'!F37</f>
        <v>0</v>
      </c>
      <c r="BC110" s="144">
        <f>'SO801 - Sadové úpravy'!F38</f>
        <v>0</v>
      </c>
      <c r="BD110" s="146">
        <f>'SO801 - Sadové úpravy'!F39</f>
        <v>0</v>
      </c>
      <c r="BE110" s="7"/>
      <c r="BT110" s="132" t="s">
        <v>83</v>
      </c>
      <c r="BV110" s="132" t="s">
        <v>77</v>
      </c>
      <c r="BW110" s="132" t="s">
        <v>131</v>
      </c>
      <c r="BX110" s="132" t="s">
        <v>5</v>
      </c>
      <c r="CL110" s="132" t="s">
        <v>1</v>
      </c>
      <c r="CM110" s="132" t="s">
        <v>85</v>
      </c>
    </row>
    <row r="111" spans="1:57" s="2" customFormat="1" ht="30" customHeight="1">
      <c r="A111" s="39"/>
      <c r="B111" s="40"/>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5"/>
      <c r="AS111" s="39"/>
      <c r="AT111" s="39"/>
      <c r="AU111" s="39"/>
      <c r="AV111" s="39"/>
      <c r="AW111" s="39"/>
      <c r="AX111" s="39"/>
      <c r="AY111" s="39"/>
      <c r="AZ111" s="39"/>
      <c r="BA111" s="39"/>
      <c r="BB111" s="39"/>
      <c r="BC111" s="39"/>
      <c r="BD111" s="39"/>
      <c r="BE111" s="39"/>
    </row>
    <row r="112" spans="1:57" s="2" customFormat="1" ht="6.95" customHeight="1">
      <c r="A112" s="39"/>
      <c r="B112" s="67"/>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45"/>
      <c r="AS112" s="39"/>
      <c r="AT112" s="39"/>
      <c r="AU112" s="39"/>
      <c r="AV112" s="39"/>
      <c r="AW112" s="39"/>
      <c r="AX112" s="39"/>
      <c r="AY112" s="39"/>
      <c r="AZ112" s="39"/>
      <c r="BA112" s="39"/>
      <c r="BB112" s="39"/>
      <c r="BC112" s="39"/>
      <c r="BD112" s="39"/>
      <c r="BE112" s="39"/>
    </row>
  </sheetData>
  <sheetProtection password="CC35" sheet="1" objects="1" scenarios="1" formatColumns="0" formatRows="0"/>
  <mergeCells count="102">
    <mergeCell ref="C92:G92"/>
    <mergeCell ref="D100:H100"/>
    <mergeCell ref="D98:H98"/>
    <mergeCell ref="D96:H96"/>
    <mergeCell ref="D99:H99"/>
    <mergeCell ref="D95:H95"/>
    <mergeCell ref="D101:H101"/>
    <mergeCell ref="D97:H97"/>
    <mergeCell ref="D102:H102"/>
    <mergeCell ref="D103:H103"/>
    <mergeCell ref="E104:I104"/>
    <mergeCell ref="I92:AF92"/>
    <mergeCell ref="J101:AF101"/>
    <mergeCell ref="J97:AF97"/>
    <mergeCell ref="J100:AF100"/>
    <mergeCell ref="J99:AF99"/>
    <mergeCell ref="J102:AF102"/>
    <mergeCell ref="J95:AF95"/>
    <mergeCell ref="J103:AF103"/>
    <mergeCell ref="J96:AF96"/>
    <mergeCell ref="J98:AF98"/>
    <mergeCell ref="K104:AF104"/>
    <mergeCell ref="L85:AO85"/>
    <mergeCell ref="E105:I105"/>
    <mergeCell ref="K105:AF105"/>
    <mergeCell ref="E106:I106"/>
    <mergeCell ref="K106:AF106"/>
    <mergeCell ref="E107:I107"/>
    <mergeCell ref="K107:AF107"/>
    <mergeCell ref="E108:I108"/>
    <mergeCell ref="K108:AF108"/>
    <mergeCell ref="E109:I109"/>
    <mergeCell ref="K109:AF109"/>
    <mergeCell ref="D110:H110"/>
    <mergeCell ref="J110:AF110"/>
    <mergeCell ref="AG94:AM94"/>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 ref="AG98:AM98"/>
    <mergeCell ref="AG92:AM92"/>
    <mergeCell ref="AG97:AM97"/>
    <mergeCell ref="AG103:AM103"/>
    <mergeCell ref="AG100:AM100"/>
    <mergeCell ref="AG101:AM101"/>
    <mergeCell ref="AG95:AM95"/>
    <mergeCell ref="AG96:AM96"/>
    <mergeCell ref="AG104:AM104"/>
    <mergeCell ref="AG99:AM99"/>
    <mergeCell ref="AG102:AM102"/>
    <mergeCell ref="AM89:AP89"/>
    <mergeCell ref="AM90:AP90"/>
    <mergeCell ref="AM87:AN87"/>
    <mergeCell ref="AN103:AP103"/>
    <mergeCell ref="AN104:AP104"/>
    <mergeCell ref="AN101:AP101"/>
    <mergeCell ref="AN92:AP92"/>
    <mergeCell ref="AN100:AP100"/>
    <mergeCell ref="AN95:AP95"/>
    <mergeCell ref="AN99:AP99"/>
    <mergeCell ref="AN96:AP96"/>
    <mergeCell ref="AN98:AP98"/>
    <mergeCell ref="AN102:AP102"/>
    <mergeCell ref="AN97:AP97"/>
    <mergeCell ref="AS89:AT91"/>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94:AP94"/>
  </mergeCells>
  <hyperlinks>
    <hyperlink ref="A95" location="'A - Ostatní a vedlejší ná...'!C2" display="/"/>
    <hyperlink ref="A96" location="'B8 - Provizorní dopravní ...'!C2" display="/"/>
    <hyperlink ref="A97" location="'SO101 - Silnice III-04816'!C2" display="/"/>
    <hyperlink ref="A98" location="'SO102 - Autobusový záliv'!C2" display="/"/>
    <hyperlink ref="A99" location="'SO121 - Chodník, nástupiště'!C2" display="/"/>
    <hyperlink ref="A100" location="'SO122 - Úprava místní kom...'!C2" display="/"/>
    <hyperlink ref="A101" location="'SO241 - Úprava opěrné zdi'!C2" display="/"/>
    <hyperlink ref="A102" location="'SO301 - Dešťová kanalizace'!C2" display="/"/>
    <hyperlink ref="A104" location="'SO451 - R1 - Elektromontá...'!C2" display="/"/>
    <hyperlink ref="A105" location="'SO451 - R2 - Elektromontá...'!C2" display="/"/>
    <hyperlink ref="A106" location="'SO451 - R3 - Nátěry'!C2" display="/"/>
    <hyperlink ref="A107" location="'SO451 - R4 - Zemní práce'!C2" display="/"/>
    <hyperlink ref="A108" location="'SO451 - R5 - Materiály'!C2" display="/"/>
    <hyperlink ref="A109" location="'SO451 - R6 - Práce v HZS'!C2" display="/"/>
    <hyperlink ref="A110" location="'SO801 - Sadové úpravy'!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113</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2:12" s="1" customFormat="1" ht="12" customHeight="1">
      <c r="B8" s="21"/>
      <c r="D8" s="151" t="s">
        <v>133</v>
      </c>
      <c r="L8" s="21"/>
    </row>
    <row r="9" spans="1:31" s="2" customFormat="1" ht="16.5" customHeight="1">
      <c r="A9" s="39"/>
      <c r="B9" s="45"/>
      <c r="C9" s="39"/>
      <c r="D9" s="39"/>
      <c r="E9" s="152" t="s">
        <v>2076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2077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2078</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7. 2. 2022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135</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142" t="s">
        <v>136</v>
      </c>
      <c r="E32" s="39"/>
      <c r="F32" s="39"/>
      <c r="G32" s="39"/>
      <c r="H32" s="39"/>
      <c r="I32" s="39"/>
      <c r="J32" s="160">
        <f>J98</f>
        <v>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137</v>
      </c>
      <c r="E33" s="39"/>
      <c r="F33" s="39"/>
      <c r="G33" s="39"/>
      <c r="H33" s="39"/>
      <c r="I33" s="39"/>
      <c r="J33" s="160">
        <f>J103</f>
        <v>0</v>
      </c>
      <c r="K33" s="39"/>
      <c r="L33" s="64"/>
      <c r="S33" s="39"/>
      <c r="T33" s="39"/>
      <c r="U33" s="39"/>
      <c r="V33" s="39"/>
      <c r="W33" s="39"/>
      <c r="X33" s="39"/>
      <c r="Y33" s="39"/>
      <c r="Z33" s="39"/>
      <c r="AA33" s="39"/>
      <c r="AB33" s="39"/>
      <c r="AC33" s="39"/>
      <c r="AD33" s="39"/>
      <c r="AE33" s="39"/>
    </row>
    <row r="34" spans="1:31" s="2" customFormat="1" ht="25.4" customHeight="1">
      <c r="A34" s="39"/>
      <c r="B34" s="45"/>
      <c r="C34" s="39"/>
      <c r="D34" s="162" t="s">
        <v>35</v>
      </c>
      <c r="E34" s="39"/>
      <c r="F34" s="39"/>
      <c r="G34" s="39"/>
      <c r="H34" s="39"/>
      <c r="I34" s="39"/>
      <c r="J34" s="163">
        <f>ROUND(J32+J33,2)</f>
        <v>0</v>
      </c>
      <c r="K34" s="39"/>
      <c r="L34" s="64"/>
      <c r="S34" s="39"/>
      <c r="T34" s="39"/>
      <c r="U34" s="39"/>
      <c r="V34" s="39"/>
      <c r="W34" s="39"/>
      <c r="X34" s="39"/>
      <c r="Y34" s="39"/>
      <c r="Z34" s="39"/>
      <c r="AA34" s="39"/>
      <c r="AB34" s="39"/>
      <c r="AC34" s="39"/>
      <c r="AD34" s="39"/>
      <c r="AE34" s="39"/>
    </row>
    <row r="35" spans="1:31" s="2" customFormat="1" ht="6.95" customHeight="1">
      <c r="A35" s="39"/>
      <c r="B35" s="45"/>
      <c r="C35" s="39"/>
      <c r="D35" s="159"/>
      <c r="E35" s="159"/>
      <c r="F35" s="159"/>
      <c r="G35" s="159"/>
      <c r="H35" s="159"/>
      <c r="I35" s="159"/>
      <c r="J35" s="159"/>
      <c r="K35" s="159"/>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37</v>
      </c>
      <c r="G36" s="39"/>
      <c r="H36" s="39"/>
      <c r="I36" s="164" t="s">
        <v>36</v>
      </c>
      <c r="J36" s="164" t="s">
        <v>38</v>
      </c>
      <c r="K36" s="39"/>
      <c r="L36" s="64"/>
      <c r="S36" s="39"/>
      <c r="T36" s="39"/>
      <c r="U36" s="39"/>
      <c r="V36" s="39"/>
      <c r="W36" s="39"/>
      <c r="X36" s="39"/>
      <c r="Y36" s="39"/>
      <c r="Z36" s="39"/>
      <c r="AA36" s="39"/>
      <c r="AB36" s="39"/>
      <c r="AC36" s="39"/>
      <c r="AD36" s="39"/>
      <c r="AE36" s="39"/>
    </row>
    <row r="37" spans="1:31" s="2" customFormat="1" ht="14.4" customHeight="1">
      <c r="A37" s="39"/>
      <c r="B37" s="45"/>
      <c r="C37" s="39"/>
      <c r="D37" s="165" t="s">
        <v>39</v>
      </c>
      <c r="E37" s="151" t="s">
        <v>40</v>
      </c>
      <c r="F37" s="166">
        <f>ROUND((SUM(BE103:BE110)+SUM(BE132:BE195)),2)</f>
        <v>0</v>
      </c>
      <c r="G37" s="39"/>
      <c r="H37" s="39"/>
      <c r="I37" s="167">
        <v>0.21</v>
      </c>
      <c r="J37" s="166">
        <f>ROUND(((SUM(BE103:BE110)+SUM(BE132:BE195))*I37),2)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1" t="s">
        <v>41</v>
      </c>
      <c r="F38" s="166">
        <f>ROUND((SUM(BF103:BF110)+SUM(BF132:BF195)),2)</f>
        <v>0</v>
      </c>
      <c r="G38" s="39"/>
      <c r="H38" s="39"/>
      <c r="I38" s="167">
        <v>0.15</v>
      </c>
      <c r="J38" s="166">
        <f>ROUND(((SUM(BF103:BF110)+SUM(BF132:BF195))*I38),2)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42</v>
      </c>
      <c r="F39" s="166">
        <f>ROUND((SUM(BG103:BG110)+SUM(BG132:BG195)),2)</f>
        <v>0</v>
      </c>
      <c r="G39" s="39"/>
      <c r="H39" s="39"/>
      <c r="I39" s="167">
        <v>0.21</v>
      </c>
      <c r="J39" s="166">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1" t="s">
        <v>43</v>
      </c>
      <c r="F40" s="166">
        <f>ROUND((SUM(BH103:BH110)+SUM(BH132:BH195)),2)</f>
        <v>0</v>
      </c>
      <c r="G40" s="39"/>
      <c r="H40" s="39"/>
      <c r="I40" s="167">
        <v>0.15</v>
      </c>
      <c r="J40" s="166">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1" t="s">
        <v>44</v>
      </c>
      <c r="F41" s="166">
        <f>ROUND((SUM(BI103:BI110)+SUM(BI132:BI195)),2)</f>
        <v>0</v>
      </c>
      <c r="G41" s="39"/>
      <c r="H41" s="39"/>
      <c r="I41" s="167">
        <v>0</v>
      </c>
      <c r="J41" s="166">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8"/>
      <c r="D43" s="169" t="s">
        <v>45</v>
      </c>
      <c r="E43" s="170"/>
      <c r="F43" s="170"/>
      <c r="G43" s="171" t="s">
        <v>46</v>
      </c>
      <c r="H43" s="172" t="s">
        <v>47</v>
      </c>
      <c r="I43" s="170"/>
      <c r="J43" s="173">
        <f>SUM(J34:J41)</f>
        <v>0</v>
      </c>
      <c r="K43" s="174"/>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133</v>
      </c>
      <c r="D86" s="23"/>
      <c r="E86" s="23"/>
      <c r="F86" s="23"/>
      <c r="G86" s="23"/>
      <c r="H86" s="23"/>
      <c r="I86" s="23"/>
      <c r="J86" s="23"/>
      <c r="K86" s="23"/>
      <c r="L86" s="21"/>
    </row>
    <row r="87" spans="1:31" s="2" customFormat="1" ht="16.5" customHeight="1">
      <c r="A87" s="39"/>
      <c r="B87" s="40"/>
      <c r="C87" s="41"/>
      <c r="D87" s="41"/>
      <c r="E87" s="186" t="s">
        <v>2076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2077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SO451 - R1 - Elektromontáže - Montáž</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7. 2. 2022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Město Nový Jičín</v>
      </c>
      <c r="G93" s="41"/>
      <c r="H93" s="41"/>
      <c r="I93" s="33" t="s">
        <v>30</v>
      </c>
      <c r="J93" s="37" t="str">
        <f>E23</f>
        <v>DOPRAPLAN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139</v>
      </c>
      <c r="D96" s="188"/>
      <c r="E96" s="188"/>
      <c r="F96" s="188"/>
      <c r="G96" s="188"/>
      <c r="H96" s="188"/>
      <c r="I96" s="188"/>
      <c r="J96" s="189" t="s">
        <v>140</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141</v>
      </c>
      <c r="D98" s="41"/>
      <c r="E98" s="41"/>
      <c r="F98" s="41"/>
      <c r="G98" s="41"/>
      <c r="H98" s="41"/>
      <c r="I98" s="41"/>
      <c r="J98" s="111">
        <f>J132</f>
        <v>0</v>
      </c>
      <c r="K98" s="41"/>
      <c r="L98" s="64"/>
      <c r="S98" s="39"/>
      <c r="T98" s="39"/>
      <c r="U98" s="39"/>
      <c r="V98" s="39"/>
      <c r="W98" s="39"/>
      <c r="X98" s="39"/>
      <c r="Y98" s="39"/>
      <c r="Z98" s="39"/>
      <c r="AA98" s="39"/>
      <c r="AB98" s="39"/>
      <c r="AC98" s="39"/>
      <c r="AD98" s="39"/>
      <c r="AE98" s="39"/>
      <c r="AU98" s="18" t="s">
        <v>142</v>
      </c>
    </row>
    <row r="99" spans="1:31" s="9" customFormat="1" ht="24.95" customHeight="1">
      <c r="A99" s="9"/>
      <c r="B99" s="191"/>
      <c r="C99" s="192"/>
      <c r="D99" s="193" t="s">
        <v>1786</v>
      </c>
      <c r="E99" s="194"/>
      <c r="F99" s="194"/>
      <c r="G99" s="194"/>
      <c r="H99" s="194"/>
      <c r="I99" s="194"/>
      <c r="J99" s="195">
        <f>J133</f>
        <v>0</v>
      </c>
      <c r="K99" s="192"/>
      <c r="L99" s="196"/>
      <c r="S99" s="9"/>
      <c r="T99" s="9"/>
      <c r="U99" s="9"/>
      <c r="V99" s="9"/>
      <c r="W99" s="9"/>
      <c r="X99" s="9"/>
      <c r="Y99" s="9"/>
      <c r="Z99" s="9"/>
      <c r="AA99" s="9"/>
      <c r="AB99" s="9"/>
      <c r="AC99" s="9"/>
      <c r="AD99" s="9"/>
      <c r="AE99" s="9"/>
    </row>
    <row r="100" spans="1:31" s="10" customFormat="1" ht="19.9" customHeight="1">
      <c r="A100" s="10"/>
      <c r="B100" s="197"/>
      <c r="C100" s="134"/>
      <c r="D100" s="198" t="s">
        <v>2079</v>
      </c>
      <c r="E100" s="199"/>
      <c r="F100" s="199"/>
      <c r="G100" s="199"/>
      <c r="H100" s="199"/>
      <c r="I100" s="199"/>
      <c r="J100" s="200">
        <f>J134</f>
        <v>0</v>
      </c>
      <c r="K100" s="134"/>
      <c r="L100" s="201"/>
      <c r="S100" s="10"/>
      <c r="T100" s="10"/>
      <c r="U100" s="10"/>
      <c r="V100" s="10"/>
      <c r="W100" s="10"/>
      <c r="X100" s="10"/>
      <c r="Y100" s="10"/>
      <c r="Z100" s="10"/>
      <c r="AA100" s="10"/>
      <c r="AB100" s="10"/>
      <c r="AC100" s="10"/>
      <c r="AD100" s="10"/>
      <c r="AE100" s="10"/>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29.25" customHeight="1">
      <c r="A103" s="39"/>
      <c r="B103" s="40"/>
      <c r="C103" s="190" t="s">
        <v>147</v>
      </c>
      <c r="D103" s="41"/>
      <c r="E103" s="41"/>
      <c r="F103" s="41"/>
      <c r="G103" s="41"/>
      <c r="H103" s="41"/>
      <c r="I103" s="41"/>
      <c r="J103" s="202">
        <f>ROUND(J104+J105+J106+J107+J108+J109,2)</f>
        <v>0</v>
      </c>
      <c r="K103" s="41"/>
      <c r="L103" s="64"/>
      <c r="N103" s="203" t="s">
        <v>39</v>
      </c>
      <c r="S103" s="39"/>
      <c r="T103" s="39"/>
      <c r="U103" s="39"/>
      <c r="V103" s="39"/>
      <c r="W103" s="39"/>
      <c r="X103" s="39"/>
      <c r="Y103" s="39"/>
      <c r="Z103" s="39"/>
      <c r="AA103" s="39"/>
      <c r="AB103" s="39"/>
      <c r="AC103" s="39"/>
      <c r="AD103" s="39"/>
      <c r="AE103" s="39"/>
    </row>
    <row r="104" spans="1:65" s="2" customFormat="1" ht="18" customHeight="1">
      <c r="A104" s="39"/>
      <c r="B104" s="40"/>
      <c r="C104" s="41"/>
      <c r="D104" s="204" t="s">
        <v>148</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1332</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151</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152</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1333</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5" t="s">
        <v>154</v>
      </c>
      <c r="E109" s="41"/>
      <c r="F109" s="41"/>
      <c r="G109" s="41"/>
      <c r="H109" s="41"/>
      <c r="I109" s="41"/>
      <c r="J109" s="206">
        <f>ROUND(J32*T109,2)</f>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155</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31" s="2" customFormat="1" ht="12">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9.25" customHeight="1">
      <c r="A111" s="39"/>
      <c r="B111" s="40"/>
      <c r="C111" s="213" t="s">
        <v>156</v>
      </c>
      <c r="D111" s="188"/>
      <c r="E111" s="188"/>
      <c r="F111" s="188"/>
      <c r="G111" s="188"/>
      <c r="H111" s="188"/>
      <c r="I111" s="188"/>
      <c r="J111" s="214">
        <f>ROUND(J98+J103,2)</f>
        <v>0</v>
      </c>
      <c r="K111" s="188"/>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157</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6" t="str">
        <f>E7</f>
        <v>Chodník a úpravy autobusových zastávek, ul. Císařská v Novém Jičíně (Bocheta)</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133</v>
      </c>
      <c r="D121" s="23"/>
      <c r="E121" s="23"/>
      <c r="F121" s="23"/>
      <c r="G121" s="23"/>
      <c r="H121" s="23"/>
      <c r="I121" s="23"/>
      <c r="J121" s="23"/>
      <c r="K121" s="23"/>
      <c r="L121" s="21"/>
    </row>
    <row r="122" spans="1:31" s="2" customFormat="1" ht="16.5" customHeight="1">
      <c r="A122" s="39"/>
      <c r="B122" s="40"/>
      <c r="C122" s="41"/>
      <c r="D122" s="41"/>
      <c r="E122" s="186" t="s">
        <v>2076</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2077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E11</f>
        <v>SO451 - R1 - Elektromontáže - Montáž</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F14</f>
        <v xml:space="preserve"> </v>
      </c>
      <c r="G126" s="41"/>
      <c r="H126" s="41"/>
      <c r="I126" s="33" t="s">
        <v>22</v>
      </c>
      <c r="J126" s="80" t="str">
        <f>IF(J14="","",J14)</f>
        <v>7. 2. 2022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E17</f>
        <v>Město Nový Jičín</v>
      </c>
      <c r="G128" s="41"/>
      <c r="H128" s="41"/>
      <c r="I128" s="33" t="s">
        <v>30</v>
      </c>
      <c r="J128" s="37" t="str">
        <f>E23</f>
        <v>DOPRAPLAN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IF(E20="","",E20)</f>
        <v>Vyplň údaj</v>
      </c>
      <c r="G129" s="41"/>
      <c r="H129" s="41"/>
      <c r="I129" s="33" t="s">
        <v>33</v>
      </c>
      <c r="J129" s="37" t="str">
        <f>E26</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15"/>
      <c r="B131" s="216"/>
      <c r="C131" s="217" t="s">
        <v>158</v>
      </c>
      <c r="D131" s="218" t="s">
        <v>60</v>
      </c>
      <c r="E131" s="218" t="s">
        <v>56</v>
      </c>
      <c r="F131" s="218" t="s">
        <v>57</v>
      </c>
      <c r="G131" s="218" t="s">
        <v>159</v>
      </c>
      <c r="H131" s="218" t="s">
        <v>160</v>
      </c>
      <c r="I131" s="218" t="s">
        <v>161</v>
      </c>
      <c r="J131" s="218" t="s">
        <v>140</v>
      </c>
      <c r="K131" s="219" t="s">
        <v>162</v>
      </c>
      <c r="L131" s="220"/>
      <c r="M131" s="101" t="s">
        <v>1</v>
      </c>
      <c r="N131" s="102" t="s">
        <v>39</v>
      </c>
      <c r="O131" s="102" t="s">
        <v>163</v>
      </c>
      <c r="P131" s="102" t="s">
        <v>164</v>
      </c>
      <c r="Q131" s="102" t="s">
        <v>165</v>
      </c>
      <c r="R131" s="102" t="s">
        <v>166</v>
      </c>
      <c r="S131" s="102" t="s">
        <v>167</v>
      </c>
      <c r="T131" s="103" t="s">
        <v>168</v>
      </c>
      <c r="U131" s="215"/>
      <c r="V131" s="215"/>
      <c r="W131" s="215"/>
      <c r="X131" s="215"/>
      <c r="Y131" s="215"/>
      <c r="Z131" s="215"/>
      <c r="AA131" s="215"/>
      <c r="AB131" s="215"/>
      <c r="AC131" s="215"/>
      <c r="AD131" s="215"/>
      <c r="AE131" s="215"/>
    </row>
    <row r="132" spans="1:63" s="2" customFormat="1" ht="22.8" customHeight="1">
      <c r="A132" s="39"/>
      <c r="B132" s="40"/>
      <c r="C132" s="108" t="s">
        <v>169</v>
      </c>
      <c r="D132" s="41"/>
      <c r="E132" s="41"/>
      <c r="F132" s="41"/>
      <c r="G132" s="41"/>
      <c r="H132" s="41"/>
      <c r="I132" s="41"/>
      <c r="J132" s="221">
        <f>BK132</f>
        <v>0</v>
      </c>
      <c r="K132" s="41"/>
      <c r="L132" s="45"/>
      <c r="M132" s="104"/>
      <c r="N132" s="222"/>
      <c r="O132" s="105"/>
      <c r="P132" s="223">
        <f>P133</f>
        <v>0</v>
      </c>
      <c r="Q132" s="105"/>
      <c r="R132" s="223">
        <f>R133</f>
        <v>0</v>
      </c>
      <c r="S132" s="105"/>
      <c r="T132" s="224">
        <f>T133</f>
        <v>0</v>
      </c>
      <c r="U132" s="39"/>
      <c r="V132" s="39"/>
      <c r="W132" s="39"/>
      <c r="X132" s="39"/>
      <c r="Y132" s="39"/>
      <c r="Z132" s="39"/>
      <c r="AA132" s="39"/>
      <c r="AB132" s="39"/>
      <c r="AC132" s="39"/>
      <c r="AD132" s="39"/>
      <c r="AE132" s="39"/>
      <c r="AT132" s="18" t="s">
        <v>74</v>
      </c>
      <c r="AU132" s="18" t="s">
        <v>142</v>
      </c>
      <c r="BK132" s="225">
        <f>BK133</f>
        <v>0</v>
      </c>
    </row>
    <row r="133" spans="1:63" s="12" customFormat="1" ht="25.9" customHeight="1">
      <c r="A133" s="12"/>
      <c r="B133" s="226"/>
      <c r="C133" s="227"/>
      <c r="D133" s="228" t="s">
        <v>74</v>
      </c>
      <c r="E133" s="229" t="s">
        <v>450</v>
      </c>
      <c r="F133" s="229" t="s">
        <v>2033</v>
      </c>
      <c r="G133" s="227"/>
      <c r="H133" s="227"/>
      <c r="I133" s="230"/>
      <c r="J133" s="231">
        <f>BK133</f>
        <v>0</v>
      </c>
      <c r="K133" s="227"/>
      <c r="L133" s="232"/>
      <c r="M133" s="233"/>
      <c r="N133" s="234"/>
      <c r="O133" s="234"/>
      <c r="P133" s="235">
        <f>P134</f>
        <v>0</v>
      </c>
      <c r="Q133" s="234"/>
      <c r="R133" s="235">
        <f>R134</f>
        <v>0</v>
      </c>
      <c r="S133" s="234"/>
      <c r="T133" s="236">
        <f>T134</f>
        <v>0</v>
      </c>
      <c r="U133" s="12"/>
      <c r="V133" s="12"/>
      <c r="W133" s="12"/>
      <c r="X133" s="12"/>
      <c r="Y133" s="12"/>
      <c r="Z133" s="12"/>
      <c r="AA133" s="12"/>
      <c r="AB133" s="12"/>
      <c r="AC133" s="12"/>
      <c r="AD133" s="12"/>
      <c r="AE133" s="12"/>
      <c r="AR133" s="237" t="s">
        <v>189</v>
      </c>
      <c r="AT133" s="238" t="s">
        <v>74</v>
      </c>
      <c r="AU133" s="238" t="s">
        <v>75</v>
      </c>
      <c r="AY133" s="237" t="s">
        <v>172</v>
      </c>
      <c r="BK133" s="239">
        <f>BK134</f>
        <v>0</v>
      </c>
    </row>
    <row r="134" spans="1:63" s="12" customFormat="1" ht="22.8" customHeight="1">
      <c r="A134" s="12"/>
      <c r="B134" s="226"/>
      <c r="C134" s="227"/>
      <c r="D134" s="228" t="s">
        <v>74</v>
      </c>
      <c r="E134" s="240" t="s">
        <v>2080</v>
      </c>
      <c r="F134" s="240" t="s">
        <v>2081</v>
      </c>
      <c r="G134" s="227"/>
      <c r="H134" s="227"/>
      <c r="I134" s="230"/>
      <c r="J134" s="241">
        <f>BK134</f>
        <v>0</v>
      </c>
      <c r="K134" s="227"/>
      <c r="L134" s="232"/>
      <c r="M134" s="233"/>
      <c r="N134" s="234"/>
      <c r="O134" s="234"/>
      <c r="P134" s="235">
        <f>SUM(P135:P195)</f>
        <v>0</v>
      </c>
      <c r="Q134" s="234"/>
      <c r="R134" s="235">
        <f>SUM(R135:R195)</f>
        <v>0</v>
      </c>
      <c r="S134" s="234"/>
      <c r="T134" s="236">
        <f>SUM(T135:T195)</f>
        <v>0</v>
      </c>
      <c r="U134" s="12"/>
      <c r="V134" s="12"/>
      <c r="W134" s="12"/>
      <c r="X134" s="12"/>
      <c r="Y134" s="12"/>
      <c r="Z134" s="12"/>
      <c r="AA134" s="12"/>
      <c r="AB134" s="12"/>
      <c r="AC134" s="12"/>
      <c r="AD134" s="12"/>
      <c r="AE134" s="12"/>
      <c r="AR134" s="237" t="s">
        <v>189</v>
      </c>
      <c r="AT134" s="238" t="s">
        <v>74</v>
      </c>
      <c r="AU134" s="238" t="s">
        <v>83</v>
      </c>
      <c r="AY134" s="237" t="s">
        <v>172</v>
      </c>
      <c r="BK134" s="239">
        <f>SUM(BK135:BK195)</f>
        <v>0</v>
      </c>
    </row>
    <row r="135" spans="1:65" s="2" customFormat="1" ht="16.5" customHeight="1">
      <c r="A135" s="39"/>
      <c r="B135" s="40"/>
      <c r="C135" s="242" t="s">
        <v>83</v>
      </c>
      <c r="D135" s="242" t="s">
        <v>175</v>
      </c>
      <c r="E135" s="243" t="s">
        <v>2082</v>
      </c>
      <c r="F135" s="244" t="s">
        <v>2083</v>
      </c>
      <c r="G135" s="245" t="s">
        <v>369</v>
      </c>
      <c r="H135" s="246">
        <v>20</v>
      </c>
      <c r="I135" s="247"/>
      <c r="J135" s="248">
        <f>ROUND(I135*H135,2)</f>
        <v>0</v>
      </c>
      <c r="K135" s="244" t="s">
        <v>179</v>
      </c>
      <c r="L135" s="45"/>
      <c r="M135" s="249" t="s">
        <v>1</v>
      </c>
      <c r="N135" s="250" t="s">
        <v>40</v>
      </c>
      <c r="O135" s="92"/>
      <c r="P135" s="251">
        <f>O135*H135</f>
        <v>0</v>
      </c>
      <c r="Q135" s="251">
        <v>0</v>
      </c>
      <c r="R135" s="251">
        <f>Q135*H135</f>
        <v>0</v>
      </c>
      <c r="S135" s="251">
        <v>0</v>
      </c>
      <c r="T135" s="252">
        <f>S135*H135</f>
        <v>0</v>
      </c>
      <c r="U135" s="39"/>
      <c r="V135" s="39"/>
      <c r="W135" s="39"/>
      <c r="X135" s="39"/>
      <c r="Y135" s="39"/>
      <c r="Z135" s="39"/>
      <c r="AA135" s="39"/>
      <c r="AB135" s="39"/>
      <c r="AC135" s="39"/>
      <c r="AD135" s="39"/>
      <c r="AE135" s="39"/>
      <c r="AR135" s="253" t="s">
        <v>1177</v>
      </c>
      <c r="AT135" s="253" t="s">
        <v>175</v>
      </c>
      <c r="AU135" s="253" t="s">
        <v>85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1177</v>
      </c>
      <c r="BM135" s="253" t="s">
        <v>2084</v>
      </c>
    </row>
    <row r="136" spans="1:47" s="2" customFormat="1" ht="12">
      <c r="A136" s="39"/>
      <c r="B136" s="40"/>
      <c r="C136" s="41"/>
      <c r="D136" s="255" t="s">
        <v>182</v>
      </c>
      <c r="E136" s="41"/>
      <c r="F136" s="256" t="s">
        <v>2083</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85</v>
      </c>
    </row>
    <row r="137" spans="1:51" s="13" customFormat="1" ht="12">
      <c r="A137" s="13"/>
      <c r="B137" s="260"/>
      <c r="C137" s="261"/>
      <c r="D137" s="255" t="s">
        <v>203</v>
      </c>
      <c r="E137" s="262" t="s">
        <v>1</v>
      </c>
      <c r="F137" s="263" t="s">
        <v>374</v>
      </c>
      <c r="G137" s="261"/>
      <c r="H137" s="264">
        <v>20</v>
      </c>
      <c r="I137" s="265"/>
      <c r="J137" s="261"/>
      <c r="K137" s="261"/>
      <c r="L137" s="266"/>
      <c r="M137" s="267"/>
      <c r="N137" s="268"/>
      <c r="O137" s="268"/>
      <c r="P137" s="268"/>
      <c r="Q137" s="268"/>
      <c r="R137" s="268"/>
      <c r="S137" s="268"/>
      <c r="T137" s="269"/>
      <c r="U137" s="13"/>
      <c r="V137" s="13"/>
      <c r="W137" s="13"/>
      <c r="X137" s="13"/>
      <c r="Y137" s="13"/>
      <c r="Z137" s="13"/>
      <c r="AA137" s="13"/>
      <c r="AB137" s="13"/>
      <c r="AC137" s="13"/>
      <c r="AD137" s="13"/>
      <c r="AE137" s="13"/>
      <c r="AT137" s="270" t="s">
        <v>203</v>
      </c>
      <c r="AU137" s="270" t="s">
        <v>85</v>
      </c>
      <c r="AV137" s="13" t="s">
        <v>85</v>
      </c>
      <c r="AW137" s="13" t="s">
        <v>32</v>
      </c>
      <c r="AX137" s="13" t="s">
        <v>83</v>
      </c>
      <c r="AY137" s="270" t="s">
        <v>172</v>
      </c>
    </row>
    <row r="138" spans="1:65" s="2" customFormat="1" ht="16.5" customHeight="1">
      <c r="A138" s="39"/>
      <c r="B138" s="40"/>
      <c r="C138" s="242" t="s">
        <v>85</v>
      </c>
      <c r="D138" s="242" t="s">
        <v>175</v>
      </c>
      <c r="E138" s="243" t="s">
        <v>2085</v>
      </c>
      <c r="F138" s="244" t="s">
        <v>2086</v>
      </c>
      <c r="G138" s="245" t="s">
        <v>369</v>
      </c>
      <c r="H138" s="246">
        <v>3</v>
      </c>
      <c r="I138" s="247"/>
      <c r="J138" s="248">
        <f>ROUND(I138*H138,2)</f>
        <v>0</v>
      </c>
      <c r="K138" s="244" t="s">
        <v>179</v>
      </c>
      <c r="L138" s="45"/>
      <c r="M138" s="249" t="s">
        <v>1</v>
      </c>
      <c r="N138" s="250" t="s">
        <v>40</v>
      </c>
      <c r="O138" s="92"/>
      <c r="P138" s="251">
        <f>O138*H138</f>
        <v>0</v>
      </c>
      <c r="Q138" s="251">
        <v>0</v>
      </c>
      <c r="R138" s="251">
        <f>Q138*H138</f>
        <v>0</v>
      </c>
      <c r="S138" s="251">
        <v>0</v>
      </c>
      <c r="T138" s="252">
        <f>S138*H138</f>
        <v>0</v>
      </c>
      <c r="U138" s="39"/>
      <c r="V138" s="39"/>
      <c r="W138" s="39"/>
      <c r="X138" s="39"/>
      <c r="Y138" s="39"/>
      <c r="Z138" s="39"/>
      <c r="AA138" s="39"/>
      <c r="AB138" s="39"/>
      <c r="AC138" s="39"/>
      <c r="AD138" s="39"/>
      <c r="AE138" s="39"/>
      <c r="AR138" s="253" t="s">
        <v>1177</v>
      </c>
      <c r="AT138" s="253" t="s">
        <v>175</v>
      </c>
      <c r="AU138" s="253" t="s">
        <v>85</v>
      </c>
      <c r="AY138" s="18" t="s">
        <v>172</v>
      </c>
      <c r="BE138" s="254">
        <f>IF(N138="základní",J138,0)</f>
        <v>0</v>
      </c>
      <c r="BF138" s="254">
        <f>IF(N138="snížená",J138,0)</f>
        <v>0</v>
      </c>
      <c r="BG138" s="254">
        <f>IF(N138="zákl. přenesená",J138,0)</f>
        <v>0</v>
      </c>
      <c r="BH138" s="254">
        <f>IF(N138="sníž. přenesená",J138,0)</f>
        <v>0</v>
      </c>
      <c r="BI138" s="254">
        <f>IF(N138="nulová",J138,0)</f>
        <v>0</v>
      </c>
      <c r="BJ138" s="18" t="s">
        <v>83</v>
      </c>
      <c r="BK138" s="254">
        <f>ROUND(I138*H138,2)</f>
        <v>0</v>
      </c>
      <c r="BL138" s="18" t="s">
        <v>1177</v>
      </c>
      <c r="BM138" s="253" t="s">
        <v>2087</v>
      </c>
    </row>
    <row r="139" spans="1:47" s="2" customFormat="1" ht="12">
      <c r="A139" s="39"/>
      <c r="B139" s="40"/>
      <c r="C139" s="41"/>
      <c r="D139" s="255" t="s">
        <v>182</v>
      </c>
      <c r="E139" s="41"/>
      <c r="F139" s="256" t="s">
        <v>2086</v>
      </c>
      <c r="G139" s="41"/>
      <c r="H139" s="41"/>
      <c r="I139" s="210"/>
      <c r="J139" s="41"/>
      <c r="K139" s="41"/>
      <c r="L139" s="45"/>
      <c r="M139" s="257"/>
      <c r="N139" s="258"/>
      <c r="O139" s="92"/>
      <c r="P139" s="92"/>
      <c r="Q139" s="92"/>
      <c r="R139" s="92"/>
      <c r="S139" s="92"/>
      <c r="T139" s="93"/>
      <c r="U139" s="39"/>
      <c r="V139" s="39"/>
      <c r="W139" s="39"/>
      <c r="X139" s="39"/>
      <c r="Y139" s="39"/>
      <c r="Z139" s="39"/>
      <c r="AA139" s="39"/>
      <c r="AB139" s="39"/>
      <c r="AC139" s="39"/>
      <c r="AD139" s="39"/>
      <c r="AE139" s="39"/>
      <c r="AT139" s="18" t="s">
        <v>182</v>
      </c>
      <c r="AU139" s="18" t="s">
        <v>85</v>
      </c>
    </row>
    <row r="140" spans="1:65" s="2" customFormat="1" ht="16.5" customHeight="1">
      <c r="A140" s="39"/>
      <c r="B140" s="40"/>
      <c r="C140" s="242" t="s">
        <v>189</v>
      </c>
      <c r="D140" s="242" t="s">
        <v>175</v>
      </c>
      <c r="E140" s="243" t="s">
        <v>2088</v>
      </c>
      <c r="F140" s="244" t="s">
        <v>2089</v>
      </c>
      <c r="G140" s="245" t="s">
        <v>369</v>
      </c>
      <c r="H140" s="246">
        <v>160</v>
      </c>
      <c r="I140" s="247"/>
      <c r="J140" s="248">
        <f>ROUND(I140*H140,2)</f>
        <v>0</v>
      </c>
      <c r="K140" s="244" t="s">
        <v>179</v>
      </c>
      <c r="L140" s="45"/>
      <c r="M140" s="249" t="s">
        <v>1</v>
      </c>
      <c r="N140" s="250" t="s">
        <v>40</v>
      </c>
      <c r="O140" s="92"/>
      <c r="P140" s="251">
        <f>O140*H140</f>
        <v>0</v>
      </c>
      <c r="Q140" s="251">
        <v>0</v>
      </c>
      <c r="R140" s="251">
        <f>Q140*H140</f>
        <v>0</v>
      </c>
      <c r="S140" s="251">
        <v>0</v>
      </c>
      <c r="T140" s="252">
        <f>S140*H140</f>
        <v>0</v>
      </c>
      <c r="U140" s="39"/>
      <c r="V140" s="39"/>
      <c r="W140" s="39"/>
      <c r="X140" s="39"/>
      <c r="Y140" s="39"/>
      <c r="Z140" s="39"/>
      <c r="AA140" s="39"/>
      <c r="AB140" s="39"/>
      <c r="AC140" s="39"/>
      <c r="AD140" s="39"/>
      <c r="AE140" s="39"/>
      <c r="AR140" s="253" t="s">
        <v>1177</v>
      </c>
      <c r="AT140" s="253" t="s">
        <v>175</v>
      </c>
      <c r="AU140" s="253" t="s">
        <v>85</v>
      </c>
      <c r="AY140" s="18" t="s">
        <v>172</v>
      </c>
      <c r="BE140" s="254">
        <f>IF(N140="základní",J140,0)</f>
        <v>0</v>
      </c>
      <c r="BF140" s="254">
        <f>IF(N140="snížená",J140,0)</f>
        <v>0</v>
      </c>
      <c r="BG140" s="254">
        <f>IF(N140="zákl. přenesená",J140,0)</f>
        <v>0</v>
      </c>
      <c r="BH140" s="254">
        <f>IF(N140="sníž. přenesená",J140,0)</f>
        <v>0</v>
      </c>
      <c r="BI140" s="254">
        <f>IF(N140="nulová",J140,0)</f>
        <v>0</v>
      </c>
      <c r="BJ140" s="18" t="s">
        <v>83</v>
      </c>
      <c r="BK140" s="254">
        <f>ROUND(I140*H140,2)</f>
        <v>0</v>
      </c>
      <c r="BL140" s="18" t="s">
        <v>1177</v>
      </c>
      <c r="BM140" s="253" t="s">
        <v>2090</v>
      </c>
    </row>
    <row r="141" spans="1:47" s="2" customFormat="1" ht="12">
      <c r="A141" s="39"/>
      <c r="B141" s="40"/>
      <c r="C141" s="41"/>
      <c r="D141" s="255" t="s">
        <v>182</v>
      </c>
      <c r="E141" s="41"/>
      <c r="F141" s="256" t="s">
        <v>2089</v>
      </c>
      <c r="G141" s="41"/>
      <c r="H141" s="41"/>
      <c r="I141" s="210"/>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182</v>
      </c>
      <c r="AU141" s="18" t="s">
        <v>85</v>
      </c>
    </row>
    <row r="142" spans="1:65" s="2" customFormat="1" ht="16.5" customHeight="1">
      <c r="A142" s="39"/>
      <c r="B142" s="40"/>
      <c r="C142" s="242" t="s">
        <v>195</v>
      </c>
      <c r="D142" s="242" t="s">
        <v>175</v>
      </c>
      <c r="E142" s="243" t="s">
        <v>2091</v>
      </c>
      <c r="F142" s="244" t="s">
        <v>2092</v>
      </c>
      <c r="G142" s="245" t="s">
        <v>238</v>
      </c>
      <c r="H142" s="246">
        <v>4</v>
      </c>
      <c r="I142" s="247"/>
      <c r="J142" s="248">
        <f>ROUND(I142*H142,2)</f>
        <v>0</v>
      </c>
      <c r="K142" s="244" t="s">
        <v>179</v>
      </c>
      <c r="L142" s="45"/>
      <c r="M142" s="249" t="s">
        <v>1</v>
      </c>
      <c r="N142" s="250" t="s">
        <v>40</v>
      </c>
      <c r="O142" s="92"/>
      <c r="P142" s="251">
        <f>O142*H142</f>
        <v>0</v>
      </c>
      <c r="Q142" s="251">
        <v>0</v>
      </c>
      <c r="R142" s="251">
        <f>Q142*H142</f>
        <v>0</v>
      </c>
      <c r="S142" s="251">
        <v>0</v>
      </c>
      <c r="T142" s="252">
        <f>S142*H142</f>
        <v>0</v>
      </c>
      <c r="U142" s="39"/>
      <c r="V142" s="39"/>
      <c r="W142" s="39"/>
      <c r="X142" s="39"/>
      <c r="Y142" s="39"/>
      <c r="Z142" s="39"/>
      <c r="AA142" s="39"/>
      <c r="AB142" s="39"/>
      <c r="AC142" s="39"/>
      <c r="AD142" s="39"/>
      <c r="AE142" s="39"/>
      <c r="AR142" s="253" t="s">
        <v>1177</v>
      </c>
      <c r="AT142" s="253" t="s">
        <v>175</v>
      </c>
      <c r="AU142" s="253" t="s">
        <v>85</v>
      </c>
      <c r="AY142" s="18" t="s">
        <v>172</v>
      </c>
      <c r="BE142" s="254">
        <f>IF(N142="základní",J142,0)</f>
        <v>0</v>
      </c>
      <c r="BF142" s="254">
        <f>IF(N142="snížená",J142,0)</f>
        <v>0</v>
      </c>
      <c r="BG142" s="254">
        <f>IF(N142="zákl. přenesená",J142,0)</f>
        <v>0</v>
      </c>
      <c r="BH142" s="254">
        <f>IF(N142="sníž. přenesená",J142,0)</f>
        <v>0</v>
      </c>
      <c r="BI142" s="254">
        <f>IF(N142="nulová",J142,0)</f>
        <v>0</v>
      </c>
      <c r="BJ142" s="18" t="s">
        <v>83</v>
      </c>
      <c r="BK142" s="254">
        <f>ROUND(I142*H142,2)</f>
        <v>0</v>
      </c>
      <c r="BL142" s="18" t="s">
        <v>1177</v>
      </c>
      <c r="BM142" s="253" t="s">
        <v>2093</v>
      </c>
    </row>
    <row r="143" spans="1:47" s="2" customFormat="1" ht="12">
      <c r="A143" s="39"/>
      <c r="B143" s="40"/>
      <c r="C143" s="41"/>
      <c r="D143" s="255" t="s">
        <v>182</v>
      </c>
      <c r="E143" s="41"/>
      <c r="F143" s="256" t="s">
        <v>2092</v>
      </c>
      <c r="G143" s="41"/>
      <c r="H143" s="41"/>
      <c r="I143" s="210"/>
      <c r="J143" s="41"/>
      <c r="K143" s="41"/>
      <c r="L143" s="45"/>
      <c r="M143" s="257"/>
      <c r="N143" s="258"/>
      <c r="O143" s="92"/>
      <c r="P143" s="92"/>
      <c r="Q143" s="92"/>
      <c r="R143" s="92"/>
      <c r="S143" s="92"/>
      <c r="T143" s="93"/>
      <c r="U143" s="39"/>
      <c r="V143" s="39"/>
      <c r="W143" s="39"/>
      <c r="X143" s="39"/>
      <c r="Y143" s="39"/>
      <c r="Z143" s="39"/>
      <c r="AA143" s="39"/>
      <c r="AB143" s="39"/>
      <c r="AC143" s="39"/>
      <c r="AD143" s="39"/>
      <c r="AE143" s="39"/>
      <c r="AT143" s="18" t="s">
        <v>182</v>
      </c>
      <c r="AU143" s="18" t="s">
        <v>85</v>
      </c>
    </row>
    <row r="144" spans="1:65" s="2" customFormat="1" ht="16.5" customHeight="1">
      <c r="A144" s="39"/>
      <c r="B144" s="40"/>
      <c r="C144" s="242" t="s">
        <v>171</v>
      </c>
      <c r="D144" s="242" t="s">
        <v>175</v>
      </c>
      <c r="E144" s="243" t="s">
        <v>2094</v>
      </c>
      <c r="F144" s="244" t="s">
        <v>2095</v>
      </c>
      <c r="G144" s="245" t="s">
        <v>238</v>
      </c>
      <c r="H144" s="246">
        <v>2</v>
      </c>
      <c r="I144" s="247"/>
      <c r="J144" s="248">
        <f>ROUND(I144*H144,2)</f>
        <v>0</v>
      </c>
      <c r="K144" s="244" t="s">
        <v>179</v>
      </c>
      <c r="L144" s="45"/>
      <c r="M144" s="249" t="s">
        <v>1</v>
      </c>
      <c r="N144" s="250" t="s">
        <v>40</v>
      </c>
      <c r="O144" s="92"/>
      <c r="P144" s="251">
        <f>O144*H144</f>
        <v>0</v>
      </c>
      <c r="Q144" s="251">
        <v>0</v>
      </c>
      <c r="R144" s="251">
        <f>Q144*H144</f>
        <v>0</v>
      </c>
      <c r="S144" s="251">
        <v>0</v>
      </c>
      <c r="T144" s="252">
        <f>S144*H144</f>
        <v>0</v>
      </c>
      <c r="U144" s="39"/>
      <c r="V144" s="39"/>
      <c r="W144" s="39"/>
      <c r="X144" s="39"/>
      <c r="Y144" s="39"/>
      <c r="Z144" s="39"/>
      <c r="AA144" s="39"/>
      <c r="AB144" s="39"/>
      <c r="AC144" s="39"/>
      <c r="AD144" s="39"/>
      <c r="AE144" s="39"/>
      <c r="AR144" s="253" t="s">
        <v>1177</v>
      </c>
      <c r="AT144" s="253" t="s">
        <v>175</v>
      </c>
      <c r="AU144" s="253" t="s">
        <v>85</v>
      </c>
      <c r="AY144" s="18" t="s">
        <v>172</v>
      </c>
      <c r="BE144" s="254">
        <f>IF(N144="základní",J144,0)</f>
        <v>0</v>
      </c>
      <c r="BF144" s="254">
        <f>IF(N144="snížená",J144,0)</f>
        <v>0</v>
      </c>
      <c r="BG144" s="254">
        <f>IF(N144="zákl. přenesená",J144,0)</f>
        <v>0</v>
      </c>
      <c r="BH144" s="254">
        <f>IF(N144="sníž. přenesená",J144,0)</f>
        <v>0</v>
      </c>
      <c r="BI144" s="254">
        <f>IF(N144="nulová",J144,0)</f>
        <v>0</v>
      </c>
      <c r="BJ144" s="18" t="s">
        <v>83</v>
      </c>
      <c r="BK144" s="254">
        <f>ROUND(I144*H144,2)</f>
        <v>0</v>
      </c>
      <c r="BL144" s="18" t="s">
        <v>1177</v>
      </c>
      <c r="BM144" s="253" t="s">
        <v>2096</v>
      </c>
    </row>
    <row r="145" spans="1:47" s="2" customFormat="1" ht="12">
      <c r="A145" s="39"/>
      <c r="B145" s="40"/>
      <c r="C145" s="41"/>
      <c r="D145" s="255" t="s">
        <v>182</v>
      </c>
      <c r="E145" s="41"/>
      <c r="F145" s="256" t="s">
        <v>2097</v>
      </c>
      <c r="G145" s="41"/>
      <c r="H145" s="41"/>
      <c r="I145" s="210"/>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182</v>
      </c>
      <c r="AU145" s="18" t="s">
        <v>85</v>
      </c>
    </row>
    <row r="146" spans="1:65" s="2" customFormat="1" ht="16.5" customHeight="1">
      <c r="A146" s="39"/>
      <c r="B146" s="40"/>
      <c r="C146" s="242" t="s">
        <v>205</v>
      </c>
      <c r="D146" s="242" t="s">
        <v>175</v>
      </c>
      <c r="E146" s="243" t="s">
        <v>2098</v>
      </c>
      <c r="F146" s="244" t="s">
        <v>2099</v>
      </c>
      <c r="G146" s="245" t="s">
        <v>238</v>
      </c>
      <c r="H146" s="246">
        <v>80</v>
      </c>
      <c r="I146" s="247"/>
      <c r="J146" s="248">
        <f>ROUND(I146*H146,2)</f>
        <v>0</v>
      </c>
      <c r="K146" s="244" t="s">
        <v>179</v>
      </c>
      <c r="L146" s="45"/>
      <c r="M146" s="249" t="s">
        <v>1</v>
      </c>
      <c r="N146" s="250" t="s">
        <v>40</v>
      </c>
      <c r="O146" s="92"/>
      <c r="P146" s="251">
        <f>O146*H146</f>
        <v>0</v>
      </c>
      <c r="Q146" s="251">
        <v>0</v>
      </c>
      <c r="R146" s="251">
        <f>Q146*H146</f>
        <v>0</v>
      </c>
      <c r="S146" s="251">
        <v>0</v>
      </c>
      <c r="T146" s="252">
        <f>S146*H146</f>
        <v>0</v>
      </c>
      <c r="U146" s="39"/>
      <c r="V146" s="39"/>
      <c r="W146" s="39"/>
      <c r="X146" s="39"/>
      <c r="Y146" s="39"/>
      <c r="Z146" s="39"/>
      <c r="AA146" s="39"/>
      <c r="AB146" s="39"/>
      <c r="AC146" s="39"/>
      <c r="AD146" s="39"/>
      <c r="AE146" s="39"/>
      <c r="AR146" s="253" t="s">
        <v>1177</v>
      </c>
      <c r="AT146" s="253" t="s">
        <v>175</v>
      </c>
      <c r="AU146" s="253" t="s">
        <v>85</v>
      </c>
      <c r="AY146" s="18" t="s">
        <v>172</v>
      </c>
      <c r="BE146" s="254">
        <f>IF(N146="základní",J146,0)</f>
        <v>0</v>
      </c>
      <c r="BF146" s="254">
        <f>IF(N146="snížená",J146,0)</f>
        <v>0</v>
      </c>
      <c r="BG146" s="254">
        <f>IF(N146="zákl. přenesená",J146,0)</f>
        <v>0</v>
      </c>
      <c r="BH146" s="254">
        <f>IF(N146="sníž. přenesená",J146,0)</f>
        <v>0</v>
      </c>
      <c r="BI146" s="254">
        <f>IF(N146="nulová",J146,0)</f>
        <v>0</v>
      </c>
      <c r="BJ146" s="18" t="s">
        <v>83</v>
      </c>
      <c r="BK146" s="254">
        <f>ROUND(I146*H146,2)</f>
        <v>0</v>
      </c>
      <c r="BL146" s="18" t="s">
        <v>1177</v>
      </c>
      <c r="BM146" s="253" t="s">
        <v>2100</v>
      </c>
    </row>
    <row r="147" spans="1:47" s="2" customFormat="1" ht="12">
      <c r="A147" s="39"/>
      <c r="B147" s="40"/>
      <c r="C147" s="41"/>
      <c r="D147" s="255" t="s">
        <v>182</v>
      </c>
      <c r="E147" s="41"/>
      <c r="F147" s="256" t="s">
        <v>2101</v>
      </c>
      <c r="G147" s="41"/>
      <c r="H147" s="41"/>
      <c r="I147" s="210"/>
      <c r="J147" s="41"/>
      <c r="K147" s="41"/>
      <c r="L147" s="45"/>
      <c r="M147" s="257"/>
      <c r="N147" s="258"/>
      <c r="O147" s="92"/>
      <c r="P147" s="92"/>
      <c r="Q147" s="92"/>
      <c r="R147" s="92"/>
      <c r="S147" s="92"/>
      <c r="T147" s="93"/>
      <c r="U147" s="39"/>
      <c r="V147" s="39"/>
      <c r="W147" s="39"/>
      <c r="X147" s="39"/>
      <c r="Y147" s="39"/>
      <c r="Z147" s="39"/>
      <c r="AA147" s="39"/>
      <c r="AB147" s="39"/>
      <c r="AC147" s="39"/>
      <c r="AD147" s="39"/>
      <c r="AE147" s="39"/>
      <c r="AT147" s="18" t="s">
        <v>182</v>
      </c>
      <c r="AU147" s="18" t="s">
        <v>85</v>
      </c>
    </row>
    <row r="148" spans="1:65" s="2" customFormat="1" ht="16.5" customHeight="1">
      <c r="A148" s="39"/>
      <c r="B148" s="40"/>
      <c r="C148" s="242" t="s">
        <v>212</v>
      </c>
      <c r="D148" s="242" t="s">
        <v>175</v>
      </c>
      <c r="E148" s="243" t="s">
        <v>2102</v>
      </c>
      <c r="F148" s="244" t="s">
        <v>2103</v>
      </c>
      <c r="G148" s="245" t="s">
        <v>238</v>
      </c>
      <c r="H148" s="246">
        <v>2</v>
      </c>
      <c r="I148" s="247"/>
      <c r="J148" s="248">
        <f>ROUND(I148*H148,2)</f>
        <v>0</v>
      </c>
      <c r="K148" s="244" t="s">
        <v>179</v>
      </c>
      <c r="L148" s="45"/>
      <c r="M148" s="249" t="s">
        <v>1</v>
      </c>
      <c r="N148" s="250" t="s">
        <v>40</v>
      </c>
      <c r="O148" s="92"/>
      <c r="P148" s="251">
        <f>O148*H148</f>
        <v>0</v>
      </c>
      <c r="Q148" s="251">
        <v>0</v>
      </c>
      <c r="R148" s="251">
        <f>Q148*H148</f>
        <v>0</v>
      </c>
      <c r="S148" s="251">
        <v>0</v>
      </c>
      <c r="T148" s="252">
        <f>S148*H148</f>
        <v>0</v>
      </c>
      <c r="U148" s="39"/>
      <c r="V148" s="39"/>
      <c r="W148" s="39"/>
      <c r="X148" s="39"/>
      <c r="Y148" s="39"/>
      <c r="Z148" s="39"/>
      <c r="AA148" s="39"/>
      <c r="AB148" s="39"/>
      <c r="AC148" s="39"/>
      <c r="AD148" s="39"/>
      <c r="AE148" s="39"/>
      <c r="AR148" s="253" t="s">
        <v>1177</v>
      </c>
      <c r="AT148" s="253" t="s">
        <v>175</v>
      </c>
      <c r="AU148" s="253" t="s">
        <v>85</v>
      </c>
      <c r="AY148" s="18" t="s">
        <v>172</v>
      </c>
      <c r="BE148" s="254">
        <f>IF(N148="základní",J148,0)</f>
        <v>0</v>
      </c>
      <c r="BF148" s="254">
        <f>IF(N148="snížená",J148,0)</f>
        <v>0</v>
      </c>
      <c r="BG148" s="254">
        <f>IF(N148="zákl. přenesená",J148,0)</f>
        <v>0</v>
      </c>
      <c r="BH148" s="254">
        <f>IF(N148="sníž. přenesená",J148,0)</f>
        <v>0</v>
      </c>
      <c r="BI148" s="254">
        <f>IF(N148="nulová",J148,0)</f>
        <v>0</v>
      </c>
      <c r="BJ148" s="18" t="s">
        <v>83</v>
      </c>
      <c r="BK148" s="254">
        <f>ROUND(I148*H148,2)</f>
        <v>0</v>
      </c>
      <c r="BL148" s="18" t="s">
        <v>1177</v>
      </c>
      <c r="BM148" s="253" t="s">
        <v>2104</v>
      </c>
    </row>
    <row r="149" spans="1:47" s="2" customFormat="1" ht="12">
      <c r="A149" s="39"/>
      <c r="B149" s="40"/>
      <c r="C149" s="41"/>
      <c r="D149" s="255" t="s">
        <v>182</v>
      </c>
      <c r="E149" s="41"/>
      <c r="F149" s="256" t="s">
        <v>2105</v>
      </c>
      <c r="G149" s="41"/>
      <c r="H149" s="41"/>
      <c r="I149" s="210"/>
      <c r="J149" s="41"/>
      <c r="K149" s="41"/>
      <c r="L149" s="45"/>
      <c r="M149" s="257"/>
      <c r="N149" s="258"/>
      <c r="O149" s="92"/>
      <c r="P149" s="92"/>
      <c r="Q149" s="92"/>
      <c r="R149" s="92"/>
      <c r="S149" s="92"/>
      <c r="T149" s="93"/>
      <c r="U149" s="39"/>
      <c r="V149" s="39"/>
      <c r="W149" s="39"/>
      <c r="X149" s="39"/>
      <c r="Y149" s="39"/>
      <c r="Z149" s="39"/>
      <c r="AA149" s="39"/>
      <c r="AB149" s="39"/>
      <c r="AC149" s="39"/>
      <c r="AD149" s="39"/>
      <c r="AE149" s="39"/>
      <c r="AT149" s="18" t="s">
        <v>182</v>
      </c>
      <c r="AU149" s="18" t="s">
        <v>85</v>
      </c>
    </row>
    <row r="150" spans="1:65" s="2" customFormat="1" ht="16.5" customHeight="1">
      <c r="A150" s="39"/>
      <c r="B150" s="40"/>
      <c r="C150" s="242" t="s">
        <v>220</v>
      </c>
      <c r="D150" s="242" t="s">
        <v>175</v>
      </c>
      <c r="E150" s="243" t="s">
        <v>2106</v>
      </c>
      <c r="F150" s="244" t="s">
        <v>2107</v>
      </c>
      <c r="G150" s="245" t="s">
        <v>238</v>
      </c>
      <c r="H150" s="246">
        <v>10</v>
      </c>
      <c r="I150" s="247"/>
      <c r="J150" s="248">
        <f>ROUND(I150*H150,2)</f>
        <v>0</v>
      </c>
      <c r="K150" s="244" t="s">
        <v>1</v>
      </c>
      <c r="L150" s="45"/>
      <c r="M150" s="249" t="s">
        <v>1</v>
      </c>
      <c r="N150" s="250" t="s">
        <v>40</v>
      </c>
      <c r="O150" s="92"/>
      <c r="P150" s="251">
        <f>O150*H150</f>
        <v>0</v>
      </c>
      <c r="Q150" s="251">
        <v>0</v>
      </c>
      <c r="R150" s="251">
        <f>Q150*H150</f>
        <v>0</v>
      </c>
      <c r="S150" s="251">
        <v>0</v>
      </c>
      <c r="T150" s="252">
        <f>S150*H150</f>
        <v>0</v>
      </c>
      <c r="U150" s="39"/>
      <c r="V150" s="39"/>
      <c r="W150" s="39"/>
      <c r="X150" s="39"/>
      <c r="Y150" s="39"/>
      <c r="Z150" s="39"/>
      <c r="AA150" s="39"/>
      <c r="AB150" s="39"/>
      <c r="AC150" s="39"/>
      <c r="AD150" s="39"/>
      <c r="AE150" s="39"/>
      <c r="AR150" s="253" t="s">
        <v>1177</v>
      </c>
      <c r="AT150" s="253" t="s">
        <v>175</v>
      </c>
      <c r="AU150" s="253" t="s">
        <v>85</v>
      </c>
      <c r="AY150" s="18" t="s">
        <v>172</v>
      </c>
      <c r="BE150" s="254">
        <f>IF(N150="základní",J150,0)</f>
        <v>0</v>
      </c>
      <c r="BF150" s="254">
        <f>IF(N150="snížená",J150,0)</f>
        <v>0</v>
      </c>
      <c r="BG150" s="254">
        <f>IF(N150="zákl. přenesená",J150,0)</f>
        <v>0</v>
      </c>
      <c r="BH150" s="254">
        <f>IF(N150="sníž. přenesená",J150,0)</f>
        <v>0</v>
      </c>
      <c r="BI150" s="254">
        <f>IF(N150="nulová",J150,0)</f>
        <v>0</v>
      </c>
      <c r="BJ150" s="18" t="s">
        <v>83</v>
      </c>
      <c r="BK150" s="254">
        <f>ROUND(I150*H150,2)</f>
        <v>0</v>
      </c>
      <c r="BL150" s="18" t="s">
        <v>1177</v>
      </c>
      <c r="BM150" s="253" t="s">
        <v>2108</v>
      </c>
    </row>
    <row r="151" spans="1:47" s="2" customFormat="1" ht="12">
      <c r="A151" s="39"/>
      <c r="B151" s="40"/>
      <c r="C151" s="41"/>
      <c r="D151" s="255" t="s">
        <v>182</v>
      </c>
      <c r="E151" s="41"/>
      <c r="F151" s="256" t="s">
        <v>2109</v>
      </c>
      <c r="G151" s="41"/>
      <c r="H151" s="41"/>
      <c r="I151" s="210"/>
      <c r="J151" s="41"/>
      <c r="K151" s="41"/>
      <c r="L151" s="45"/>
      <c r="M151" s="257"/>
      <c r="N151" s="258"/>
      <c r="O151" s="92"/>
      <c r="P151" s="92"/>
      <c r="Q151" s="92"/>
      <c r="R151" s="92"/>
      <c r="S151" s="92"/>
      <c r="T151" s="93"/>
      <c r="U151" s="39"/>
      <c r="V151" s="39"/>
      <c r="W151" s="39"/>
      <c r="X151" s="39"/>
      <c r="Y151" s="39"/>
      <c r="Z151" s="39"/>
      <c r="AA151" s="39"/>
      <c r="AB151" s="39"/>
      <c r="AC151" s="39"/>
      <c r="AD151" s="39"/>
      <c r="AE151" s="39"/>
      <c r="AT151" s="18" t="s">
        <v>182</v>
      </c>
      <c r="AU151" s="18" t="s">
        <v>85</v>
      </c>
    </row>
    <row r="152" spans="1:65" s="2" customFormat="1" ht="16.5" customHeight="1">
      <c r="A152" s="39"/>
      <c r="B152" s="40"/>
      <c r="C152" s="242" t="s">
        <v>234</v>
      </c>
      <c r="D152" s="242" t="s">
        <v>175</v>
      </c>
      <c r="E152" s="243" t="s">
        <v>2110</v>
      </c>
      <c r="F152" s="244" t="s">
        <v>2111</v>
      </c>
      <c r="G152" s="245" t="s">
        <v>238</v>
      </c>
      <c r="H152" s="246">
        <v>10</v>
      </c>
      <c r="I152" s="247"/>
      <c r="J152" s="248">
        <f>ROUND(I152*H152,2)</f>
        <v>0</v>
      </c>
      <c r="K152" s="244" t="s">
        <v>179</v>
      </c>
      <c r="L152" s="45"/>
      <c r="M152" s="249" t="s">
        <v>1</v>
      </c>
      <c r="N152" s="250" t="s">
        <v>40</v>
      </c>
      <c r="O152" s="92"/>
      <c r="P152" s="251">
        <f>O152*H152</f>
        <v>0</v>
      </c>
      <c r="Q152" s="251">
        <v>0</v>
      </c>
      <c r="R152" s="251">
        <f>Q152*H152</f>
        <v>0</v>
      </c>
      <c r="S152" s="251">
        <v>0</v>
      </c>
      <c r="T152" s="252">
        <f>S152*H152</f>
        <v>0</v>
      </c>
      <c r="U152" s="39"/>
      <c r="V152" s="39"/>
      <c r="W152" s="39"/>
      <c r="X152" s="39"/>
      <c r="Y152" s="39"/>
      <c r="Z152" s="39"/>
      <c r="AA152" s="39"/>
      <c r="AB152" s="39"/>
      <c r="AC152" s="39"/>
      <c r="AD152" s="39"/>
      <c r="AE152" s="39"/>
      <c r="AR152" s="253" t="s">
        <v>1177</v>
      </c>
      <c r="AT152" s="253" t="s">
        <v>175</v>
      </c>
      <c r="AU152" s="253" t="s">
        <v>85</v>
      </c>
      <c r="AY152" s="18" t="s">
        <v>172</v>
      </c>
      <c r="BE152" s="254">
        <f>IF(N152="základní",J152,0)</f>
        <v>0</v>
      </c>
      <c r="BF152" s="254">
        <f>IF(N152="snížená",J152,0)</f>
        <v>0</v>
      </c>
      <c r="BG152" s="254">
        <f>IF(N152="zákl. přenesená",J152,0)</f>
        <v>0</v>
      </c>
      <c r="BH152" s="254">
        <f>IF(N152="sníž. přenesená",J152,0)</f>
        <v>0</v>
      </c>
      <c r="BI152" s="254">
        <f>IF(N152="nulová",J152,0)</f>
        <v>0</v>
      </c>
      <c r="BJ152" s="18" t="s">
        <v>83</v>
      </c>
      <c r="BK152" s="254">
        <f>ROUND(I152*H152,2)</f>
        <v>0</v>
      </c>
      <c r="BL152" s="18" t="s">
        <v>1177</v>
      </c>
      <c r="BM152" s="253" t="s">
        <v>2112</v>
      </c>
    </row>
    <row r="153" spans="1:47" s="2" customFormat="1" ht="12">
      <c r="A153" s="39"/>
      <c r="B153" s="40"/>
      <c r="C153" s="41"/>
      <c r="D153" s="255" t="s">
        <v>182</v>
      </c>
      <c r="E153" s="41"/>
      <c r="F153" s="256" t="s">
        <v>2113</v>
      </c>
      <c r="G153" s="41"/>
      <c r="H153" s="41"/>
      <c r="I153" s="210"/>
      <c r="J153" s="41"/>
      <c r="K153" s="41"/>
      <c r="L153" s="45"/>
      <c r="M153" s="257"/>
      <c r="N153" s="258"/>
      <c r="O153" s="92"/>
      <c r="P153" s="92"/>
      <c r="Q153" s="92"/>
      <c r="R153" s="92"/>
      <c r="S153" s="92"/>
      <c r="T153" s="93"/>
      <c r="U153" s="39"/>
      <c r="V153" s="39"/>
      <c r="W153" s="39"/>
      <c r="X153" s="39"/>
      <c r="Y153" s="39"/>
      <c r="Z153" s="39"/>
      <c r="AA153" s="39"/>
      <c r="AB153" s="39"/>
      <c r="AC153" s="39"/>
      <c r="AD153" s="39"/>
      <c r="AE153" s="39"/>
      <c r="AT153" s="18" t="s">
        <v>182</v>
      </c>
      <c r="AU153" s="18" t="s">
        <v>85</v>
      </c>
    </row>
    <row r="154" spans="1:65" s="2" customFormat="1" ht="16.5" customHeight="1">
      <c r="A154" s="39"/>
      <c r="B154" s="40"/>
      <c r="C154" s="242" t="s">
        <v>305</v>
      </c>
      <c r="D154" s="242" t="s">
        <v>175</v>
      </c>
      <c r="E154" s="243" t="s">
        <v>2114</v>
      </c>
      <c r="F154" s="244" t="s">
        <v>2115</v>
      </c>
      <c r="G154" s="245" t="s">
        <v>238</v>
      </c>
      <c r="H154" s="246">
        <v>5</v>
      </c>
      <c r="I154" s="247"/>
      <c r="J154" s="248">
        <f>ROUND(I154*H154,2)</f>
        <v>0</v>
      </c>
      <c r="K154" s="244" t="s">
        <v>179</v>
      </c>
      <c r="L154" s="45"/>
      <c r="M154" s="249" t="s">
        <v>1</v>
      </c>
      <c r="N154" s="250" t="s">
        <v>40</v>
      </c>
      <c r="O154" s="92"/>
      <c r="P154" s="251">
        <f>O154*H154</f>
        <v>0</v>
      </c>
      <c r="Q154" s="251">
        <v>0</v>
      </c>
      <c r="R154" s="251">
        <f>Q154*H154</f>
        <v>0</v>
      </c>
      <c r="S154" s="251">
        <v>0</v>
      </c>
      <c r="T154" s="252">
        <f>S154*H154</f>
        <v>0</v>
      </c>
      <c r="U154" s="39"/>
      <c r="V154" s="39"/>
      <c r="W154" s="39"/>
      <c r="X154" s="39"/>
      <c r="Y154" s="39"/>
      <c r="Z154" s="39"/>
      <c r="AA154" s="39"/>
      <c r="AB154" s="39"/>
      <c r="AC154" s="39"/>
      <c r="AD154" s="39"/>
      <c r="AE154" s="39"/>
      <c r="AR154" s="253" t="s">
        <v>1177</v>
      </c>
      <c r="AT154" s="253" t="s">
        <v>175</v>
      </c>
      <c r="AU154" s="253" t="s">
        <v>85</v>
      </c>
      <c r="AY154" s="18" t="s">
        <v>172</v>
      </c>
      <c r="BE154" s="254">
        <f>IF(N154="základní",J154,0)</f>
        <v>0</v>
      </c>
      <c r="BF154" s="254">
        <f>IF(N154="snížená",J154,0)</f>
        <v>0</v>
      </c>
      <c r="BG154" s="254">
        <f>IF(N154="zákl. přenesená",J154,0)</f>
        <v>0</v>
      </c>
      <c r="BH154" s="254">
        <f>IF(N154="sníž. přenesená",J154,0)</f>
        <v>0</v>
      </c>
      <c r="BI154" s="254">
        <f>IF(N154="nulová",J154,0)</f>
        <v>0</v>
      </c>
      <c r="BJ154" s="18" t="s">
        <v>83</v>
      </c>
      <c r="BK154" s="254">
        <f>ROUND(I154*H154,2)</f>
        <v>0</v>
      </c>
      <c r="BL154" s="18" t="s">
        <v>1177</v>
      </c>
      <c r="BM154" s="253" t="s">
        <v>2116</v>
      </c>
    </row>
    <row r="155" spans="1:47" s="2" customFormat="1" ht="12">
      <c r="A155" s="39"/>
      <c r="B155" s="40"/>
      <c r="C155" s="41"/>
      <c r="D155" s="255" t="s">
        <v>182</v>
      </c>
      <c r="E155" s="41"/>
      <c r="F155" s="256" t="s">
        <v>2117</v>
      </c>
      <c r="G155" s="41"/>
      <c r="H155" s="41"/>
      <c r="I155" s="210"/>
      <c r="J155" s="41"/>
      <c r="K155" s="41"/>
      <c r="L155" s="45"/>
      <c r="M155" s="257"/>
      <c r="N155" s="258"/>
      <c r="O155" s="92"/>
      <c r="P155" s="92"/>
      <c r="Q155" s="92"/>
      <c r="R155" s="92"/>
      <c r="S155" s="92"/>
      <c r="T155" s="93"/>
      <c r="U155" s="39"/>
      <c r="V155" s="39"/>
      <c r="W155" s="39"/>
      <c r="X155" s="39"/>
      <c r="Y155" s="39"/>
      <c r="Z155" s="39"/>
      <c r="AA155" s="39"/>
      <c r="AB155" s="39"/>
      <c r="AC155" s="39"/>
      <c r="AD155" s="39"/>
      <c r="AE155" s="39"/>
      <c r="AT155" s="18" t="s">
        <v>182</v>
      </c>
      <c r="AU155" s="18" t="s">
        <v>85</v>
      </c>
    </row>
    <row r="156" spans="1:65" s="2" customFormat="1" ht="16.5" customHeight="1">
      <c r="A156" s="39"/>
      <c r="B156" s="40"/>
      <c r="C156" s="242" t="s">
        <v>312</v>
      </c>
      <c r="D156" s="242" t="s">
        <v>175</v>
      </c>
      <c r="E156" s="243" t="s">
        <v>2118</v>
      </c>
      <c r="F156" s="244" t="s">
        <v>2119</v>
      </c>
      <c r="G156" s="245" t="s">
        <v>238</v>
      </c>
      <c r="H156" s="246">
        <v>3</v>
      </c>
      <c r="I156" s="247"/>
      <c r="J156" s="248">
        <f>ROUND(I156*H156,2)</f>
        <v>0</v>
      </c>
      <c r="K156" s="244" t="s">
        <v>179</v>
      </c>
      <c r="L156" s="45"/>
      <c r="M156" s="249" t="s">
        <v>1</v>
      </c>
      <c r="N156" s="250" t="s">
        <v>40</v>
      </c>
      <c r="O156" s="92"/>
      <c r="P156" s="251">
        <f>O156*H156</f>
        <v>0</v>
      </c>
      <c r="Q156" s="251">
        <v>0</v>
      </c>
      <c r="R156" s="251">
        <f>Q156*H156</f>
        <v>0</v>
      </c>
      <c r="S156" s="251">
        <v>0</v>
      </c>
      <c r="T156" s="252">
        <f>S156*H156</f>
        <v>0</v>
      </c>
      <c r="U156" s="39"/>
      <c r="V156" s="39"/>
      <c r="W156" s="39"/>
      <c r="X156" s="39"/>
      <c r="Y156" s="39"/>
      <c r="Z156" s="39"/>
      <c r="AA156" s="39"/>
      <c r="AB156" s="39"/>
      <c r="AC156" s="39"/>
      <c r="AD156" s="39"/>
      <c r="AE156" s="39"/>
      <c r="AR156" s="253" t="s">
        <v>1177</v>
      </c>
      <c r="AT156" s="253" t="s">
        <v>175</v>
      </c>
      <c r="AU156" s="253" t="s">
        <v>85</v>
      </c>
      <c r="AY156" s="18" t="s">
        <v>172</v>
      </c>
      <c r="BE156" s="254">
        <f>IF(N156="základní",J156,0)</f>
        <v>0</v>
      </c>
      <c r="BF156" s="254">
        <f>IF(N156="snížená",J156,0)</f>
        <v>0</v>
      </c>
      <c r="BG156" s="254">
        <f>IF(N156="zákl. přenesená",J156,0)</f>
        <v>0</v>
      </c>
      <c r="BH156" s="254">
        <f>IF(N156="sníž. přenesená",J156,0)</f>
        <v>0</v>
      </c>
      <c r="BI156" s="254">
        <f>IF(N156="nulová",J156,0)</f>
        <v>0</v>
      </c>
      <c r="BJ156" s="18" t="s">
        <v>83</v>
      </c>
      <c r="BK156" s="254">
        <f>ROUND(I156*H156,2)</f>
        <v>0</v>
      </c>
      <c r="BL156" s="18" t="s">
        <v>1177</v>
      </c>
      <c r="BM156" s="253" t="s">
        <v>2120</v>
      </c>
    </row>
    <row r="157" spans="1:47" s="2" customFormat="1" ht="12">
      <c r="A157" s="39"/>
      <c r="B157" s="40"/>
      <c r="C157" s="41"/>
      <c r="D157" s="255" t="s">
        <v>182</v>
      </c>
      <c r="E157" s="41"/>
      <c r="F157" s="256" t="s">
        <v>2121</v>
      </c>
      <c r="G157" s="41"/>
      <c r="H157" s="41"/>
      <c r="I157" s="210"/>
      <c r="J157" s="41"/>
      <c r="K157" s="41"/>
      <c r="L157" s="45"/>
      <c r="M157" s="257"/>
      <c r="N157" s="258"/>
      <c r="O157" s="92"/>
      <c r="P157" s="92"/>
      <c r="Q157" s="92"/>
      <c r="R157" s="92"/>
      <c r="S157" s="92"/>
      <c r="T157" s="93"/>
      <c r="U157" s="39"/>
      <c r="V157" s="39"/>
      <c r="W157" s="39"/>
      <c r="X157" s="39"/>
      <c r="Y157" s="39"/>
      <c r="Z157" s="39"/>
      <c r="AA157" s="39"/>
      <c r="AB157" s="39"/>
      <c r="AC157" s="39"/>
      <c r="AD157" s="39"/>
      <c r="AE157" s="39"/>
      <c r="AT157" s="18" t="s">
        <v>182</v>
      </c>
      <c r="AU157" s="18" t="s">
        <v>85</v>
      </c>
    </row>
    <row r="158" spans="1:65" s="2" customFormat="1" ht="16.5" customHeight="1">
      <c r="A158" s="39"/>
      <c r="B158" s="40"/>
      <c r="C158" s="242" t="s">
        <v>320</v>
      </c>
      <c r="D158" s="242" t="s">
        <v>175</v>
      </c>
      <c r="E158" s="243" t="s">
        <v>2122</v>
      </c>
      <c r="F158" s="244" t="s">
        <v>2123</v>
      </c>
      <c r="G158" s="245" t="s">
        <v>238</v>
      </c>
      <c r="H158" s="246">
        <v>1</v>
      </c>
      <c r="I158" s="247"/>
      <c r="J158" s="248">
        <f>ROUND(I158*H158,2)</f>
        <v>0</v>
      </c>
      <c r="K158" s="244" t="s">
        <v>179</v>
      </c>
      <c r="L158" s="45"/>
      <c r="M158" s="249" t="s">
        <v>1</v>
      </c>
      <c r="N158" s="250" t="s">
        <v>40</v>
      </c>
      <c r="O158" s="92"/>
      <c r="P158" s="251">
        <f>O158*H158</f>
        <v>0</v>
      </c>
      <c r="Q158" s="251">
        <v>0</v>
      </c>
      <c r="R158" s="251">
        <f>Q158*H158</f>
        <v>0</v>
      </c>
      <c r="S158" s="251">
        <v>0</v>
      </c>
      <c r="T158" s="252">
        <f>S158*H158</f>
        <v>0</v>
      </c>
      <c r="U158" s="39"/>
      <c r="V158" s="39"/>
      <c r="W158" s="39"/>
      <c r="X158" s="39"/>
      <c r="Y158" s="39"/>
      <c r="Z158" s="39"/>
      <c r="AA158" s="39"/>
      <c r="AB158" s="39"/>
      <c r="AC158" s="39"/>
      <c r="AD158" s="39"/>
      <c r="AE158" s="39"/>
      <c r="AR158" s="253" t="s">
        <v>1177</v>
      </c>
      <c r="AT158" s="253" t="s">
        <v>175</v>
      </c>
      <c r="AU158" s="253" t="s">
        <v>85</v>
      </c>
      <c r="AY158" s="18" t="s">
        <v>172</v>
      </c>
      <c r="BE158" s="254">
        <f>IF(N158="základní",J158,0)</f>
        <v>0</v>
      </c>
      <c r="BF158" s="254">
        <f>IF(N158="snížená",J158,0)</f>
        <v>0</v>
      </c>
      <c r="BG158" s="254">
        <f>IF(N158="zákl. přenesená",J158,0)</f>
        <v>0</v>
      </c>
      <c r="BH158" s="254">
        <f>IF(N158="sníž. přenesená",J158,0)</f>
        <v>0</v>
      </c>
      <c r="BI158" s="254">
        <f>IF(N158="nulová",J158,0)</f>
        <v>0</v>
      </c>
      <c r="BJ158" s="18" t="s">
        <v>83</v>
      </c>
      <c r="BK158" s="254">
        <f>ROUND(I158*H158,2)</f>
        <v>0</v>
      </c>
      <c r="BL158" s="18" t="s">
        <v>1177</v>
      </c>
      <c r="BM158" s="253" t="s">
        <v>2124</v>
      </c>
    </row>
    <row r="159" spans="1:47" s="2" customFormat="1" ht="12">
      <c r="A159" s="39"/>
      <c r="B159" s="40"/>
      <c r="C159" s="41"/>
      <c r="D159" s="255" t="s">
        <v>182</v>
      </c>
      <c r="E159" s="41"/>
      <c r="F159" s="256" t="s">
        <v>2125</v>
      </c>
      <c r="G159" s="41"/>
      <c r="H159" s="41"/>
      <c r="I159" s="210"/>
      <c r="J159" s="41"/>
      <c r="K159" s="41"/>
      <c r="L159" s="45"/>
      <c r="M159" s="257"/>
      <c r="N159" s="258"/>
      <c r="O159" s="92"/>
      <c r="P159" s="92"/>
      <c r="Q159" s="92"/>
      <c r="R159" s="92"/>
      <c r="S159" s="92"/>
      <c r="T159" s="93"/>
      <c r="U159" s="39"/>
      <c r="V159" s="39"/>
      <c r="W159" s="39"/>
      <c r="X159" s="39"/>
      <c r="Y159" s="39"/>
      <c r="Z159" s="39"/>
      <c r="AA159" s="39"/>
      <c r="AB159" s="39"/>
      <c r="AC159" s="39"/>
      <c r="AD159" s="39"/>
      <c r="AE159" s="39"/>
      <c r="AT159" s="18" t="s">
        <v>182</v>
      </c>
      <c r="AU159" s="18" t="s">
        <v>85</v>
      </c>
    </row>
    <row r="160" spans="1:65" s="2" customFormat="1" ht="16.5" customHeight="1">
      <c r="A160" s="39"/>
      <c r="B160" s="40"/>
      <c r="C160" s="242" t="s">
        <v>327</v>
      </c>
      <c r="D160" s="242" t="s">
        <v>175</v>
      </c>
      <c r="E160" s="243" t="s">
        <v>2126</v>
      </c>
      <c r="F160" s="244" t="s">
        <v>2127</v>
      </c>
      <c r="G160" s="245" t="s">
        <v>238</v>
      </c>
      <c r="H160" s="246">
        <v>2</v>
      </c>
      <c r="I160" s="247"/>
      <c r="J160" s="248">
        <f>ROUND(I160*H160,2)</f>
        <v>0</v>
      </c>
      <c r="K160" s="244" t="s">
        <v>179</v>
      </c>
      <c r="L160" s="45"/>
      <c r="M160" s="249" t="s">
        <v>1</v>
      </c>
      <c r="N160" s="250" t="s">
        <v>40</v>
      </c>
      <c r="O160" s="92"/>
      <c r="P160" s="251">
        <f>O160*H160</f>
        <v>0</v>
      </c>
      <c r="Q160" s="251">
        <v>0</v>
      </c>
      <c r="R160" s="251">
        <f>Q160*H160</f>
        <v>0</v>
      </c>
      <c r="S160" s="251">
        <v>0</v>
      </c>
      <c r="T160" s="252">
        <f>S160*H160</f>
        <v>0</v>
      </c>
      <c r="U160" s="39"/>
      <c r="V160" s="39"/>
      <c r="W160" s="39"/>
      <c r="X160" s="39"/>
      <c r="Y160" s="39"/>
      <c r="Z160" s="39"/>
      <c r="AA160" s="39"/>
      <c r="AB160" s="39"/>
      <c r="AC160" s="39"/>
      <c r="AD160" s="39"/>
      <c r="AE160" s="39"/>
      <c r="AR160" s="253" t="s">
        <v>1177</v>
      </c>
      <c r="AT160" s="253" t="s">
        <v>175</v>
      </c>
      <c r="AU160" s="253" t="s">
        <v>85</v>
      </c>
      <c r="AY160" s="18" t="s">
        <v>172</v>
      </c>
      <c r="BE160" s="254">
        <f>IF(N160="základní",J160,0)</f>
        <v>0</v>
      </c>
      <c r="BF160" s="254">
        <f>IF(N160="snížená",J160,0)</f>
        <v>0</v>
      </c>
      <c r="BG160" s="254">
        <f>IF(N160="zákl. přenesená",J160,0)</f>
        <v>0</v>
      </c>
      <c r="BH160" s="254">
        <f>IF(N160="sníž. přenesená",J160,0)</f>
        <v>0</v>
      </c>
      <c r="BI160" s="254">
        <f>IF(N160="nulová",J160,0)</f>
        <v>0</v>
      </c>
      <c r="BJ160" s="18" t="s">
        <v>83</v>
      </c>
      <c r="BK160" s="254">
        <f>ROUND(I160*H160,2)</f>
        <v>0</v>
      </c>
      <c r="BL160" s="18" t="s">
        <v>1177</v>
      </c>
      <c r="BM160" s="253" t="s">
        <v>2128</v>
      </c>
    </row>
    <row r="161" spans="1:47" s="2" customFormat="1" ht="12">
      <c r="A161" s="39"/>
      <c r="B161" s="40"/>
      <c r="C161" s="41"/>
      <c r="D161" s="255" t="s">
        <v>182</v>
      </c>
      <c r="E161" s="41"/>
      <c r="F161" s="256" t="s">
        <v>2129</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182</v>
      </c>
      <c r="AU161" s="18" t="s">
        <v>85</v>
      </c>
    </row>
    <row r="162" spans="1:65" s="2" customFormat="1" ht="16.5" customHeight="1">
      <c r="A162" s="39"/>
      <c r="B162" s="40"/>
      <c r="C162" s="242" t="s">
        <v>227</v>
      </c>
      <c r="D162" s="242" t="s">
        <v>175</v>
      </c>
      <c r="E162" s="243" t="s">
        <v>2130</v>
      </c>
      <c r="F162" s="244" t="s">
        <v>2131</v>
      </c>
      <c r="G162" s="245" t="s">
        <v>238</v>
      </c>
      <c r="H162" s="246">
        <v>3</v>
      </c>
      <c r="I162" s="247"/>
      <c r="J162" s="248">
        <f>ROUND(I162*H162,2)</f>
        <v>0</v>
      </c>
      <c r="K162" s="244" t="s">
        <v>179</v>
      </c>
      <c r="L162" s="45"/>
      <c r="M162" s="249" t="s">
        <v>1</v>
      </c>
      <c r="N162" s="250" t="s">
        <v>40</v>
      </c>
      <c r="O162" s="92"/>
      <c r="P162" s="251">
        <f>O162*H162</f>
        <v>0</v>
      </c>
      <c r="Q162" s="251">
        <v>0</v>
      </c>
      <c r="R162" s="251">
        <f>Q162*H162</f>
        <v>0</v>
      </c>
      <c r="S162" s="251">
        <v>0</v>
      </c>
      <c r="T162" s="252">
        <f>S162*H162</f>
        <v>0</v>
      </c>
      <c r="U162" s="39"/>
      <c r="V162" s="39"/>
      <c r="W162" s="39"/>
      <c r="X162" s="39"/>
      <c r="Y162" s="39"/>
      <c r="Z162" s="39"/>
      <c r="AA162" s="39"/>
      <c r="AB162" s="39"/>
      <c r="AC162" s="39"/>
      <c r="AD162" s="39"/>
      <c r="AE162" s="39"/>
      <c r="AR162" s="253" t="s">
        <v>1177</v>
      </c>
      <c r="AT162" s="253" t="s">
        <v>175</v>
      </c>
      <c r="AU162" s="253" t="s">
        <v>85</v>
      </c>
      <c r="AY162" s="18" t="s">
        <v>172</v>
      </c>
      <c r="BE162" s="254">
        <f>IF(N162="základní",J162,0)</f>
        <v>0</v>
      </c>
      <c r="BF162" s="254">
        <f>IF(N162="snížená",J162,0)</f>
        <v>0</v>
      </c>
      <c r="BG162" s="254">
        <f>IF(N162="zákl. přenesená",J162,0)</f>
        <v>0</v>
      </c>
      <c r="BH162" s="254">
        <f>IF(N162="sníž. přenesená",J162,0)</f>
        <v>0</v>
      </c>
      <c r="BI162" s="254">
        <f>IF(N162="nulová",J162,0)</f>
        <v>0</v>
      </c>
      <c r="BJ162" s="18" t="s">
        <v>83</v>
      </c>
      <c r="BK162" s="254">
        <f>ROUND(I162*H162,2)</f>
        <v>0</v>
      </c>
      <c r="BL162" s="18" t="s">
        <v>1177</v>
      </c>
      <c r="BM162" s="253" t="s">
        <v>2132</v>
      </c>
    </row>
    <row r="163" spans="1:47" s="2" customFormat="1" ht="12">
      <c r="A163" s="39"/>
      <c r="B163" s="40"/>
      <c r="C163" s="41"/>
      <c r="D163" s="255" t="s">
        <v>182</v>
      </c>
      <c r="E163" s="41"/>
      <c r="F163" s="256" t="s">
        <v>2129</v>
      </c>
      <c r="G163" s="41"/>
      <c r="H163" s="41"/>
      <c r="I163" s="210"/>
      <c r="J163" s="41"/>
      <c r="K163" s="41"/>
      <c r="L163" s="45"/>
      <c r="M163" s="257"/>
      <c r="N163" s="258"/>
      <c r="O163" s="92"/>
      <c r="P163" s="92"/>
      <c r="Q163" s="92"/>
      <c r="R163" s="92"/>
      <c r="S163" s="92"/>
      <c r="T163" s="93"/>
      <c r="U163" s="39"/>
      <c r="V163" s="39"/>
      <c r="W163" s="39"/>
      <c r="X163" s="39"/>
      <c r="Y163" s="39"/>
      <c r="Z163" s="39"/>
      <c r="AA163" s="39"/>
      <c r="AB163" s="39"/>
      <c r="AC163" s="39"/>
      <c r="AD163" s="39"/>
      <c r="AE163" s="39"/>
      <c r="AT163" s="18" t="s">
        <v>182</v>
      </c>
      <c r="AU163" s="18" t="s">
        <v>85</v>
      </c>
    </row>
    <row r="164" spans="1:65" s="2" customFormat="1" ht="16.5" customHeight="1">
      <c r="A164" s="39"/>
      <c r="B164" s="40"/>
      <c r="C164" s="242" t="s">
        <v>8</v>
      </c>
      <c r="D164" s="242" t="s">
        <v>175</v>
      </c>
      <c r="E164" s="243" t="s">
        <v>2133</v>
      </c>
      <c r="F164" s="244" t="s">
        <v>2134</v>
      </c>
      <c r="G164" s="245" t="s">
        <v>238</v>
      </c>
      <c r="H164" s="246">
        <v>5</v>
      </c>
      <c r="I164" s="247"/>
      <c r="J164" s="248">
        <f>ROUND(I164*H164,2)</f>
        <v>0</v>
      </c>
      <c r="K164" s="244" t="s">
        <v>179</v>
      </c>
      <c r="L164" s="45"/>
      <c r="M164" s="249" t="s">
        <v>1</v>
      </c>
      <c r="N164" s="250" t="s">
        <v>40</v>
      </c>
      <c r="O164" s="92"/>
      <c r="P164" s="251">
        <f>O164*H164</f>
        <v>0</v>
      </c>
      <c r="Q164" s="251">
        <v>0</v>
      </c>
      <c r="R164" s="251">
        <f>Q164*H164</f>
        <v>0</v>
      </c>
      <c r="S164" s="251">
        <v>0</v>
      </c>
      <c r="T164" s="252">
        <f>S164*H164</f>
        <v>0</v>
      </c>
      <c r="U164" s="39"/>
      <c r="V164" s="39"/>
      <c r="W164" s="39"/>
      <c r="X164" s="39"/>
      <c r="Y164" s="39"/>
      <c r="Z164" s="39"/>
      <c r="AA164" s="39"/>
      <c r="AB164" s="39"/>
      <c r="AC164" s="39"/>
      <c r="AD164" s="39"/>
      <c r="AE164" s="39"/>
      <c r="AR164" s="253" t="s">
        <v>1177</v>
      </c>
      <c r="AT164" s="253" t="s">
        <v>175</v>
      </c>
      <c r="AU164" s="253" t="s">
        <v>85</v>
      </c>
      <c r="AY164" s="18" t="s">
        <v>172</v>
      </c>
      <c r="BE164" s="254">
        <f>IF(N164="základní",J164,0)</f>
        <v>0</v>
      </c>
      <c r="BF164" s="254">
        <f>IF(N164="snížená",J164,0)</f>
        <v>0</v>
      </c>
      <c r="BG164" s="254">
        <f>IF(N164="zákl. přenesená",J164,0)</f>
        <v>0</v>
      </c>
      <c r="BH164" s="254">
        <f>IF(N164="sníž. přenesená",J164,0)</f>
        <v>0</v>
      </c>
      <c r="BI164" s="254">
        <f>IF(N164="nulová",J164,0)</f>
        <v>0</v>
      </c>
      <c r="BJ164" s="18" t="s">
        <v>83</v>
      </c>
      <c r="BK164" s="254">
        <f>ROUND(I164*H164,2)</f>
        <v>0</v>
      </c>
      <c r="BL164" s="18" t="s">
        <v>1177</v>
      </c>
      <c r="BM164" s="253" t="s">
        <v>2135</v>
      </c>
    </row>
    <row r="165" spans="1:47" s="2" customFormat="1" ht="12">
      <c r="A165" s="39"/>
      <c r="B165" s="40"/>
      <c r="C165" s="41"/>
      <c r="D165" s="255" t="s">
        <v>182</v>
      </c>
      <c r="E165" s="41"/>
      <c r="F165" s="256" t="s">
        <v>2136</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182</v>
      </c>
      <c r="AU165" s="18" t="s">
        <v>85</v>
      </c>
    </row>
    <row r="166" spans="1:65" s="2" customFormat="1" ht="16.5" customHeight="1">
      <c r="A166" s="39"/>
      <c r="B166" s="40"/>
      <c r="C166" s="242" t="s">
        <v>346</v>
      </c>
      <c r="D166" s="242" t="s">
        <v>175</v>
      </c>
      <c r="E166" s="243" t="s">
        <v>2137</v>
      </c>
      <c r="F166" s="244" t="s">
        <v>2138</v>
      </c>
      <c r="G166" s="245" t="s">
        <v>238</v>
      </c>
      <c r="H166" s="246">
        <v>5</v>
      </c>
      <c r="I166" s="247"/>
      <c r="J166" s="248">
        <f>ROUND(I166*H166,2)</f>
        <v>0</v>
      </c>
      <c r="K166" s="244" t="s">
        <v>179</v>
      </c>
      <c r="L166" s="45"/>
      <c r="M166" s="249" t="s">
        <v>1</v>
      </c>
      <c r="N166" s="250" t="s">
        <v>40</v>
      </c>
      <c r="O166" s="92"/>
      <c r="P166" s="251">
        <f>O166*H166</f>
        <v>0</v>
      </c>
      <c r="Q166" s="251">
        <v>0</v>
      </c>
      <c r="R166" s="251">
        <f>Q166*H166</f>
        <v>0</v>
      </c>
      <c r="S166" s="251">
        <v>0</v>
      </c>
      <c r="T166" s="252">
        <f>S166*H166</f>
        <v>0</v>
      </c>
      <c r="U166" s="39"/>
      <c r="V166" s="39"/>
      <c r="W166" s="39"/>
      <c r="X166" s="39"/>
      <c r="Y166" s="39"/>
      <c r="Z166" s="39"/>
      <c r="AA166" s="39"/>
      <c r="AB166" s="39"/>
      <c r="AC166" s="39"/>
      <c r="AD166" s="39"/>
      <c r="AE166" s="39"/>
      <c r="AR166" s="253" t="s">
        <v>1177</v>
      </c>
      <c r="AT166" s="253" t="s">
        <v>175</v>
      </c>
      <c r="AU166" s="253" t="s">
        <v>85</v>
      </c>
      <c r="AY166" s="18" t="s">
        <v>172</v>
      </c>
      <c r="BE166" s="254">
        <f>IF(N166="základní",J166,0)</f>
        <v>0</v>
      </c>
      <c r="BF166" s="254">
        <f>IF(N166="snížená",J166,0)</f>
        <v>0</v>
      </c>
      <c r="BG166" s="254">
        <f>IF(N166="zákl. přenesená",J166,0)</f>
        <v>0</v>
      </c>
      <c r="BH166" s="254">
        <f>IF(N166="sníž. přenesená",J166,0)</f>
        <v>0</v>
      </c>
      <c r="BI166" s="254">
        <f>IF(N166="nulová",J166,0)</f>
        <v>0</v>
      </c>
      <c r="BJ166" s="18" t="s">
        <v>83</v>
      </c>
      <c r="BK166" s="254">
        <f>ROUND(I166*H166,2)</f>
        <v>0</v>
      </c>
      <c r="BL166" s="18" t="s">
        <v>1177</v>
      </c>
      <c r="BM166" s="253" t="s">
        <v>2139</v>
      </c>
    </row>
    <row r="167" spans="1:47" s="2" customFormat="1" ht="12">
      <c r="A167" s="39"/>
      <c r="B167" s="40"/>
      <c r="C167" s="41"/>
      <c r="D167" s="255" t="s">
        <v>182</v>
      </c>
      <c r="E167" s="41"/>
      <c r="F167" s="256" t="s">
        <v>2140</v>
      </c>
      <c r="G167" s="41"/>
      <c r="H167" s="41"/>
      <c r="I167" s="210"/>
      <c r="J167" s="41"/>
      <c r="K167" s="41"/>
      <c r="L167" s="45"/>
      <c r="M167" s="257"/>
      <c r="N167" s="258"/>
      <c r="O167" s="92"/>
      <c r="P167" s="92"/>
      <c r="Q167" s="92"/>
      <c r="R167" s="92"/>
      <c r="S167" s="92"/>
      <c r="T167" s="93"/>
      <c r="U167" s="39"/>
      <c r="V167" s="39"/>
      <c r="W167" s="39"/>
      <c r="X167" s="39"/>
      <c r="Y167" s="39"/>
      <c r="Z167" s="39"/>
      <c r="AA167" s="39"/>
      <c r="AB167" s="39"/>
      <c r="AC167" s="39"/>
      <c r="AD167" s="39"/>
      <c r="AE167" s="39"/>
      <c r="AT167" s="18" t="s">
        <v>182</v>
      </c>
      <c r="AU167" s="18" t="s">
        <v>85</v>
      </c>
    </row>
    <row r="168" spans="1:65" s="2" customFormat="1" ht="16.5" customHeight="1">
      <c r="A168" s="39"/>
      <c r="B168" s="40"/>
      <c r="C168" s="242" t="s">
        <v>353</v>
      </c>
      <c r="D168" s="242" t="s">
        <v>175</v>
      </c>
      <c r="E168" s="243" t="s">
        <v>2141</v>
      </c>
      <c r="F168" s="244" t="s">
        <v>2142</v>
      </c>
      <c r="G168" s="245" t="s">
        <v>238</v>
      </c>
      <c r="H168" s="246">
        <v>5</v>
      </c>
      <c r="I168" s="247"/>
      <c r="J168" s="248">
        <f>ROUND(I168*H168,2)</f>
        <v>0</v>
      </c>
      <c r="K168" s="244" t="s">
        <v>179</v>
      </c>
      <c r="L168" s="45"/>
      <c r="M168" s="249" t="s">
        <v>1</v>
      </c>
      <c r="N168" s="250" t="s">
        <v>40</v>
      </c>
      <c r="O168" s="92"/>
      <c r="P168" s="251">
        <f>O168*H168</f>
        <v>0</v>
      </c>
      <c r="Q168" s="251">
        <v>0</v>
      </c>
      <c r="R168" s="251">
        <f>Q168*H168</f>
        <v>0</v>
      </c>
      <c r="S168" s="251">
        <v>0</v>
      </c>
      <c r="T168" s="252">
        <f>S168*H168</f>
        <v>0</v>
      </c>
      <c r="U168" s="39"/>
      <c r="V168" s="39"/>
      <c r="W168" s="39"/>
      <c r="X168" s="39"/>
      <c r="Y168" s="39"/>
      <c r="Z168" s="39"/>
      <c r="AA168" s="39"/>
      <c r="AB168" s="39"/>
      <c r="AC168" s="39"/>
      <c r="AD168" s="39"/>
      <c r="AE168" s="39"/>
      <c r="AR168" s="253" t="s">
        <v>1177</v>
      </c>
      <c r="AT168" s="253" t="s">
        <v>175</v>
      </c>
      <c r="AU168" s="253" t="s">
        <v>85</v>
      </c>
      <c r="AY168" s="18" t="s">
        <v>172</v>
      </c>
      <c r="BE168" s="254">
        <f>IF(N168="základní",J168,0)</f>
        <v>0</v>
      </c>
      <c r="BF168" s="254">
        <f>IF(N168="snížená",J168,0)</f>
        <v>0</v>
      </c>
      <c r="BG168" s="254">
        <f>IF(N168="zákl. přenesená",J168,0)</f>
        <v>0</v>
      </c>
      <c r="BH168" s="254">
        <f>IF(N168="sníž. přenesená",J168,0)</f>
        <v>0</v>
      </c>
      <c r="BI168" s="254">
        <f>IF(N168="nulová",J168,0)</f>
        <v>0</v>
      </c>
      <c r="BJ168" s="18" t="s">
        <v>83</v>
      </c>
      <c r="BK168" s="254">
        <f>ROUND(I168*H168,2)</f>
        <v>0</v>
      </c>
      <c r="BL168" s="18" t="s">
        <v>1177</v>
      </c>
      <c r="BM168" s="253" t="s">
        <v>2143</v>
      </c>
    </row>
    <row r="169" spans="1:47" s="2" customFormat="1" ht="12">
      <c r="A169" s="39"/>
      <c r="B169" s="40"/>
      <c r="C169" s="41"/>
      <c r="D169" s="255" t="s">
        <v>182</v>
      </c>
      <c r="E169" s="41"/>
      <c r="F169" s="256" t="s">
        <v>2144</v>
      </c>
      <c r="G169" s="41"/>
      <c r="H169" s="41"/>
      <c r="I169" s="210"/>
      <c r="J169" s="41"/>
      <c r="K169" s="41"/>
      <c r="L169" s="45"/>
      <c r="M169" s="257"/>
      <c r="N169" s="258"/>
      <c r="O169" s="92"/>
      <c r="P169" s="92"/>
      <c r="Q169" s="92"/>
      <c r="R169" s="92"/>
      <c r="S169" s="92"/>
      <c r="T169" s="93"/>
      <c r="U169" s="39"/>
      <c r="V169" s="39"/>
      <c r="W169" s="39"/>
      <c r="X169" s="39"/>
      <c r="Y169" s="39"/>
      <c r="Z169" s="39"/>
      <c r="AA169" s="39"/>
      <c r="AB169" s="39"/>
      <c r="AC169" s="39"/>
      <c r="AD169" s="39"/>
      <c r="AE169" s="39"/>
      <c r="AT169" s="18" t="s">
        <v>182</v>
      </c>
      <c r="AU169" s="18" t="s">
        <v>85</v>
      </c>
    </row>
    <row r="170" spans="1:65" s="2" customFormat="1" ht="21.75" customHeight="1">
      <c r="A170" s="39"/>
      <c r="B170" s="40"/>
      <c r="C170" s="242" t="s">
        <v>359</v>
      </c>
      <c r="D170" s="242" t="s">
        <v>175</v>
      </c>
      <c r="E170" s="243" t="s">
        <v>2145</v>
      </c>
      <c r="F170" s="244" t="s">
        <v>2146</v>
      </c>
      <c r="G170" s="245" t="s">
        <v>369</v>
      </c>
      <c r="H170" s="246">
        <v>110</v>
      </c>
      <c r="I170" s="247"/>
      <c r="J170" s="248">
        <f>ROUND(I170*H170,2)</f>
        <v>0</v>
      </c>
      <c r="K170" s="244" t="s">
        <v>179</v>
      </c>
      <c r="L170" s="45"/>
      <c r="M170" s="249" t="s">
        <v>1</v>
      </c>
      <c r="N170" s="250" t="s">
        <v>40</v>
      </c>
      <c r="O170" s="92"/>
      <c r="P170" s="251">
        <f>O170*H170</f>
        <v>0</v>
      </c>
      <c r="Q170" s="251">
        <v>0</v>
      </c>
      <c r="R170" s="251">
        <f>Q170*H170</f>
        <v>0</v>
      </c>
      <c r="S170" s="251">
        <v>0</v>
      </c>
      <c r="T170" s="252">
        <f>S170*H170</f>
        <v>0</v>
      </c>
      <c r="U170" s="39"/>
      <c r="V170" s="39"/>
      <c r="W170" s="39"/>
      <c r="X170" s="39"/>
      <c r="Y170" s="39"/>
      <c r="Z170" s="39"/>
      <c r="AA170" s="39"/>
      <c r="AB170" s="39"/>
      <c r="AC170" s="39"/>
      <c r="AD170" s="39"/>
      <c r="AE170" s="39"/>
      <c r="AR170" s="253" t="s">
        <v>1177</v>
      </c>
      <c r="AT170" s="253" t="s">
        <v>175</v>
      </c>
      <c r="AU170" s="253" t="s">
        <v>85</v>
      </c>
      <c r="AY170" s="18" t="s">
        <v>172</v>
      </c>
      <c r="BE170" s="254">
        <f>IF(N170="základní",J170,0)</f>
        <v>0</v>
      </c>
      <c r="BF170" s="254">
        <f>IF(N170="snížená",J170,0)</f>
        <v>0</v>
      </c>
      <c r="BG170" s="254">
        <f>IF(N170="zákl. přenesená",J170,0)</f>
        <v>0</v>
      </c>
      <c r="BH170" s="254">
        <f>IF(N170="sníž. přenesená",J170,0)</f>
        <v>0</v>
      </c>
      <c r="BI170" s="254">
        <f>IF(N170="nulová",J170,0)</f>
        <v>0</v>
      </c>
      <c r="BJ170" s="18" t="s">
        <v>83</v>
      </c>
      <c r="BK170" s="254">
        <f>ROUND(I170*H170,2)</f>
        <v>0</v>
      </c>
      <c r="BL170" s="18" t="s">
        <v>1177</v>
      </c>
      <c r="BM170" s="253" t="s">
        <v>2147</v>
      </c>
    </row>
    <row r="171" spans="1:47" s="2" customFormat="1" ht="12">
      <c r="A171" s="39"/>
      <c r="B171" s="40"/>
      <c r="C171" s="41"/>
      <c r="D171" s="255" t="s">
        <v>182</v>
      </c>
      <c r="E171" s="41"/>
      <c r="F171" s="256" t="s">
        <v>2148</v>
      </c>
      <c r="G171" s="41"/>
      <c r="H171" s="41"/>
      <c r="I171" s="210"/>
      <c r="J171" s="41"/>
      <c r="K171" s="41"/>
      <c r="L171" s="45"/>
      <c r="M171" s="257"/>
      <c r="N171" s="258"/>
      <c r="O171" s="92"/>
      <c r="P171" s="92"/>
      <c r="Q171" s="92"/>
      <c r="R171" s="92"/>
      <c r="S171" s="92"/>
      <c r="T171" s="93"/>
      <c r="U171" s="39"/>
      <c r="V171" s="39"/>
      <c r="W171" s="39"/>
      <c r="X171" s="39"/>
      <c r="Y171" s="39"/>
      <c r="Z171" s="39"/>
      <c r="AA171" s="39"/>
      <c r="AB171" s="39"/>
      <c r="AC171" s="39"/>
      <c r="AD171" s="39"/>
      <c r="AE171" s="39"/>
      <c r="AT171" s="18" t="s">
        <v>182</v>
      </c>
      <c r="AU171" s="18" t="s">
        <v>85</v>
      </c>
    </row>
    <row r="172" spans="1:65" s="2" customFormat="1" ht="21.75" customHeight="1">
      <c r="A172" s="39"/>
      <c r="B172" s="40"/>
      <c r="C172" s="242" t="s">
        <v>366</v>
      </c>
      <c r="D172" s="242" t="s">
        <v>175</v>
      </c>
      <c r="E172" s="243" t="s">
        <v>2149</v>
      </c>
      <c r="F172" s="244" t="s">
        <v>2150</v>
      </c>
      <c r="G172" s="245" t="s">
        <v>238</v>
      </c>
      <c r="H172" s="246">
        <v>7</v>
      </c>
      <c r="I172" s="247"/>
      <c r="J172" s="248">
        <f>ROUND(I172*H172,2)</f>
        <v>0</v>
      </c>
      <c r="K172" s="244" t="s">
        <v>179</v>
      </c>
      <c r="L172" s="45"/>
      <c r="M172" s="249" t="s">
        <v>1</v>
      </c>
      <c r="N172" s="250" t="s">
        <v>40</v>
      </c>
      <c r="O172" s="92"/>
      <c r="P172" s="251">
        <f>O172*H172</f>
        <v>0</v>
      </c>
      <c r="Q172" s="251">
        <v>0</v>
      </c>
      <c r="R172" s="251">
        <f>Q172*H172</f>
        <v>0</v>
      </c>
      <c r="S172" s="251">
        <v>0</v>
      </c>
      <c r="T172" s="252">
        <f>S172*H172</f>
        <v>0</v>
      </c>
      <c r="U172" s="39"/>
      <c r="V172" s="39"/>
      <c r="W172" s="39"/>
      <c r="X172" s="39"/>
      <c r="Y172" s="39"/>
      <c r="Z172" s="39"/>
      <c r="AA172" s="39"/>
      <c r="AB172" s="39"/>
      <c r="AC172" s="39"/>
      <c r="AD172" s="39"/>
      <c r="AE172" s="39"/>
      <c r="AR172" s="253" t="s">
        <v>1177</v>
      </c>
      <c r="AT172" s="253" t="s">
        <v>175</v>
      </c>
      <c r="AU172" s="253" t="s">
        <v>85</v>
      </c>
      <c r="AY172" s="18" t="s">
        <v>172</v>
      </c>
      <c r="BE172" s="254">
        <f>IF(N172="základní",J172,0)</f>
        <v>0</v>
      </c>
      <c r="BF172" s="254">
        <f>IF(N172="snížená",J172,0)</f>
        <v>0</v>
      </c>
      <c r="BG172" s="254">
        <f>IF(N172="zákl. přenesená",J172,0)</f>
        <v>0</v>
      </c>
      <c r="BH172" s="254">
        <f>IF(N172="sníž. přenesená",J172,0)</f>
        <v>0</v>
      </c>
      <c r="BI172" s="254">
        <f>IF(N172="nulová",J172,0)</f>
        <v>0</v>
      </c>
      <c r="BJ172" s="18" t="s">
        <v>83</v>
      </c>
      <c r="BK172" s="254">
        <f>ROUND(I172*H172,2)</f>
        <v>0</v>
      </c>
      <c r="BL172" s="18" t="s">
        <v>1177</v>
      </c>
      <c r="BM172" s="253" t="s">
        <v>2151</v>
      </c>
    </row>
    <row r="173" spans="1:47" s="2" customFormat="1" ht="12">
      <c r="A173" s="39"/>
      <c r="B173" s="40"/>
      <c r="C173" s="41"/>
      <c r="D173" s="255" t="s">
        <v>182</v>
      </c>
      <c r="E173" s="41"/>
      <c r="F173" s="256" t="s">
        <v>2152</v>
      </c>
      <c r="G173" s="41"/>
      <c r="H173" s="41"/>
      <c r="I173" s="210"/>
      <c r="J173" s="41"/>
      <c r="K173" s="41"/>
      <c r="L173" s="45"/>
      <c r="M173" s="257"/>
      <c r="N173" s="258"/>
      <c r="O173" s="92"/>
      <c r="P173" s="92"/>
      <c r="Q173" s="92"/>
      <c r="R173" s="92"/>
      <c r="S173" s="92"/>
      <c r="T173" s="93"/>
      <c r="U173" s="39"/>
      <c r="V173" s="39"/>
      <c r="W173" s="39"/>
      <c r="X173" s="39"/>
      <c r="Y173" s="39"/>
      <c r="Z173" s="39"/>
      <c r="AA173" s="39"/>
      <c r="AB173" s="39"/>
      <c r="AC173" s="39"/>
      <c r="AD173" s="39"/>
      <c r="AE173" s="39"/>
      <c r="AT173" s="18" t="s">
        <v>182</v>
      </c>
      <c r="AU173" s="18" t="s">
        <v>85</v>
      </c>
    </row>
    <row r="174" spans="1:65" s="2" customFormat="1" ht="16.5" customHeight="1">
      <c r="A174" s="39"/>
      <c r="B174" s="40"/>
      <c r="C174" s="242" t="s">
        <v>374</v>
      </c>
      <c r="D174" s="242" t="s">
        <v>175</v>
      </c>
      <c r="E174" s="243" t="s">
        <v>2153</v>
      </c>
      <c r="F174" s="244" t="s">
        <v>2154</v>
      </c>
      <c r="G174" s="245" t="s">
        <v>238</v>
      </c>
      <c r="H174" s="246">
        <v>5</v>
      </c>
      <c r="I174" s="247"/>
      <c r="J174" s="248">
        <f>ROUND(I174*H174,2)</f>
        <v>0</v>
      </c>
      <c r="K174" s="244" t="s">
        <v>179</v>
      </c>
      <c r="L174" s="45"/>
      <c r="M174" s="249" t="s">
        <v>1</v>
      </c>
      <c r="N174" s="250" t="s">
        <v>40</v>
      </c>
      <c r="O174" s="92"/>
      <c r="P174" s="251">
        <f>O174*H174</f>
        <v>0</v>
      </c>
      <c r="Q174" s="251">
        <v>0</v>
      </c>
      <c r="R174" s="251">
        <f>Q174*H174</f>
        <v>0</v>
      </c>
      <c r="S174" s="251">
        <v>0</v>
      </c>
      <c r="T174" s="252">
        <f>S174*H174</f>
        <v>0</v>
      </c>
      <c r="U174" s="39"/>
      <c r="V174" s="39"/>
      <c r="W174" s="39"/>
      <c r="X174" s="39"/>
      <c r="Y174" s="39"/>
      <c r="Z174" s="39"/>
      <c r="AA174" s="39"/>
      <c r="AB174" s="39"/>
      <c r="AC174" s="39"/>
      <c r="AD174" s="39"/>
      <c r="AE174" s="39"/>
      <c r="AR174" s="253" t="s">
        <v>1177</v>
      </c>
      <c r="AT174" s="253" t="s">
        <v>175</v>
      </c>
      <c r="AU174" s="253" t="s">
        <v>85</v>
      </c>
      <c r="AY174" s="18" t="s">
        <v>172</v>
      </c>
      <c r="BE174" s="254">
        <f>IF(N174="základní",J174,0)</f>
        <v>0</v>
      </c>
      <c r="BF174" s="254">
        <f>IF(N174="snížená",J174,0)</f>
        <v>0</v>
      </c>
      <c r="BG174" s="254">
        <f>IF(N174="zákl. přenesená",J174,0)</f>
        <v>0</v>
      </c>
      <c r="BH174" s="254">
        <f>IF(N174="sníž. přenesená",J174,0)</f>
        <v>0</v>
      </c>
      <c r="BI174" s="254">
        <f>IF(N174="nulová",J174,0)</f>
        <v>0</v>
      </c>
      <c r="BJ174" s="18" t="s">
        <v>83</v>
      </c>
      <c r="BK174" s="254">
        <f>ROUND(I174*H174,2)</f>
        <v>0</v>
      </c>
      <c r="BL174" s="18" t="s">
        <v>1177</v>
      </c>
      <c r="BM174" s="253" t="s">
        <v>2155</v>
      </c>
    </row>
    <row r="175" spans="1:47" s="2" customFormat="1" ht="12">
      <c r="A175" s="39"/>
      <c r="B175" s="40"/>
      <c r="C175" s="41"/>
      <c r="D175" s="255" t="s">
        <v>182</v>
      </c>
      <c r="E175" s="41"/>
      <c r="F175" s="256" t="s">
        <v>2156</v>
      </c>
      <c r="G175" s="41"/>
      <c r="H175" s="41"/>
      <c r="I175" s="210"/>
      <c r="J175" s="41"/>
      <c r="K175" s="41"/>
      <c r="L175" s="45"/>
      <c r="M175" s="257"/>
      <c r="N175" s="258"/>
      <c r="O175" s="92"/>
      <c r="P175" s="92"/>
      <c r="Q175" s="92"/>
      <c r="R175" s="92"/>
      <c r="S175" s="92"/>
      <c r="T175" s="93"/>
      <c r="U175" s="39"/>
      <c r="V175" s="39"/>
      <c r="W175" s="39"/>
      <c r="X175" s="39"/>
      <c r="Y175" s="39"/>
      <c r="Z175" s="39"/>
      <c r="AA175" s="39"/>
      <c r="AB175" s="39"/>
      <c r="AC175" s="39"/>
      <c r="AD175" s="39"/>
      <c r="AE175" s="39"/>
      <c r="AT175" s="18" t="s">
        <v>182</v>
      </c>
      <c r="AU175" s="18" t="s">
        <v>85</v>
      </c>
    </row>
    <row r="176" spans="1:65" s="2" customFormat="1" ht="16.5" customHeight="1">
      <c r="A176" s="39"/>
      <c r="B176" s="40"/>
      <c r="C176" s="242" t="s">
        <v>7</v>
      </c>
      <c r="D176" s="242" t="s">
        <v>175</v>
      </c>
      <c r="E176" s="243" t="s">
        <v>2157</v>
      </c>
      <c r="F176" s="244" t="s">
        <v>2158</v>
      </c>
      <c r="G176" s="245" t="s">
        <v>369</v>
      </c>
      <c r="H176" s="246">
        <v>6</v>
      </c>
      <c r="I176" s="247"/>
      <c r="J176" s="248">
        <f>ROUND(I176*H176,2)</f>
        <v>0</v>
      </c>
      <c r="K176" s="244" t="s">
        <v>1</v>
      </c>
      <c r="L176" s="45"/>
      <c r="M176" s="249" t="s">
        <v>1</v>
      </c>
      <c r="N176" s="250" t="s">
        <v>40</v>
      </c>
      <c r="O176" s="92"/>
      <c r="P176" s="251">
        <f>O176*H176</f>
        <v>0</v>
      </c>
      <c r="Q176" s="251">
        <v>0</v>
      </c>
      <c r="R176" s="251">
        <f>Q176*H176</f>
        <v>0</v>
      </c>
      <c r="S176" s="251">
        <v>0</v>
      </c>
      <c r="T176" s="252">
        <f>S176*H176</f>
        <v>0</v>
      </c>
      <c r="U176" s="39"/>
      <c r="V176" s="39"/>
      <c r="W176" s="39"/>
      <c r="X176" s="39"/>
      <c r="Y176" s="39"/>
      <c r="Z176" s="39"/>
      <c r="AA176" s="39"/>
      <c r="AB176" s="39"/>
      <c r="AC176" s="39"/>
      <c r="AD176" s="39"/>
      <c r="AE176" s="39"/>
      <c r="AR176" s="253" t="s">
        <v>1177</v>
      </c>
      <c r="AT176" s="253" t="s">
        <v>175</v>
      </c>
      <c r="AU176" s="253" t="s">
        <v>85</v>
      </c>
      <c r="AY176" s="18" t="s">
        <v>172</v>
      </c>
      <c r="BE176" s="254">
        <f>IF(N176="základní",J176,0)</f>
        <v>0</v>
      </c>
      <c r="BF176" s="254">
        <f>IF(N176="snížená",J176,0)</f>
        <v>0</v>
      </c>
      <c r="BG176" s="254">
        <f>IF(N176="zákl. přenesená",J176,0)</f>
        <v>0</v>
      </c>
      <c r="BH176" s="254">
        <f>IF(N176="sníž. přenesená",J176,0)</f>
        <v>0</v>
      </c>
      <c r="BI176" s="254">
        <f>IF(N176="nulová",J176,0)</f>
        <v>0</v>
      </c>
      <c r="BJ176" s="18" t="s">
        <v>83</v>
      </c>
      <c r="BK176" s="254">
        <f>ROUND(I176*H176,2)</f>
        <v>0</v>
      </c>
      <c r="BL176" s="18" t="s">
        <v>1177</v>
      </c>
      <c r="BM176" s="253" t="s">
        <v>2159</v>
      </c>
    </row>
    <row r="177" spans="1:47" s="2" customFormat="1" ht="12">
      <c r="A177" s="39"/>
      <c r="B177" s="40"/>
      <c r="C177" s="41"/>
      <c r="D177" s="255" t="s">
        <v>182</v>
      </c>
      <c r="E177" s="41"/>
      <c r="F177" s="256" t="s">
        <v>2160</v>
      </c>
      <c r="G177" s="41"/>
      <c r="H177" s="41"/>
      <c r="I177" s="210"/>
      <c r="J177" s="41"/>
      <c r="K177" s="41"/>
      <c r="L177" s="45"/>
      <c r="M177" s="257"/>
      <c r="N177" s="258"/>
      <c r="O177" s="92"/>
      <c r="P177" s="92"/>
      <c r="Q177" s="92"/>
      <c r="R177" s="92"/>
      <c r="S177" s="92"/>
      <c r="T177" s="93"/>
      <c r="U177" s="39"/>
      <c r="V177" s="39"/>
      <c r="W177" s="39"/>
      <c r="X177" s="39"/>
      <c r="Y177" s="39"/>
      <c r="Z177" s="39"/>
      <c r="AA177" s="39"/>
      <c r="AB177" s="39"/>
      <c r="AC177" s="39"/>
      <c r="AD177" s="39"/>
      <c r="AE177" s="39"/>
      <c r="AT177" s="18" t="s">
        <v>182</v>
      </c>
      <c r="AU177" s="18" t="s">
        <v>85</v>
      </c>
    </row>
    <row r="178" spans="1:65" s="2" customFormat="1" ht="16.5" customHeight="1">
      <c r="A178" s="39"/>
      <c r="B178" s="40"/>
      <c r="C178" s="242" t="s">
        <v>527</v>
      </c>
      <c r="D178" s="242" t="s">
        <v>175</v>
      </c>
      <c r="E178" s="243" t="s">
        <v>2161</v>
      </c>
      <c r="F178" s="244" t="s">
        <v>2162</v>
      </c>
      <c r="G178" s="245" t="s">
        <v>369</v>
      </c>
      <c r="H178" s="246">
        <v>6</v>
      </c>
      <c r="I178" s="247"/>
      <c r="J178" s="248">
        <f>ROUND(I178*H178,2)</f>
        <v>0</v>
      </c>
      <c r="K178" s="244" t="s">
        <v>179</v>
      </c>
      <c r="L178" s="45"/>
      <c r="M178" s="249" t="s">
        <v>1</v>
      </c>
      <c r="N178" s="250" t="s">
        <v>40</v>
      </c>
      <c r="O178" s="92"/>
      <c r="P178" s="251">
        <f>O178*H178</f>
        <v>0</v>
      </c>
      <c r="Q178" s="251">
        <v>0</v>
      </c>
      <c r="R178" s="251">
        <f>Q178*H178</f>
        <v>0</v>
      </c>
      <c r="S178" s="251">
        <v>0</v>
      </c>
      <c r="T178" s="252">
        <f>S178*H178</f>
        <v>0</v>
      </c>
      <c r="U178" s="39"/>
      <c r="V178" s="39"/>
      <c r="W178" s="39"/>
      <c r="X178" s="39"/>
      <c r="Y178" s="39"/>
      <c r="Z178" s="39"/>
      <c r="AA178" s="39"/>
      <c r="AB178" s="39"/>
      <c r="AC178" s="39"/>
      <c r="AD178" s="39"/>
      <c r="AE178" s="39"/>
      <c r="AR178" s="253" t="s">
        <v>1177</v>
      </c>
      <c r="AT178" s="253" t="s">
        <v>175</v>
      </c>
      <c r="AU178" s="253" t="s">
        <v>85</v>
      </c>
      <c r="AY178" s="18" t="s">
        <v>172</v>
      </c>
      <c r="BE178" s="254">
        <f>IF(N178="základní",J178,0)</f>
        <v>0</v>
      </c>
      <c r="BF178" s="254">
        <f>IF(N178="snížená",J178,0)</f>
        <v>0</v>
      </c>
      <c r="BG178" s="254">
        <f>IF(N178="zákl. přenesená",J178,0)</f>
        <v>0</v>
      </c>
      <c r="BH178" s="254">
        <f>IF(N178="sníž. přenesená",J178,0)</f>
        <v>0</v>
      </c>
      <c r="BI178" s="254">
        <f>IF(N178="nulová",J178,0)</f>
        <v>0</v>
      </c>
      <c r="BJ178" s="18" t="s">
        <v>83</v>
      </c>
      <c r="BK178" s="254">
        <f>ROUND(I178*H178,2)</f>
        <v>0</v>
      </c>
      <c r="BL178" s="18" t="s">
        <v>1177</v>
      </c>
      <c r="BM178" s="253" t="s">
        <v>2163</v>
      </c>
    </row>
    <row r="179" spans="1:47" s="2" customFormat="1" ht="12">
      <c r="A179" s="39"/>
      <c r="B179" s="40"/>
      <c r="C179" s="41"/>
      <c r="D179" s="255" t="s">
        <v>182</v>
      </c>
      <c r="E179" s="41"/>
      <c r="F179" s="256" t="s">
        <v>2164</v>
      </c>
      <c r="G179" s="41"/>
      <c r="H179" s="41"/>
      <c r="I179" s="210"/>
      <c r="J179" s="41"/>
      <c r="K179" s="41"/>
      <c r="L179" s="45"/>
      <c r="M179" s="257"/>
      <c r="N179" s="258"/>
      <c r="O179" s="92"/>
      <c r="P179" s="92"/>
      <c r="Q179" s="92"/>
      <c r="R179" s="92"/>
      <c r="S179" s="92"/>
      <c r="T179" s="93"/>
      <c r="U179" s="39"/>
      <c r="V179" s="39"/>
      <c r="W179" s="39"/>
      <c r="X179" s="39"/>
      <c r="Y179" s="39"/>
      <c r="Z179" s="39"/>
      <c r="AA179" s="39"/>
      <c r="AB179" s="39"/>
      <c r="AC179" s="39"/>
      <c r="AD179" s="39"/>
      <c r="AE179" s="39"/>
      <c r="AT179" s="18" t="s">
        <v>182</v>
      </c>
      <c r="AU179" s="18" t="s">
        <v>85</v>
      </c>
    </row>
    <row r="180" spans="1:47" s="2" customFormat="1" ht="12">
      <c r="A180" s="39"/>
      <c r="B180" s="40"/>
      <c r="C180" s="41"/>
      <c r="D180" s="255" t="s">
        <v>242</v>
      </c>
      <c r="E180" s="41"/>
      <c r="F180" s="259" t="s">
        <v>2165</v>
      </c>
      <c r="G180" s="41"/>
      <c r="H180" s="41"/>
      <c r="I180" s="210"/>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242</v>
      </c>
      <c r="AU180" s="18" t="s">
        <v>85</v>
      </c>
    </row>
    <row r="181" spans="1:65" s="2" customFormat="1" ht="16.5" customHeight="1">
      <c r="A181" s="39"/>
      <c r="B181" s="40"/>
      <c r="C181" s="242" t="s">
        <v>533</v>
      </c>
      <c r="D181" s="242" t="s">
        <v>175</v>
      </c>
      <c r="E181" s="243" t="s">
        <v>2166</v>
      </c>
      <c r="F181" s="244" t="s">
        <v>2167</v>
      </c>
      <c r="G181" s="245" t="s">
        <v>369</v>
      </c>
      <c r="H181" s="246">
        <v>2</v>
      </c>
      <c r="I181" s="247"/>
      <c r="J181" s="248">
        <f>ROUND(I181*H181,2)</f>
        <v>0</v>
      </c>
      <c r="K181" s="244" t="s">
        <v>1</v>
      </c>
      <c r="L181" s="45"/>
      <c r="M181" s="249" t="s">
        <v>1</v>
      </c>
      <c r="N181" s="250" t="s">
        <v>40</v>
      </c>
      <c r="O181" s="92"/>
      <c r="P181" s="251">
        <f>O181*H181</f>
        <v>0</v>
      </c>
      <c r="Q181" s="251">
        <v>0</v>
      </c>
      <c r="R181" s="251">
        <f>Q181*H181</f>
        <v>0</v>
      </c>
      <c r="S181" s="251">
        <v>0</v>
      </c>
      <c r="T181" s="252">
        <f>S181*H181</f>
        <v>0</v>
      </c>
      <c r="U181" s="39"/>
      <c r="V181" s="39"/>
      <c r="W181" s="39"/>
      <c r="X181" s="39"/>
      <c r="Y181" s="39"/>
      <c r="Z181" s="39"/>
      <c r="AA181" s="39"/>
      <c r="AB181" s="39"/>
      <c r="AC181" s="39"/>
      <c r="AD181" s="39"/>
      <c r="AE181" s="39"/>
      <c r="AR181" s="253" t="s">
        <v>1177</v>
      </c>
      <c r="AT181" s="253" t="s">
        <v>175</v>
      </c>
      <c r="AU181" s="253" t="s">
        <v>85</v>
      </c>
      <c r="AY181" s="18" t="s">
        <v>172</v>
      </c>
      <c r="BE181" s="254">
        <f>IF(N181="základní",J181,0)</f>
        <v>0</v>
      </c>
      <c r="BF181" s="254">
        <f>IF(N181="snížená",J181,0)</f>
        <v>0</v>
      </c>
      <c r="BG181" s="254">
        <f>IF(N181="zákl. přenesená",J181,0)</f>
        <v>0</v>
      </c>
      <c r="BH181" s="254">
        <f>IF(N181="sníž. přenesená",J181,0)</f>
        <v>0</v>
      </c>
      <c r="BI181" s="254">
        <f>IF(N181="nulová",J181,0)</f>
        <v>0</v>
      </c>
      <c r="BJ181" s="18" t="s">
        <v>83</v>
      </c>
      <c r="BK181" s="254">
        <f>ROUND(I181*H181,2)</f>
        <v>0</v>
      </c>
      <c r="BL181" s="18" t="s">
        <v>1177</v>
      </c>
      <c r="BM181" s="253" t="s">
        <v>2168</v>
      </c>
    </row>
    <row r="182" spans="1:47" s="2" customFormat="1" ht="12">
      <c r="A182" s="39"/>
      <c r="B182" s="40"/>
      <c r="C182" s="41"/>
      <c r="D182" s="255" t="s">
        <v>182</v>
      </c>
      <c r="E182" s="41"/>
      <c r="F182" s="256" t="s">
        <v>2164</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182</v>
      </c>
      <c r="AU182" s="18" t="s">
        <v>85</v>
      </c>
    </row>
    <row r="183" spans="1:47" s="2" customFormat="1" ht="12">
      <c r="A183" s="39"/>
      <c r="B183" s="40"/>
      <c r="C183" s="41"/>
      <c r="D183" s="255" t="s">
        <v>242</v>
      </c>
      <c r="E183" s="41"/>
      <c r="F183" s="259" t="s">
        <v>2165</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242</v>
      </c>
      <c r="AU183" s="18" t="s">
        <v>85</v>
      </c>
    </row>
    <row r="184" spans="1:65" s="2" customFormat="1" ht="16.5" customHeight="1">
      <c r="A184" s="39"/>
      <c r="B184" s="40"/>
      <c r="C184" s="242" t="s">
        <v>537</v>
      </c>
      <c r="D184" s="242" t="s">
        <v>175</v>
      </c>
      <c r="E184" s="243" t="s">
        <v>2169</v>
      </c>
      <c r="F184" s="244" t="s">
        <v>2170</v>
      </c>
      <c r="G184" s="245" t="s">
        <v>238</v>
      </c>
      <c r="H184" s="246">
        <v>2</v>
      </c>
      <c r="I184" s="247"/>
      <c r="J184" s="248">
        <f>ROUND(I184*H184,2)</f>
        <v>0</v>
      </c>
      <c r="K184" s="244" t="s">
        <v>179</v>
      </c>
      <c r="L184" s="45"/>
      <c r="M184" s="249" t="s">
        <v>1</v>
      </c>
      <c r="N184" s="250" t="s">
        <v>40</v>
      </c>
      <c r="O184" s="92"/>
      <c r="P184" s="251">
        <f>O184*H184</f>
        <v>0</v>
      </c>
      <c r="Q184" s="251">
        <v>0</v>
      </c>
      <c r="R184" s="251">
        <f>Q184*H184</f>
        <v>0</v>
      </c>
      <c r="S184" s="251">
        <v>0</v>
      </c>
      <c r="T184" s="252">
        <f>S184*H184</f>
        <v>0</v>
      </c>
      <c r="U184" s="39"/>
      <c r="V184" s="39"/>
      <c r="W184" s="39"/>
      <c r="X184" s="39"/>
      <c r="Y184" s="39"/>
      <c r="Z184" s="39"/>
      <c r="AA184" s="39"/>
      <c r="AB184" s="39"/>
      <c r="AC184" s="39"/>
      <c r="AD184" s="39"/>
      <c r="AE184" s="39"/>
      <c r="AR184" s="253" t="s">
        <v>1177</v>
      </c>
      <c r="AT184" s="253" t="s">
        <v>175</v>
      </c>
      <c r="AU184" s="253" t="s">
        <v>85</v>
      </c>
      <c r="AY184" s="18" t="s">
        <v>172</v>
      </c>
      <c r="BE184" s="254">
        <f>IF(N184="základní",J184,0)</f>
        <v>0</v>
      </c>
      <c r="BF184" s="254">
        <f>IF(N184="snížená",J184,0)</f>
        <v>0</v>
      </c>
      <c r="BG184" s="254">
        <f>IF(N184="zákl. přenesená",J184,0)</f>
        <v>0</v>
      </c>
      <c r="BH184" s="254">
        <f>IF(N184="sníž. přenesená",J184,0)</f>
        <v>0</v>
      </c>
      <c r="BI184" s="254">
        <f>IF(N184="nulová",J184,0)</f>
        <v>0</v>
      </c>
      <c r="BJ184" s="18" t="s">
        <v>83</v>
      </c>
      <c r="BK184" s="254">
        <f>ROUND(I184*H184,2)</f>
        <v>0</v>
      </c>
      <c r="BL184" s="18" t="s">
        <v>1177</v>
      </c>
      <c r="BM184" s="253" t="s">
        <v>2171</v>
      </c>
    </row>
    <row r="185" spans="1:47" s="2" customFormat="1" ht="12">
      <c r="A185" s="39"/>
      <c r="B185" s="40"/>
      <c r="C185" s="41"/>
      <c r="D185" s="255" t="s">
        <v>182</v>
      </c>
      <c r="E185" s="41"/>
      <c r="F185" s="256" t="s">
        <v>2172</v>
      </c>
      <c r="G185" s="41"/>
      <c r="H185" s="41"/>
      <c r="I185" s="210"/>
      <c r="J185" s="41"/>
      <c r="K185" s="41"/>
      <c r="L185" s="45"/>
      <c r="M185" s="257"/>
      <c r="N185" s="258"/>
      <c r="O185" s="92"/>
      <c r="P185" s="92"/>
      <c r="Q185" s="92"/>
      <c r="R185" s="92"/>
      <c r="S185" s="92"/>
      <c r="T185" s="93"/>
      <c r="U185" s="39"/>
      <c r="V185" s="39"/>
      <c r="W185" s="39"/>
      <c r="X185" s="39"/>
      <c r="Y185" s="39"/>
      <c r="Z185" s="39"/>
      <c r="AA185" s="39"/>
      <c r="AB185" s="39"/>
      <c r="AC185" s="39"/>
      <c r="AD185" s="39"/>
      <c r="AE185" s="39"/>
      <c r="AT185" s="18" t="s">
        <v>182</v>
      </c>
      <c r="AU185" s="18" t="s">
        <v>85</v>
      </c>
    </row>
    <row r="186" spans="1:65" s="2" customFormat="1" ht="16.5" customHeight="1">
      <c r="A186" s="39"/>
      <c r="B186" s="40"/>
      <c r="C186" s="242" t="s">
        <v>541</v>
      </c>
      <c r="D186" s="242" t="s">
        <v>175</v>
      </c>
      <c r="E186" s="243" t="s">
        <v>2173</v>
      </c>
      <c r="F186" s="244" t="s">
        <v>2174</v>
      </c>
      <c r="G186" s="245" t="s">
        <v>369</v>
      </c>
      <c r="H186" s="246">
        <v>3</v>
      </c>
      <c r="I186" s="247"/>
      <c r="J186" s="248">
        <f>ROUND(I186*H186,2)</f>
        <v>0</v>
      </c>
      <c r="K186" s="244" t="s">
        <v>179</v>
      </c>
      <c r="L186" s="45"/>
      <c r="M186" s="249" t="s">
        <v>1</v>
      </c>
      <c r="N186" s="250" t="s">
        <v>40</v>
      </c>
      <c r="O186" s="92"/>
      <c r="P186" s="251">
        <f>O186*H186</f>
        <v>0</v>
      </c>
      <c r="Q186" s="251">
        <v>0</v>
      </c>
      <c r="R186" s="251">
        <f>Q186*H186</f>
        <v>0</v>
      </c>
      <c r="S186" s="251">
        <v>0</v>
      </c>
      <c r="T186" s="252">
        <f>S186*H186</f>
        <v>0</v>
      </c>
      <c r="U186" s="39"/>
      <c r="V186" s="39"/>
      <c r="W186" s="39"/>
      <c r="X186" s="39"/>
      <c r="Y186" s="39"/>
      <c r="Z186" s="39"/>
      <c r="AA186" s="39"/>
      <c r="AB186" s="39"/>
      <c r="AC186" s="39"/>
      <c r="AD186" s="39"/>
      <c r="AE186" s="39"/>
      <c r="AR186" s="253" t="s">
        <v>1177</v>
      </c>
      <c r="AT186" s="253" t="s">
        <v>175</v>
      </c>
      <c r="AU186" s="253" t="s">
        <v>85</v>
      </c>
      <c r="AY186" s="18" t="s">
        <v>172</v>
      </c>
      <c r="BE186" s="254">
        <f>IF(N186="základní",J186,0)</f>
        <v>0</v>
      </c>
      <c r="BF186" s="254">
        <f>IF(N186="snížená",J186,0)</f>
        <v>0</v>
      </c>
      <c r="BG186" s="254">
        <f>IF(N186="zákl. přenesená",J186,0)</f>
        <v>0</v>
      </c>
      <c r="BH186" s="254">
        <f>IF(N186="sníž. přenesená",J186,0)</f>
        <v>0</v>
      </c>
      <c r="BI186" s="254">
        <f>IF(N186="nulová",J186,0)</f>
        <v>0</v>
      </c>
      <c r="BJ186" s="18" t="s">
        <v>83</v>
      </c>
      <c r="BK186" s="254">
        <f>ROUND(I186*H186,2)</f>
        <v>0</v>
      </c>
      <c r="BL186" s="18" t="s">
        <v>1177</v>
      </c>
      <c r="BM186" s="253" t="s">
        <v>2175</v>
      </c>
    </row>
    <row r="187" spans="1:47" s="2" customFormat="1" ht="12">
      <c r="A187" s="39"/>
      <c r="B187" s="40"/>
      <c r="C187" s="41"/>
      <c r="D187" s="255" t="s">
        <v>182</v>
      </c>
      <c r="E187" s="41"/>
      <c r="F187" s="256" t="s">
        <v>2176</v>
      </c>
      <c r="G187" s="41"/>
      <c r="H187" s="41"/>
      <c r="I187" s="210"/>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182</v>
      </c>
      <c r="AU187" s="18" t="s">
        <v>85</v>
      </c>
    </row>
    <row r="188" spans="1:65" s="2" customFormat="1" ht="16.5" customHeight="1">
      <c r="A188" s="39"/>
      <c r="B188" s="40"/>
      <c r="C188" s="242" t="s">
        <v>545</v>
      </c>
      <c r="D188" s="242" t="s">
        <v>175</v>
      </c>
      <c r="E188" s="243" t="s">
        <v>2177</v>
      </c>
      <c r="F188" s="244" t="s">
        <v>2178</v>
      </c>
      <c r="G188" s="245" t="s">
        <v>369</v>
      </c>
      <c r="H188" s="246">
        <v>170</v>
      </c>
      <c r="I188" s="247"/>
      <c r="J188" s="248">
        <f>ROUND(I188*H188,2)</f>
        <v>0</v>
      </c>
      <c r="K188" s="244" t="s">
        <v>179</v>
      </c>
      <c r="L188" s="45"/>
      <c r="M188" s="249" t="s">
        <v>1</v>
      </c>
      <c r="N188" s="250" t="s">
        <v>40</v>
      </c>
      <c r="O188" s="92"/>
      <c r="P188" s="251">
        <f>O188*H188</f>
        <v>0</v>
      </c>
      <c r="Q188" s="251">
        <v>0</v>
      </c>
      <c r="R188" s="251">
        <f>Q188*H188</f>
        <v>0</v>
      </c>
      <c r="S188" s="251">
        <v>0</v>
      </c>
      <c r="T188" s="252">
        <f>S188*H188</f>
        <v>0</v>
      </c>
      <c r="U188" s="39"/>
      <c r="V188" s="39"/>
      <c r="W188" s="39"/>
      <c r="X188" s="39"/>
      <c r="Y188" s="39"/>
      <c r="Z188" s="39"/>
      <c r="AA188" s="39"/>
      <c r="AB188" s="39"/>
      <c r="AC188" s="39"/>
      <c r="AD188" s="39"/>
      <c r="AE188" s="39"/>
      <c r="AR188" s="253" t="s">
        <v>1177</v>
      </c>
      <c r="AT188" s="253" t="s">
        <v>175</v>
      </c>
      <c r="AU188" s="253" t="s">
        <v>85</v>
      </c>
      <c r="AY188" s="18" t="s">
        <v>172</v>
      </c>
      <c r="BE188" s="254">
        <f>IF(N188="základní",J188,0)</f>
        <v>0</v>
      </c>
      <c r="BF188" s="254">
        <f>IF(N188="snížená",J188,0)</f>
        <v>0</v>
      </c>
      <c r="BG188" s="254">
        <f>IF(N188="zákl. přenesená",J188,0)</f>
        <v>0</v>
      </c>
      <c r="BH188" s="254">
        <f>IF(N188="sníž. přenesená",J188,0)</f>
        <v>0</v>
      </c>
      <c r="BI188" s="254">
        <f>IF(N188="nulová",J188,0)</f>
        <v>0</v>
      </c>
      <c r="BJ188" s="18" t="s">
        <v>83</v>
      </c>
      <c r="BK188" s="254">
        <f>ROUND(I188*H188,2)</f>
        <v>0</v>
      </c>
      <c r="BL188" s="18" t="s">
        <v>1177</v>
      </c>
      <c r="BM188" s="253" t="s">
        <v>2179</v>
      </c>
    </row>
    <row r="189" spans="1:47" s="2" customFormat="1" ht="12">
      <c r="A189" s="39"/>
      <c r="B189" s="40"/>
      <c r="C189" s="41"/>
      <c r="D189" s="255" t="s">
        <v>182</v>
      </c>
      <c r="E189" s="41"/>
      <c r="F189" s="256" t="s">
        <v>2180</v>
      </c>
      <c r="G189" s="41"/>
      <c r="H189" s="41"/>
      <c r="I189" s="210"/>
      <c r="J189" s="41"/>
      <c r="K189" s="41"/>
      <c r="L189" s="45"/>
      <c r="M189" s="257"/>
      <c r="N189" s="258"/>
      <c r="O189" s="92"/>
      <c r="P189" s="92"/>
      <c r="Q189" s="92"/>
      <c r="R189" s="92"/>
      <c r="S189" s="92"/>
      <c r="T189" s="93"/>
      <c r="U189" s="39"/>
      <c r="V189" s="39"/>
      <c r="W189" s="39"/>
      <c r="X189" s="39"/>
      <c r="Y189" s="39"/>
      <c r="Z189" s="39"/>
      <c r="AA189" s="39"/>
      <c r="AB189" s="39"/>
      <c r="AC189" s="39"/>
      <c r="AD189" s="39"/>
      <c r="AE189" s="39"/>
      <c r="AT189" s="18" t="s">
        <v>182</v>
      </c>
      <c r="AU189" s="18" t="s">
        <v>85</v>
      </c>
    </row>
    <row r="190" spans="1:65" s="2" customFormat="1" ht="16.5" customHeight="1">
      <c r="A190" s="39"/>
      <c r="B190" s="40"/>
      <c r="C190" s="242" t="s">
        <v>549</v>
      </c>
      <c r="D190" s="242" t="s">
        <v>175</v>
      </c>
      <c r="E190" s="243" t="s">
        <v>2181</v>
      </c>
      <c r="F190" s="244" t="s">
        <v>2182</v>
      </c>
      <c r="G190" s="245" t="s">
        <v>369</v>
      </c>
      <c r="H190" s="246">
        <v>41</v>
      </c>
      <c r="I190" s="247"/>
      <c r="J190" s="248">
        <f>ROUND(I190*H190,2)</f>
        <v>0</v>
      </c>
      <c r="K190" s="244" t="s">
        <v>179</v>
      </c>
      <c r="L190" s="45"/>
      <c r="M190" s="249" t="s">
        <v>1</v>
      </c>
      <c r="N190" s="250" t="s">
        <v>40</v>
      </c>
      <c r="O190" s="92"/>
      <c r="P190" s="251">
        <f>O190*H190</f>
        <v>0</v>
      </c>
      <c r="Q190" s="251">
        <v>0</v>
      </c>
      <c r="R190" s="251">
        <f>Q190*H190</f>
        <v>0</v>
      </c>
      <c r="S190" s="251">
        <v>0</v>
      </c>
      <c r="T190" s="252">
        <f>S190*H190</f>
        <v>0</v>
      </c>
      <c r="U190" s="39"/>
      <c r="V190" s="39"/>
      <c r="W190" s="39"/>
      <c r="X190" s="39"/>
      <c r="Y190" s="39"/>
      <c r="Z190" s="39"/>
      <c r="AA190" s="39"/>
      <c r="AB190" s="39"/>
      <c r="AC190" s="39"/>
      <c r="AD190" s="39"/>
      <c r="AE190" s="39"/>
      <c r="AR190" s="253" t="s">
        <v>1177</v>
      </c>
      <c r="AT190" s="253" t="s">
        <v>175</v>
      </c>
      <c r="AU190" s="253" t="s">
        <v>85</v>
      </c>
      <c r="AY190" s="18" t="s">
        <v>172</v>
      </c>
      <c r="BE190" s="254">
        <f>IF(N190="základní",J190,0)</f>
        <v>0</v>
      </c>
      <c r="BF190" s="254">
        <f>IF(N190="snížená",J190,0)</f>
        <v>0</v>
      </c>
      <c r="BG190" s="254">
        <f>IF(N190="zákl. přenesená",J190,0)</f>
        <v>0</v>
      </c>
      <c r="BH190" s="254">
        <f>IF(N190="sníž. přenesená",J190,0)</f>
        <v>0</v>
      </c>
      <c r="BI190" s="254">
        <f>IF(N190="nulová",J190,0)</f>
        <v>0</v>
      </c>
      <c r="BJ190" s="18" t="s">
        <v>83</v>
      </c>
      <c r="BK190" s="254">
        <f>ROUND(I190*H190,2)</f>
        <v>0</v>
      </c>
      <c r="BL190" s="18" t="s">
        <v>1177</v>
      </c>
      <c r="BM190" s="253" t="s">
        <v>2183</v>
      </c>
    </row>
    <row r="191" spans="1:47" s="2" customFormat="1" ht="12">
      <c r="A191" s="39"/>
      <c r="B191" s="40"/>
      <c r="C191" s="41"/>
      <c r="D191" s="255" t="s">
        <v>182</v>
      </c>
      <c r="E191" s="41"/>
      <c r="F191" s="256" t="s">
        <v>2180</v>
      </c>
      <c r="G191" s="41"/>
      <c r="H191" s="41"/>
      <c r="I191" s="210"/>
      <c r="J191" s="41"/>
      <c r="K191" s="41"/>
      <c r="L191" s="45"/>
      <c r="M191" s="257"/>
      <c r="N191" s="258"/>
      <c r="O191" s="92"/>
      <c r="P191" s="92"/>
      <c r="Q191" s="92"/>
      <c r="R191" s="92"/>
      <c r="S191" s="92"/>
      <c r="T191" s="93"/>
      <c r="U191" s="39"/>
      <c r="V191" s="39"/>
      <c r="W191" s="39"/>
      <c r="X191" s="39"/>
      <c r="Y191" s="39"/>
      <c r="Z191" s="39"/>
      <c r="AA191" s="39"/>
      <c r="AB191" s="39"/>
      <c r="AC191" s="39"/>
      <c r="AD191" s="39"/>
      <c r="AE191" s="39"/>
      <c r="AT191" s="18" t="s">
        <v>182</v>
      </c>
      <c r="AU191" s="18" t="s">
        <v>85</v>
      </c>
    </row>
    <row r="192" spans="1:65" s="2" customFormat="1" ht="16.5" customHeight="1">
      <c r="A192" s="39"/>
      <c r="B192" s="40"/>
      <c r="C192" s="242" t="s">
        <v>553</v>
      </c>
      <c r="D192" s="242" t="s">
        <v>175</v>
      </c>
      <c r="E192" s="243" t="s">
        <v>2184</v>
      </c>
      <c r="F192" s="244" t="s">
        <v>2185</v>
      </c>
      <c r="G192" s="245" t="s">
        <v>238</v>
      </c>
      <c r="H192" s="246">
        <v>10</v>
      </c>
      <c r="I192" s="247"/>
      <c r="J192" s="248">
        <f>ROUND(I192*H192,2)</f>
        <v>0</v>
      </c>
      <c r="K192" s="244" t="s">
        <v>179</v>
      </c>
      <c r="L192" s="45"/>
      <c r="M192" s="249" t="s">
        <v>1</v>
      </c>
      <c r="N192" s="250" t="s">
        <v>40</v>
      </c>
      <c r="O192" s="92"/>
      <c r="P192" s="251">
        <f>O192*H192</f>
        <v>0</v>
      </c>
      <c r="Q192" s="251">
        <v>0</v>
      </c>
      <c r="R192" s="251">
        <f>Q192*H192</f>
        <v>0</v>
      </c>
      <c r="S192" s="251">
        <v>0</v>
      </c>
      <c r="T192" s="252">
        <f>S192*H192</f>
        <v>0</v>
      </c>
      <c r="U192" s="39"/>
      <c r="V192" s="39"/>
      <c r="W192" s="39"/>
      <c r="X192" s="39"/>
      <c r="Y192" s="39"/>
      <c r="Z192" s="39"/>
      <c r="AA192" s="39"/>
      <c r="AB192" s="39"/>
      <c r="AC192" s="39"/>
      <c r="AD192" s="39"/>
      <c r="AE192" s="39"/>
      <c r="AR192" s="253" t="s">
        <v>1177</v>
      </c>
      <c r="AT192" s="253" t="s">
        <v>175</v>
      </c>
      <c r="AU192" s="253" t="s">
        <v>85</v>
      </c>
      <c r="AY192" s="18" t="s">
        <v>172</v>
      </c>
      <c r="BE192" s="254">
        <f>IF(N192="základní",J192,0)</f>
        <v>0</v>
      </c>
      <c r="BF192" s="254">
        <f>IF(N192="snížená",J192,0)</f>
        <v>0</v>
      </c>
      <c r="BG192" s="254">
        <f>IF(N192="zákl. přenesená",J192,0)</f>
        <v>0</v>
      </c>
      <c r="BH192" s="254">
        <f>IF(N192="sníž. přenesená",J192,0)</f>
        <v>0</v>
      </c>
      <c r="BI192" s="254">
        <f>IF(N192="nulová",J192,0)</f>
        <v>0</v>
      </c>
      <c r="BJ192" s="18" t="s">
        <v>83</v>
      </c>
      <c r="BK192" s="254">
        <f>ROUND(I192*H192,2)</f>
        <v>0</v>
      </c>
      <c r="BL192" s="18" t="s">
        <v>1177</v>
      </c>
      <c r="BM192" s="253" t="s">
        <v>2186</v>
      </c>
    </row>
    <row r="193" spans="1:47" s="2" customFormat="1" ht="12">
      <c r="A193" s="39"/>
      <c r="B193" s="40"/>
      <c r="C193" s="41"/>
      <c r="D193" s="255" t="s">
        <v>182</v>
      </c>
      <c r="E193" s="41"/>
      <c r="F193" s="256" t="s">
        <v>2187</v>
      </c>
      <c r="G193" s="41"/>
      <c r="H193" s="41"/>
      <c r="I193" s="210"/>
      <c r="J193" s="41"/>
      <c r="K193" s="41"/>
      <c r="L193" s="45"/>
      <c r="M193" s="257"/>
      <c r="N193" s="258"/>
      <c r="O193" s="92"/>
      <c r="P193" s="92"/>
      <c r="Q193" s="92"/>
      <c r="R193" s="92"/>
      <c r="S193" s="92"/>
      <c r="T193" s="93"/>
      <c r="U193" s="39"/>
      <c r="V193" s="39"/>
      <c r="W193" s="39"/>
      <c r="X193" s="39"/>
      <c r="Y193" s="39"/>
      <c r="Z193" s="39"/>
      <c r="AA193" s="39"/>
      <c r="AB193" s="39"/>
      <c r="AC193" s="39"/>
      <c r="AD193" s="39"/>
      <c r="AE193" s="39"/>
      <c r="AT193" s="18" t="s">
        <v>182</v>
      </c>
      <c r="AU193" s="18" t="s">
        <v>85</v>
      </c>
    </row>
    <row r="194" spans="1:65" s="2" customFormat="1" ht="21.75" customHeight="1">
      <c r="A194" s="39"/>
      <c r="B194" s="40"/>
      <c r="C194" s="242" t="s">
        <v>557</v>
      </c>
      <c r="D194" s="242" t="s">
        <v>175</v>
      </c>
      <c r="E194" s="243" t="s">
        <v>2188</v>
      </c>
      <c r="F194" s="244" t="s">
        <v>2189</v>
      </c>
      <c r="G194" s="245" t="s">
        <v>369</v>
      </c>
      <c r="H194" s="246">
        <v>170</v>
      </c>
      <c r="I194" s="247"/>
      <c r="J194" s="248">
        <f>ROUND(I194*H194,2)</f>
        <v>0</v>
      </c>
      <c r="K194" s="244" t="s">
        <v>179</v>
      </c>
      <c r="L194" s="45"/>
      <c r="M194" s="249" t="s">
        <v>1</v>
      </c>
      <c r="N194" s="250" t="s">
        <v>40</v>
      </c>
      <c r="O194" s="92"/>
      <c r="P194" s="251">
        <f>O194*H194</f>
        <v>0</v>
      </c>
      <c r="Q194" s="251">
        <v>0</v>
      </c>
      <c r="R194" s="251">
        <f>Q194*H194</f>
        <v>0</v>
      </c>
      <c r="S194" s="251">
        <v>0</v>
      </c>
      <c r="T194" s="252">
        <f>S194*H194</f>
        <v>0</v>
      </c>
      <c r="U194" s="39"/>
      <c r="V194" s="39"/>
      <c r="W194" s="39"/>
      <c r="X194" s="39"/>
      <c r="Y194" s="39"/>
      <c r="Z194" s="39"/>
      <c r="AA194" s="39"/>
      <c r="AB194" s="39"/>
      <c r="AC194" s="39"/>
      <c r="AD194" s="39"/>
      <c r="AE194" s="39"/>
      <c r="AR194" s="253" t="s">
        <v>1177</v>
      </c>
      <c r="AT194" s="253" t="s">
        <v>175</v>
      </c>
      <c r="AU194" s="253" t="s">
        <v>85</v>
      </c>
      <c r="AY194" s="18" t="s">
        <v>172</v>
      </c>
      <c r="BE194" s="254">
        <f>IF(N194="základní",J194,0)</f>
        <v>0</v>
      </c>
      <c r="BF194" s="254">
        <f>IF(N194="snížená",J194,0)</f>
        <v>0</v>
      </c>
      <c r="BG194" s="254">
        <f>IF(N194="zákl. přenesená",J194,0)</f>
        <v>0</v>
      </c>
      <c r="BH194" s="254">
        <f>IF(N194="sníž. přenesená",J194,0)</f>
        <v>0</v>
      </c>
      <c r="BI194" s="254">
        <f>IF(N194="nulová",J194,0)</f>
        <v>0</v>
      </c>
      <c r="BJ194" s="18" t="s">
        <v>83</v>
      </c>
      <c r="BK194" s="254">
        <f>ROUND(I194*H194,2)</f>
        <v>0</v>
      </c>
      <c r="BL194" s="18" t="s">
        <v>1177</v>
      </c>
      <c r="BM194" s="253" t="s">
        <v>2190</v>
      </c>
    </row>
    <row r="195" spans="1:47" s="2" customFormat="1" ht="12">
      <c r="A195" s="39"/>
      <c r="B195" s="40"/>
      <c r="C195" s="41"/>
      <c r="D195" s="255" t="s">
        <v>182</v>
      </c>
      <c r="E195" s="41"/>
      <c r="F195" s="256" t="s">
        <v>2191</v>
      </c>
      <c r="G195" s="41"/>
      <c r="H195" s="41"/>
      <c r="I195" s="210"/>
      <c r="J195" s="41"/>
      <c r="K195" s="41"/>
      <c r="L195" s="45"/>
      <c r="M195" s="319"/>
      <c r="N195" s="320"/>
      <c r="O195" s="321"/>
      <c r="P195" s="321"/>
      <c r="Q195" s="321"/>
      <c r="R195" s="321"/>
      <c r="S195" s="321"/>
      <c r="T195" s="322"/>
      <c r="U195" s="39"/>
      <c r="V195" s="39"/>
      <c r="W195" s="39"/>
      <c r="X195" s="39"/>
      <c r="Y195" s="39"/>
      <c r="Z195" s="39"/>
      <c r="AA195" s="39"/>
      <c r="AB195" s="39"/>
      <c r="AC195" s="39"/>
      <c r="AD195" s="39"/>
      <c r="AE195" s="39"/>
      <c r="AT195" s="18" t="s">
        <v>182</v>
      </c>
      <c r="AU195" s="18" t="s">
        <v>85</v>
      </c>
    </row>
    <row r="196" spans="1:31" s="2" customFormat="1" ht="6.95" customHeight="1">
      <c r="A196" s="39"/>
      <c r="B196" s="67"/>
      <c r="C196" s="68"/>
      <c r="D196" s="68"/>
      <c r="E196" s="68"/>
      <c r="F196" s="68"/>
      <c r="G196" s="68"/>
      <c r="H196" s="68"/>
      <c r="I196" s="68"/>
      <c r="J196" s="68"/>
      <c r="K196" s="68"/>
      <c r="L196" s="45"/>
      <c r="M196" s="39"/>
      <c r="O196" s="39"/>
      <c r="P196" s="39"/>
      <c r="Q196" s="39"/>
      <c r="R196" s="39"/>
      <c r="S196" s="39"/>
      <c r="T196" s="39"/>
      <c r="U196" s="39"/>
      <c r="V196" s="39"/>
      <c r="W196" s="39"/>
      <c r="X196" s="39"/>
      <c r="Y196" s="39"/>
      <c r="Z196" s="39"/>
      <c r="AA196" s="39"/>
      <c r="AB196" s="39"/>
      <c r="AC196" s="39"/>
      <c r="AD196" s="39"/>
      <c r="AE196" s="39"/>
    </row>
  </sheetData>
  <sheetProtection password="CC35" sheet="1" objects="1" scenarios="1" formatColumns="0" formatRows="0" autoFilter="0"/>
  <autoFilter ref="C131:K195"/>
  <mergeCells count="17">
    <mergeCell ref="E7:H7"/>
    <mergeCell ref="E9:H9"/>
    <mergeCell ref="E11:H11"/>
    <mergeCell ref="E20:H20"/>
    <mergeCell ref="E29:H29"/>
    <mergeCell ref="E85:H85"/>
    <mergeCell ref="E87:H87"/>
    <mergeCell ref="E89:H89"/>
    <mergeCell ref="D104:F104"/>
    <mergeCell ref="D105:F105"/>
    <mergeCell ref="D106:F106"/>
    <mergeCell ref="D107:F107"/>
    <mergeCell ref="D108:F108"/>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116</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2:12" s="1" customFormat="1" ht="12" customHeight="1">
      <c r="B8" s="21"/>
      <c r="D8" s="151" t="s">
        <v>133</v>
      </c>
      <c r="L8" s="21"/>
    </row>
    <row r="9" spans="1:31" s="2" customFormat="1" ht="16.5" customHeight="1">
      <c r="A9" s="39"/>
      <c r="B9" s="45"/>
      <c r="C9" s="39"/>
      <c r="D9" s="39"/>
      <c r="E9" s="152" t="s">
        <v>2076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2077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2192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7. 2. 2022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135</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142" t="s">
        <v>136</v>
      </c>
      <c r="E32" s="39"/>
      <c r="F32" s="39"/>
      <c r="G32" s="39"/>
      <c r="H32" s="39"/>
      <c r="I32" s="39"/>
      <c r="J32" s="160">
        <f>J98</f>
        <v>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137</v>
      </c>
      <c r="E33" s="39"/>
      <c r="F33" s="39"/>
      <c r="G33" s="39"/>
      <c r="H33" s="39"/>
      <c r="I33" s="39"/>
      <c r="J33" s="160">
        <f>J103</f>
        <v>0</v>
      </c>
      <c r="K33" s="39"/>
      <c r="L33" s="64"/>
      <c r="S33" s="39"/>
      <c r="T33" s="39"/>
      <c r="U33" s="39"/>
      <c r="V33" s="39"/>
      <c r="W33" s="39"/>
      <c r="X33" s="39"/>
      <c r="Y33" s="39"/>
      <c r="Z33" s="39"/>
      <c r="AA33" s="39"/>
      <c r="AB33" s="39"/>
      <c r="AC33" s="39"/>
      <c r="AD33" s="39"/>
      <c r="AE33" s="39"/>
    </row>
    <row r="34" spans="1:31" s="2" customFormat="1" ht="25.4" customHeight="1">
      <c r="A34" s="39"/>
      <c r="B34" s="45"/>
      <c r="C34" s="39"/>
      <c r="D34" s="162" t="s">
        <v>35</v>
      </c>
      <c r="E34" s="39"/>
      <c r="F34" s="39"/>
      <c r="G34" s="39"/>
      <c r="H34" s="39"/>
      <c r="I34" s="39"/>
      <c r="J34" s="163">
        <f>ROUND(J32+J33,2)</f>
        <v>0</v>
      </c>
      <c r="K34" s="39"/>
      <c r="L34" s="64"/>
      <c r="S34" s="39"/>
      <c r="T34" s="39"/>
      <c r="U34" s="39"/>
      <c r="V34" s="39"/>
      <c r="W34" s="39"/>
      <c r="X34" s="39"/>
      <c r="Y34" s="39"/>
      <c r="Z34" s="39"/>
      <c r="AA34" s="39"/>
      <c r="AB34" s="39"/>
      <c r="AC34" s="39"/>
      <c r="AD34" s="39"/>
      <c r="AE34" s="39"/>
    </row>
    <row r="35" spans="1:31" s="2" customFormat="1" ht="6.95" customHeight="1">
      <c r="A35" s="39"/>
      <c r="B35" s="45"/>
      <c r="C35" s="39"/>
      <c r="D35" s="159"/>
      <c r="E35" s="159"/>
      <c r="F35" s="159"/>
      <c r="G35" s="159"/>
      <c r="H35" s="159"/>
      <c r="I35" s="159"/>
      <c r="J35" s="159"/>
      <c r="K35" s="159"/>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37</v>
      </c>
      <c r="G36" s="39"/>
      <c r="H36" s="39"/>
      <c r="I36" s="164" t="s">
        <v>36</v>
      </c>
      <c r="J36" s="164" t="s">
        <v>38</v>
      </c>
      <c r="K36" s="39"/>
      <c r="L36" s="64"/>
      <c r="S36" s="39"/>
      <c r="T36" s="39"/>
      <c r="U36" s="39"/>
      <c r="V36" s="39"/>
      <c r="W36" s="39"/>
      <c r="X36" s="39"/>
      <c r="Y36" s="39"/>
      <c r="Z36" s="39"/>
      <c r="AA36" s="39"/>
      <c r="AB36" s="39"/>
      <c r="AC36" s="39"/>
      <c r="AD36" s="39"/>
      <c r="AE36" s="39"/>
    </row>
    <row r="37" spans="1:31" s="2" customFormat="1" ht="14.4" customHeight="1">
      <c r="A37" s="39"/>
      <c r="B37" s="45"/>
      <c r="C37" s="39"/>
      <c r="D37" s="165" t="s">
        <v>39</v>
      </c>
      <c r="E37" s="151" t="s">
        <v>40</v>
      </c>
      <c r="F37" s="166">
        <f>ROUND((SUM(BE103:BE110)+SUM(BE132:BE136)),2)</f>
        <v>0</v>
      </c>
      <c r="G37" s="39"/>
      <c r="H37" s="39"/>
      <c r="I37" s="167">
        <v>0.21</v>
      </c>
      <c r="J37" s="166">
        <f>ROUND(((SUM(BE103:BE110)+SUM(BE132:BE136))*I37),2)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1" t="s">
        <v>41</v>
      </c>
      <c r="F38" s="166">
        <f>ROUND((SUM(BF103:BF110)+SUM(BF132:BF136)),2)</f>
        <v>0</v>
      </c>
      <c r="G38" s="39"/>
      <c r="H38" s="39"/>
      <c r="I38" s="167">
        <v>0.15</v>
      </c>
      <c r="J38" s="166">
        <f>ROUND(((SUM(BF103:BF110)+SUM(BF132:BF136))*I38),2)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42</v>
      </c>
      <c r="F39" s="166">
        <f>ROUND((SUM(BG103:BG110)+SUM(BG132:BG136)),2)</f>
        <v>0</v>
      </c>
      <c r="G39" s="39"/>
      <c r="H39" s="39"/>
      <c r="I39" s="167">
        <v>0.21</v>
      </c>
      <c r="J39" s="166">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1" t="s">
        <v>43</v>
      </c>
      <c r="F40" s="166">
        <f>ROUND((SUM(BH103:BH110)+SUM(BH132:BH136)),2)</f>
        <v>0</v>
      </c>
      <c r="G40" s="39"/>
      <c r="H40" s="39"/>
      <c r="I40" s="167">
        <v>0.15</v>
      </c>
      <c r="J40" s="166">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1" t="s">
        <v>44</v>
      </c>
      <c r="F41" s="166">
        <f>ROUND((SUM(BI103:BI110)+SUM(BI132:BI136)),2)</f>
        <v>0</v>
      </c>
      <c r="G41" s="39"/>
      <c r="H41" s="39"/>
      <c r="I41" s="167">
        <v>0</v>
      </c>
      <c r="J41" s="166">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8"/>
      <c r="D43" s="169" t="s">
        <v>45</v>
      </c>
      <c r="E43" s="170"/>
      <c r="F43" s="170"/>
      <c r="G43" s="171" t="s">
        <v>46</v>
      </c>
      <c r="H43" s="172" t="s">
        <v>47</v>
      </c>
      <c r="I43" s="170"/>
      <c r="J43" s="173">
        <f>SUM(J34:J41)</f>
        <v>0</v>
      </c>
      <c r="K43" s="174"/>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133</v>
      </c>
      <c r="D86" s="23"/>
      <c r="E86" s="23"/>
      <c r="F86" s="23"/>
      <c r="G86" s="23"/>
      <c r="H86" s="23"/>
      <c r="I86" s="23"/>
      <c r="J86" s="23"/>
      <c r="K86" s="23"/>
      <c r="L86" s="21"/>
    </row>
    <row r="87" spans="1:31" s="2" customFormat="1" ht="16.5" customHeight="1">
      <c r="A87" s="39"/>
      <c r="B87" s="40"/>
      <c r="C87" s="41"/>
      <c r="D87" s="41"/>
      <c r="E87" s="186" t="s">
        <v>2076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2077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SO451 - R2 - Elektromontáže - Demontáž</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7. 2. 2022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Město Nový Jičín</v>
      </c>
      <c r="G93" s="41"/>
      <c r="H93" s="41"/>
      <c r="I93" s="33" t="s">
        <v>30</v>
      </c>
      <c r="J93" s="37" t="str">
        <f>E23</f>
        <v>DOPRAPLAN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139</v>
      </c>
      <c r="D96" s="188"/>
      <c r="E96" s="188"/>
      <c r="F96" s="188"/>
      <c r="G96" s="188"/>
      <c r="H96" s="188"/>
      <c r="I96" s="188"/>
      <c r="J96" s="189" t="s">
        <v>140</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141</v>
      </c>
      <c r="D98" s="41"/>
      <c r="E98" s="41"/>
      <c r="F98" s="41"/>
      <c r="G98" s="41"/>
      <c r="H98" s="41"/>
      <c r="I98" s="41"/>
      <c r="J98" s="111">
        <f>J132</f>
        <v>0</v>
      </c>
      <c r="K98" s="41"/>
      <c r="L98" s="64"/>
      <c r="S98" s="39"/>
      <c r="T98" s="39"/>
      <c r="U98" s="39"/>
      <c r="V98" s="39"/>
      <c r="W98" s="39"/>
      <c r="X98" s="39"/>
      <c r="Y98" s="39"/>
      <c r="Z98" s="39"/>
      <c r="AA98" s="39"/>
      <c r="AB98" s="39"/>
      <c r="AC98" s="39"/>
      <c r="AD98" s="39"/>
      <c r="AE98" s="39"/>
      <c r="AU98" s="18" t="s">
        <v>142</v>
      </c>
    </row>
    <row r="99" spans="1:31" s="9" customFormat="1" ht="24.95" customHeight="1">
      <c r="A99" s="9"/>
      <c r="B99" s="191"/>
      <c r="C99" s="192"/>
      <c r="D99" s="193" t="s">
        <v>1786</v>
      </c>
      <c r="E99" s="194"/>
      <c r="F99" s="194"/>
      <c r="G99" s="194"/>
      <c r="H99" s="194"/>
      <c r="I99" s="194"/>
      <c r="J99" s="195">
        <f>J133</f>
        <v>0</v>
      </c>
      <c r="K99" s="192"/>
      <c r="L99" s="196"/>
      <c r="S99" s="9"/>
      <c r="T99" s="9"/>
      <c r="U99" s="9"/>
      <c r="V99" s="9"/>
      <c r="W99" s="9"/>
      <c r="X99" s="9"/>
      <c r="Y99" s="9"/>
      <c r="Z99" s="9"/>
      <c r="AA99" s="9"/>
      <c r="AB99" s="9"/>
      <c r="AC99" s="9"/>
      <c r="AD99" s="9"/>
      <c r="AE99" s="9"/>
    </row>
    <row r="100" spans="1:31" s="10" customFormat="1" ht="19.9" customHeight="1">
      <c r="A100" s="10"/>
      <c r="B100" s="197"/>
      <c r="C100" s="134"/>
      <c r="D100" s="198" t="s">
        <v>2079</v>
      </c>
      <c r="E100" s="199"/>
      <c r="F100" s="199"/>
      <c r="G100" s="199"/>
      <c r="H100" s="199"/>
      <c r="I100" s="199"/>
      <c r="J100" s="200">
        <f>J134</f>
        <v>0</v>
      </c>
      <c r="K100" s="134"/>
      <c r="L100" s="201"/>
      <c r="S100" s="10"/>
      <c r="T100" s="10"/>
      <c r="U100" s="10"/>
      <c r="V100" s="10"/>
      <c r="W100" s="10"/>
      <c r="X100" s="10"/>
      <c r="Y100" s="10"/>
      <c r="Z100" s="10"/>
      <c r="AA100" s="10"/>
      <c r="AB100" s="10"/>
      <c r="AC100" s="10"/>
      <c r="AD100" s="10"/>
      <c r="AE100" s="10"/>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29.25" customHeight="1">
      <c r="A103" s="39"/>
      <c r="B103" s="40"/>
      <c r="C103" s="190" t="s">
        <v>147</v>
      </c>
      <c r="D103" s="41"/>
      <c r="E103" s="41"/>
      <c r="F103" s="41"/>
      <c r="G103" s="41"/>
      <c r="H103" s="41"/>
      <c r="I103" s="41"/>
      <c r="J103" s="202">
        <f>ROUND(J104+J105+J106+J107+J108+J109,2)</f>
        <v>0</v>
      </c>
      <c r="K103" s="41"/>
      <c r="L103" s="64"/>
      <c r="N103" s="203" t="s">
        <v>39</v>
      </c>
      <c r="S103" s="39"/>
      <c r="T103" s="39"/>
      <c r="U103" s="39"/>
      <c r="V103" s="39"/>
      <c r="W103" s="39"/>
      <c r="X103" s="39"/>
      <c r="Y103" s="39"/>
      <c r="Z103" s="39"/>
      <c r="AA103" s="39"/>
      <c r="AB103" s="39"/>
      <c r="AC103" s="39"/>
      <c r="AD103" s="39"/>
      <c r="AE103" s="39"/>
    </row>
    <row r="104" spans="1:65" s="2" customFormat="1" ht="18" customHeight="1">
      <c r="A104" s="39"/>
      <c r="B104" s="40"/>
      <c r="C104" s="41"/>
      <c r="D104" s="204" t="s">
        <v>148</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1332</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151</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152</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1333</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5" t="s">
        <v>154</v>
      </c>
      <c r="E109" s="41"/>
      <c r="F109" s="41"/>
      <c r="G109" s="41"/>
      <c r="H109" s="41"/>
      <c r="I109" s="41"/>
      <c r="J109" s="206">
        <f>ROUND(J32*T109,2)</f>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155</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31" s="2" customFormat="1" ht="12">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9.25" customHeight="1">
      <c r="A111" s="39"/>
      <c r="B111" s="40"/>
      <c r="C111" s="213" t="s">
        <v>156</v>
      </c>
      <c r="D111" s="188"/>
      <c r="E111" s="188"/>
      <c r="F111" s="188"/>
      <c r="G111" s="188"/>
      <c r="H111" s="188"/>
      <c r="I111" s="188"/>
      <c r="J111" s="214">
        <f>ROUND(J98+J103,2)</f>
        <v>0</v>
      </c>
      <c r="K111" s="188"/>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157</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6" t="str">
        <f>E7</f>
        <v>Chodník a úpravy autobusových zastávek, ul. Císařská v Novém Jičíně (Bocheta)</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133</v>
      </c>
      <c r="D121" s="23"/>
      <c r="E121" s="23"/>
      <c r="F121" s="23"/>
      <c r="G121" s="23"/>
      <c r="H121" s="23"/>
      <c r="I121" s="23"/>
      <c r="J121" s="23"/>
      <c r="K121" s="23"/>
      <c r="L121" s="21"/>
    </row>
    <row r="122" spans="1:31" s="2" customFormat="1" ht="16.5" customHeight="1">
      <c r="A122" s="39"/>
      <c r="B122" s="40"/>
      <c r="C122" s="41"/>
      <c r="D122" s="41"/>
      <c r="E122" s="186" t="s">
        <v>2076</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2077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E11</f>
        <v>SO451 - R2 - Elektromontáže - Demontáž</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F14</f>
        <v xml:space="preserve"> </v>
      </c>
      <c r="G126" s="41"/>
      <c r="H126" s="41"/>
      <c r="I126" s="33" t="s">
        <v>22</v>
      </c>
      <c r="J126" s="80" t="str">
        <f>IF(J14="","",J14)</f>
        <v>7. 2. 2022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E17</f>
        <v>Město Nový Jičín</v>
      </c>
      <c r="G128" s="41"/>
      <c r="H128" s="41"/>
      <c r="I128" s="33" t="s">
        <v>30</v>
      </c>
      <c r="J128" s="37" t="str">
        <f>E23</f>
        <v>DOPRAPLAN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IF(E20="","",E20)</f>
        <v>Vyplň údaj</v>
      </c>
      <c r="G129" s="41"/>
      <c r="H129" s="41"/>
      <c r="I129" s="33" t="s">
        <v>33</v>
      </c>
      <c r="J129" s="37" t="str">
        <f>E26</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15"/>
      <c r="B131" s="216"/>
      <c r="C131" s="217" t="s">
        <v>158</v>
      </c>
      <c r="D131" s="218" t="s">
        <v>60</v>
      </c>
      <c r="E131" s="218" t="s">
        <v>56</v>
      </c>
      <c r="F131" s="218" t="s">
        <v>57</v>
      </c>
      <c r="G131" s="218" t="s">
        <v>159</v>
      </c>
      <c r="H131" s="218" t="s">
        <v>160</v>
      </c>
      <c r="I131" s="218" t="s">
        <v>161</v>
      </c>
      <c r="J131" s="218" t="s">
        <v>140</v>
      </c>
      <c r="K131" s="219" t="s">
        <v>162</v>
      </c>
      <c r="L131" s="220"/>
      <c r="M131" s="101" t="s">
        <v>1</v>
      </c>
      <c r="N131" s="102" t="s">
        <v>39</v>
      </c>
      <c r="O131" s="102" t="s">
        <v>163</v>
      </c>
      <c r="P131" s="102" t="s">
        <v>164</v>
      </c>
      <c r="Q131" s="102" t="s">
        <v>165</v>
      </c>
      <c r="R131" s="102" t="s">
        <v>166</v>
      </c>
      <c r="S131" s="102" t="s">
        <v>167</v>
      </c>
      <c r="T131" s="103" t="s">
        <v>168</v>
      </c>
      <c r="U131" s="215"/>
      <c r="V131" s="215"/>
      <c r="W131" s="215"/>
      <c r="X131" s="215"/>
      <c r="Y131" s="215"/>
      <c r="Z131" s="215"/>
      <c r="AA131" s="215"/>
      <c r="AB131" s="215"/>
      <c r="AC131" s="215"/>
      <c r="AD131" s="215"/>
      <c r="AE131" s="215"/>
    </row>
    <row r="132" spans="1:63" s="2" customFormat="1" ht="22.8" customHeight="1">
      <c r="A132" s="39"/>
      <c r="B132" s="40"/>
      <c r="C132" s="108" t="s">
        <v>169</v>
      </c>
      <c r="D132" s="41"/>
      <c r="E132" s="41"/>
      <c r="F132" s="41"/>
      <c r="G132" s="41"/>
      <c r="H132" s="41"/>
      <c r="I132" s="41"/>
      <c r="J132" s="221">
        <f>BK132</f>
        <v>0</v>
      </c>
      <c r="K132" s="41"/>
      <c r="L132" s="45"/>
      <c r="M132" s="104"/>
      <c r="N132" s="222"/>
      <c r="O132" s="105"/>
      <c r="P132" s="223">
        <f>P133</f>
        <v>0</v>
      </c>
      <c r="Q132" s="105"/>
      <c r="R132" s="223">
        <f>R133</f>
        <v>0</v>
      </c>
      <c r="S132" s="105"/>
      <c r="T132" s="224">
        <f>T133</f>
        <v>0</v>
      </c>
      <c r="U132" s="39"/>
      <c r="V132" s="39"/>
      <c r="W132" s="39"/>
      <c r="X132" s="39"/>
      <c r="Y132" s="39"/>
      <c r="Z132" s="39"/>
      <c r="AA132" s="39"/>
      <c r="AB132" s="39"/>
      <c r="AC132" s="39"/>
      <c r="AD132" s="39"/>
      <c r="AE132" s="39"/>
      <c r="AT132" s="18" t="s">
        <v>74</v>
      </c>
      <c r="AU132" s="18" t="s">
        <v>142</v>
      </c>
      <c r="BK132" s="225">
        <f>BK133</f>
        <v>0</v>
      </c>
    </row>
    <row r="133" spans="1:63" s="12" customFormat="1" ht="25.9" customHeight="1">
      <c r="A133" s="12"/>
      <c r="B133" s="226"/>
      <c r="C133" s="227"/>
      <c r="D133" s="228" t="s">
        <v>74</v>
      </c>
      <c r="E133" s="229" t="s">
        <v>450</v>
      </c>
      <c r="F133" s="229" t="s">
        <v>2033</v>
      </c>
      <c r="G133" s="227"/>
      <c r="H133" s="227"/>
      <c r="I133" s="230"/>
      <c r="J133" s="231">
        <f>BK133</f>
        <v>0</v>
      </c>
      <c r="K133" s="227"/>
      <c r="L133" s="232"/>
      <c r="M133" s="233"/>
      <c r="N133" s="234"/>
      <c r="O133" s="234"/>
      <c r="P133" s="235">
        <f>P134</f>
        <v>0</v>
      </c>
      <c r="Q133" s="234"/>
      <c r="R133" s="235">
        <f>R134</f>
        <v>0</v>
      </c>
      <c r="S133" s="234"/>
      <c r="T133" s="236">
        <f>T134</f>
        <v>0</v>
      </c>
      <c r="U133" s="12"/>
      <c r="V133" s="12"/>
      <c r="W133" s="12"/>
      <c r="X133" s="12"/>
      <c r="Y133" s="12"/>
      <c r="Z133" s="12"/>
      <c r="AA133" s="12"/>
      <c r="AB133" s="12"/>
      <c r="AC133" s="12"/>
      <c r="AD133" s="12"/>
      <c r="AE133" s="12"/>
      <c r="AR133" s="237" t="s">
        <v>189</v>
      </c>
      <c r="AT133" s="238" t="s">
        <v>74</v>
      </c>
      <c r="AU133" s="238" t="s">
        <v>75</v>
      </c>
      <c r="AY133" s="237" t="s">
        <v>172</v>
      </c>
      <c r="BK133" s="239">
        <f>BK134</f>
        <v>0</v>
      </c>
    </row>
    <row r="134" spans="1:63" s="12" customFormat="1" ht="22.8" customHeight="1">
      <c r="A134" s="12"/>
      <c r="B134" s="226"/>
      <c r="C134" s="227"/>
      <c r="D134" s="228" t="s">
        <v>74</v>
      </c>
      <c r="E134" s="240" t="s">
        <v>2080</v>
      </c>
      <c r="F134" s="240" t="s">
        <v>2081</v>
      </c>
      <c r="G134" s="227"/>
      <c r="H134" s="227"/>
      <c r="I134" s="230"/>
      <c r="J134" s="241">
        <f>BK134</f>
        <v>0</v>
      </c>
      <c r="K134" s="227"/>
      <c r="L134" s="232"/>
      <c r="M134" s="233"/>
      <c r="N134" s="234"/>
      <c r="O134" s="234"/>
      <c r="P134" s="235">
        <f>SUM(P135:P136)</f>
        <v>0</v>
      </c>
      <c r="Q134" s="234"/>
      <c r="R134" s="235">
        <f>SUM(R135:R136)</f>
        <v>0</v>
      </c>
      <c r="S134" s="234"/>
      <c r="T134" s="236">
        <f>SUM(T135:T136)</f>
        <v>0</v>
      </c>
      <c r="U134" s="12"/>
      <c r="V134" s="12"/>
      <c r="W134" s="12"/>
      <c r="X134" s="12"/>
      <c r="Y134" s="12"/>
      <c r="Z134" s="12"/>
      <c r="AA134" s="12"/>
      <c r="AB134" s="12"/>
      <c r="AC134" s="12"/>
      <c r="AD134" s="12"/>
      <c r="AE134" s="12"/>
      <c r="AR134" s="237" t="s">
        <v>189</v>
      </c>
      <c r="AT134" s="238" t="s">
        <v>74</v>
      </c>
      <c r="AU134" s="238" t="s">
        <v>83</v>
      </c>
      <c r="AY134" s="237" t="s">
        <v>172</v>
      </c>
      <c r="BK134" s="239">
        <f>SUM(BK135:BK136)</f>
        <v>0</v>
      </c>
    </row>
    <row r="135" spans="1:65" s="2" customFormat="1" ht="16.5" customHeight="1">
      <c r="A135" s="39"/>
      <c r="B135" s="40"/>
      <c r="C135" s="242" t="s">
        <v>83</v>
      </c>
      <c r="D135" s="242" t="s">
        <v>175</v>
      </c>
      <c r="E135" s="243" t="s">
        <v>2193</v>
      </c>
      <c r="F135" s="244" t="s">
        <v>2194</v>
      </c>
      <c r="G135" s="245" t="s">
        <v>238</v>
      </c>
      <c r="H135" s="246">
        <v>1</v>
      </c>
      <c r="I135" s="247"/>
      <c r="J135" s="248">
        <f>ROUND(I135*H135,2)</f>
        <v>0</v>
      </c>
      <c r="K135" s="244" t="s">
        <v>179</v>
      </c>
      <c r="L135" s="45"/>
      <c r="M135" s="249" t="s">
        <v>1</v>
      </c>
      <c r="N135" s="250" t="s">
        <v>40</v>
      </c>
      <c r="O135" s="92"/>
      <c r="P135" s="251">
        <f>O135*H135</f>
        <v>0</v>
      </c>
      <c r="Q135" s="251">
        <v>0</v>
      </c>
      <c r="R135" s="251">
        <f>Q135*H135</f>
        <v>0</v>
      </c>
      <c r="S135" s="251">
        <v>0</v>
      </c>
      <c r="T135" s="252">
        <f>S135*H135</f>
        <v>0</v>
      </c>
      <c r="U135" s="39"/>
      <c r="V135" s="39"/>
      <c r="W135" s="39"/>
      <c r="X135" s="39"/>
      <c r="Y135" s="39"/>
      <c r="Z135" s="39"/>
      <c r="AA135" s="39"/>
      <c r="AB135" s="39"/>
      <c r="AC135" s="39"/>
      <c r="AD135" s="39"/>
      <c r="AE135" s="39"/>
      <c r="AR135" s="253" t="s">
        <v>1177</v>
      </c>
      <c r="AT135" s="253" t="s">
        <v>175</v>
      </c>
      <c r="AU135" s="253" t="s">
        <v>85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1177</v>
      </c>
      <c r="BM135" s="253" t="s">
        <v>2195</v>
      </c>
    </row>
    <row r="136" spans="1:47" s="2" customFormat="1" ht="12">
      <c r="A136" s="39"/>
      <c r="B136" s="40"/>
      <c r="C136" s="41"/>
      <c r="D136" s="255" t="s">
        <v>182</v>
      </c>
      <c r="E136" s="41"/>
      <c r="F136" s="256" t="s">
        <v>2194</v>
      </c>
      <c r="G136" s="41"/>
      <c r="H136" s="41"/>
      <c r="I136" s="210"/>
      <c r="J136" s="41"/>
      <c r="K136" s="41"/>
      <c r="L136" s="45"/>
      <c r="M136" s="319"/>
      <c r="N136" s="320"/>
      <c r="O136" s="321"/>
      <c r="P136" s="321"/>
      <c r="Q136" s="321"/>
      <c r="R136" s="321"/>
      <c r="S136" s="321"/>
      <c r="T136" s="322"/>
      <c r="U136" s="39"/>
      <c r="V136" s="39"/>
      <c r="W136" s="39"/>
      <c r="X136" s="39"/>
      <c r="Y136" s="39"/>
      <c r="Z136" s="39"/>
      <c r="AA136" s="39"/>
      <c r="AB136" s="39"/>
      <c r="AC136" s="39"/>
      <c r="AD136" s="39"/>
      <c r="AE136" s="39"/>
      <c r="AT136" s="18" t="s">
        <v>182</v>
      </c>
      <c r="AU136" s="18" t="s">
        <v>85</v>
      </c>
    </row>
    <row r="137" spans="1:31" s="2" customFormat="1" ht="6.95" customHeight="1">
      <c r="A137" s="39"/>
      <c r="B137" s="67"/>
      <c r="C137" s="68"/>
      <c r="D137" s="68"/>
      <c r="E137" s="68"/>
      <c r="F137" s="68"/>
      <c r="G137" s="68"/>
      <c r="H137" s="68"/>
      <c r="I137" s="68"/>
      <c r="J137" s="68"/>
      <c r="K137" s="68"/>
      <c r="L137" s="45"/>
      <c r="M137" s="39"/>
      <c r="O137" s="39"/>
      <c r="P137" s="39"/>
      <c r="Q137" s="39"/>
      <c r="R137" s="39"/>
      <c r="S137" s="39"/>
      <c r="T137" s="39"/>
      <c r="U137" s="39"/>
      <c r="V137" s="39"/>
      <c r="W137" s="39"/>
      <c r="X137" s="39"/>
      <c r="Y137" s="39"/>
      <c r="Z137" s="39"/>
      <c r="AA137" s="39"/>
      <c r="AB137" s="39"/>
      <c r="AC137" s="39"/>
      <c r="AD137" s="39"/>
      <c r="AE137" s="39"/>
    </row>
  </sheetData>
  <sheetProtection password="CC35" sheet="1" objects="1" scenarios="1" formatColumns="0" formatRows="0" autoFilter="0"/>
  <autoFilter ref="C131:K136"/>
  <mergeCells count="17">
    <mergeCell ref="E7:H7"/>
    <mergeCell ref="E9:H9"/>
    <mergeCell ref="E11:H11"/>
    <mergeCell ref="E20:H20"/>
    <mergeCell ref="E29:H29"/>
    <mergeCell ref="E85:H85"/>
    <mergeCell ref="E87:H87"/>
    <mergeCell ref="E89:H89"/>
    <mergeCell ref="D104:F104"/>
    <mergeCell ref="D105:F105"/>
    <mergeCell ref="D106:F106"/>
    <mergeCell ref="D107:F107"/>
    <mergeCell ref="D108:F108"/>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119</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2:12" s="1" customFormat="1" ht="12" customHeight="1">
      <c r="B8" s="21"/>
      <c r="D8" s="151" t="s">
        <v>133</v>
      </c>
      <c r="L8" s="21"/>
    </row>
    <row r="9" spans="1:31" s="2" customFormat="1" ht="16.5" customHeight="1">
      <c r="A9" s="39"/>
      <c r="B9" s="45"/>
      <c r="C9" s="39"/>
      <c r="D9" s="39"/>
      <c r="E9" s="152" t="s">
        <v>2076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2077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2196</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7. 2. 2022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135</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142" t="s">
        <v>136</v>
      </c>
      <c r="E32" s="39"/>
      <c r="F32" s="39"/>
      <c r="G32" s="39"/>
      <c r="H32" s="39"/>
      <c r="I32" s="39"/>
      <c r="J32" s="160">
        <f>J98</f>
        <v>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137</v>
      </c>
      <c r="E33" s="39"/>
      <c r="F33" s="39"/>
      <c r="G33" s="39"/>
      <c r="H33" s="39"/>
      <c r="I33" s="39"/>
      <c r="J33" s="160">
        <f>J103</f>
        <v>0</v>
      </c>
      <c r="K33" s="39"/>
      <c r="L33" s="64"/>
      <c r="S33" s="39"/>
      <c r="T33" s="39"/>
      <c r="U33" s="39"/>
      <c r="V33" s="39"/>
      <c r="W33" s="39"/>
      <c r="X33" s="39"/>
      <c r="Y33" s="39"/>
      <c r="Z33" s="39"/>
      <c r="AA33" s="39"/>
      <c r="AB33" s="39"/>
      <c r="AC33" s="39"/>
      <c r="AD33" s="39"/>
      <c r="AE33" s="39"/>
    </row>
    <row r="34" spans="1:31" s="2" customFormat="1" ht="25.4" customHeight="1">
      <c r="A34" s="39"/>
      <c r="B34" s="45"/>
      <c r="C34" s="39"/>
      <c r="D34" s="162" t="s">
        <v>35</v>
      </c>
      <c r="E34" s="39"/>
      <c r="F34" s="39"/>
      <c r="G34" s="39"/>
      <c r="H34" s="39"/>
      <c r="I34" s="39"/>
      <c r="J34" s="163">
        <f>ROUND(J32+J33,2)</f>
        <v>0</v>
      </c>
      <c r="K34" s="39"/>
      <c r="L34" s="64"/>
      <c r="S34" s="39"/>
      <c r="T34" s="39"/>
      <c r="U34" s="39"/>
      <c r="V34" s="39"/>
      <c r="W34" s="39"/>
      <c r="X34" s="39"/>
      <c r="Y34" s="39"/>
      <c r="Z34" s="39"/>
      <c r="AA34" s="39"/>
      <c r="AB34" s="39"/>
      <c r="AC34" s="39"/>
      <c r="AD34" s="39"/>
      <c r="AE34" s="39"/>
    </row>
    <row r="35" spans="1:31" s="2" customFormat="1" ht="6.95" customHeight="1">
      <c r="A35" s="39"/>
      <c r="B35" s="45"/>
      <c r="C35" s="39"/>
      <c r="D35" s="159"/>
      <c r="E35" s="159"/>
      <c r="F35" s="159"/>
      <c r="G35" s="159"/>
      <c r="H35" s="159"/>
      <c r="I35" s="159"/>
      <c r="J35" s="159"/>
      <c r="K35" s="159"/>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37</v>
      </c>
      <c r="G36" s="39"/>
      <c r="H36" s="39"/>
      <c r="I36" s="164" t="s">
        <v>36</v>
      </c>
      <c r="J36" s="164" t="s">
        <v>38</v>
      </c>
      <c r="K36" s="39"/>
      <c r="L36" s="64"/>
      <c r="S36" s="39"/>
      <c r="T36" s="39"/>
      <c r="U36" s="39"/>
      <c r="V36" s="39"/>
      <c r="W36" s="39"/>
      <c r="X36" s="39"/>
      <c r="Y36" s="39"/>
      <c r="Z36" s="39"/>
      <c r="AA36" s="39"/>
      <c r="AB36" s="39"/>
      <c r="AC36" s="39"/>
      <c r="AD36" s="39"/>
      <c r="AE36" s="39"/>
    </row>
    <row r="37" spans="1:31" s="2" customFormat="1" ht="14.4" customHeight="1">
      <c r="A37" s="39"/>
      <c r="B37" s="45"/>
      <c r="C37" s="39"/>
      <c r="D37" s="165" t="s">
        <v>39</v>
      </c>
      <c r="E37" s="151" t="s">
        <v>40</v>
      </c>
      <c r="F37" s="166">
        <f>ROUND((SUM(BE103:BE110)+SUM(BE132:BE140)),2)</f>
        <v>0</v>
      </c>
      <c r="G37" s="39"/>
      <c r="H37" s="39"/>
      <c r="I37" s="167">
        <v>0.21</v>
      </c>
      <c r="J37" s="166">
        <f>ROUND(((SUM(BE103:BE110)+SUM(BE132:BE140))*I37),2)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1" t="s">
        <v>41</v>
      </c>
      <c r="F38" s="166">
        <f>ROUND((SUM(BF103:BF110)+SUM(BF132:BF140)),2)</f>
        <v>0</v>
      </c>
      <c r="G38" s="39"/>
      <c r="H38" s="39"/>
      <c r="I38" s="167">
        <v>0.15</v>
      </c>
      <c r="J38" s="166">
        <f>ROUND(((SUM(BF103:BF110)+SUM(BF132:BF140))*I38),2)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42</v>
      </c>
      <c r="F39" s="166">
        <f>ROUND((SUM(BG103:BG110)+SUM(BG132:BG140)),2)</f>
        <v>0</v>
      </c>
      <c r="G39" s="39"/>
      <c r="H39" s="39"/>
      <c r="I39" s="167">
        <v>0.21</v>
      </c>
      <c r="J39" s="166">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1" t="s">
        <v>43</v>
      </c>
      <c r="F40" s="166">
        <f>ROUND((SUM(BH103:BH110)+SUM(BH132:BH140)),2)</f>
        <v>0</v>
      </c>
      <c r="G40" s="39"/>
      <c r="H40" s="39"/>
      <c r="I40" s="167">
        <v>0.15</v>
      </c>
      <c r="J40" s="166">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1" t="s">
        <v>44</v>
      </c>
      <c r="F41" s="166">
        <f>ROUND((SUM(BI103:BI110)+SUM(BI132:BI140)),2)</f>
        <v>0</v>
      </c>
      <c r="G41" s="39"/>
      <c r="H41" s="39"/>
      <c r="I41" s="167">
        <v>0</v>
      </c>
      <c r="J41" s="166">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8"/>
      <c r="D43" s="169" t="s">
        <v>45</v>
      </c>
      <c r="E43" s="170"/>
      <c r="F43" s="170"/>
      <c r="G43" s="171" t="s">
        <v>46</v>
      </c>
      <c r="H43" s="172" t="s">
        <v>47</v>
      </c>
      <c r="I43" s="170"/>
      <c r="J43" s="173">
        <f>SUM(J34:J41)</f>
        <v>0</v>
      </c>
      <c r="K43" s="174"/>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133</v>
      </c>
      <c r="D86" s="23"/>
      <c r="E86" s="23"/>
      <c r="F86" s="23"/>
      <c r="G86" s="23"/>
      <c r="H86" s="23"/>
      <c r="I86" s="23"/>
      <c r="J86" s="23"/>
      <c r="K86" s="23"/>
      <c r="L86" s="21"/>
    </row>
    <row r="87" spans="1:31" s="2" customFormat="1" ht="16.5" customHeight="1">
      <c r="A87" s="39"/>
      <c r="B87" s="40"/>
      <c r="C87" s="41"/>
      <c r="D87" s="41"/>
      <c r="E87" s="186" t="s">
        <v>2076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2077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SO451 - R3 - Nátěry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7. 2. 2022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Město Nový Jičín</v>
      </c>
      <c r="G93" s="41"/>
      <c r="H93" s="41"/>
      <c r="I93" s="33" t="s">
        <v>30</v>
      </c>
      <c r="J93" s="37" t="str">
        <f>E23</f>
        <v>DOPRAPLAN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139</v>
      </c>
      <c r="D96" s="188"/>
      <c r="E96" s="188"/>
      <c r="F96" s="188"/>
      <c r="G96" s="188"/>
      <c r="H96" s="188"/>
      <c r="I96" s="188"/>
      <c r="J96" s="189" t="s">
        <v>140</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141</v>
      </c>
      <c r="D98" s="41"/>
      <c r="E98" s="41"/>
      <c r="F98" s="41"/>
      <c r="G98" s="41"/>
      <c r="H98" s="41"/>
      <c r="I98" s="41"/>
      <c r="J98" s="111">
        <f>J132</f>
        <v>0</v>
      </c>
      <c r="K98" s="41"/>
      <c r="L98" s="64"/>
      <c r="S98" s="39"/>
      <c r="T98" s="39"/>
      <c r="U98" s="39"/>
      <c r="V98" s="39"/>
      <c r="W98" s="39"/>
      <c r="X98" s="39"/>
      <c r="Y98" s="39"/>
      <c r="Z98" s="39"/>
      <c r="AA98" s="39"/>
      <c r="AB98" s="39"/>
      <c r="AC98" s="39"/>
      <c r="AD98" s="39"/>
      <c r="AE98" s="39"/>
      <c r="AU98" s="18" t="s">
        <v>142</v>
      </c>
    </row>
    <row r="99" spans="1:31" s="9" customFormat="1" ht="24.95" customHeight="1">
      <c r="A99" s="9"/>
      <c r="B99" s="191"/>
      <c r="C99" s="192"/>
      <c r="D99" s="193" t="s">
        <v>2197</v>
      </c>
      <c r="E99" s="194"/>
      <c r="F99" s="194"/>
      <c r="G99" s="194"/>
      <c r="H99" s="194"/>
      <c r="I99" s="194"/>
      <c r="J99" s="195">
        <f>J133</f>
        <v>0</v>
      </c>
      <c r="K99" s="192"/>
      <c r="L99" s="196"/>
      <c r="S99" s="9"/>
      <c r="T99" s="9"/>
      <c r="U99" s="9"/>
      <c r="V99" s="9"/>
      <c r="W99" s="9"/>
      <c r="X99" s="9"/>
      <c r="Y99" s="9"/>
      <c r="Z99" s="9"/>
      <c r="AA99" s="9"/>
      <c r="AB99" s="9"/>
      <c r="AC99" s="9"/>
      <c r="AD99" s="9"/>
      <c r="AE99" s="9"/>
    </row>
    <row r="100" spans="1:31" s="10" customFormat="1" ht="19.9" customHeight="1">
      <c r="A100" s="10"/>
      <c r="B100" s="197"/>
      <c r="C100" s="134"/>
      <c r="D100" s="198" t="s">
        <v>2198</v>
      </c>
      <c r="E100" s="199"/>
      <c r="F100" s="199"/>
      <c r="G100" s="199"/>
      <c r="H100" s="199"/>
      <c r="I100" s="199"/>
      <c r="J100" s="200">
        <f>J134</f>
        <v>0</v>
      </c>
      <c r="K100" s="134"/>
      <c r="L100" s="201"/>
      <c r="S100" s="10"/>
      <c r="T100" s="10"/>
      <c r="U100" s="10"/>
      <c r="V100" s="10"/>
      <c r="W100" s="10"/>
      <c r="X100" s="10"/>
      <c r="Y100" s="10"/>
      <c r="Z100" s="10"/>
      <c r="AA100" s="10"/>
      <c r="AB100" s="10"/>
      <c r="AC100" s="10"/>
      <c r="AD100" s="10"/>
      <c r="AE100" s="10"/>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29.25" customHeight="1">
      <c r="A103" s="39"/>
      <c r="B103" s="40"/>
      <c r="C103" s="190" t="s">
        <v>147</v>
      </c>
      <c r="D103" s="41"/>
      <c r="E103" s="41"/>
      <c r="F103" s="41"/>
      <c r="G103" s="41"/>
      <c r="H103" s="41"/>
      <c r="I103" s="41"/>
      <c r="J103" s="202">
        <f>ROUND(J104+J105+J106+J107+J108+J109,2)</f>
        <v>0</v>
      </c>
      <c r="K103" s="41"/>
      <c r="L103" s="64"/>
      <c r="N103" s="203" t="s">
        <v>39</v>
      </c>
      <c r="S103" s="39"/>
      <c r="T103" s="39"/>
      <c r="U103" s="39"/>
      <c r="V103" s="39"/>
      <c r="W103" s="39"/>
      <c r="X103" s="39"/>
      <c r="Y103" s="39"/>
      <c r="Z103" s="39"/>
      <c r="AA103" s="39"/>
      <c r="AB103" s="39"/>
      <c r="AC103" s="39"/>
      <c r="AD103" s="39"/>
      <c r="AE103" s="39"/>
    </row>
    <row r="104" spans="1:65" s="2" customFormat="1" ht="18" customHeight="1">
      <c r="A104" s="39"/>
      <c r="B104" s="40"/>
      <c r="C104" s="41"/>
      <c r="D104" s="204" t="s">
        <v>148</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1332</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151</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152</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1333</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5" t="s">
        <v>154</v>
      </c>
      <c r="E109" s="41"/>
      <c r="F109" s="41"/>
      <c r="G109" s="41"/>
      <c r="H109" s="41"/>
      <c r="I109" s="41"/>
      <c r="J109" s="206">
        <f>ROUND(J32*T109,2)</f>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155</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31" s="2" customFormat="1" ht="12">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9.25" customHeight="1">
      <c r="A111" s="39"/>
      <c r="B111" s="40"/>
      <c r="C111" s="213" t="s">
        <v>156</v>
      </c>
      <c r="D111" s="188"/>
      <c r="E111" s="188"/>
      <c r="F111" s="188"/>
      <c r="G111" s="188"/>
      <c r="H111" s="188"/>
      <c r="I111" s="188"/>
      <c r="J111" s="214">
        <f>ROUND(J98+J103,2)</f>
        <v>0</v>
      </c>
      <c r="K111" s="188"/>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157</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6" t="str">
        <f>E7</f>
        <v>Chodník a úpravy autobusových zastávek, ul. Císařská v Novém Jičíně (Bocheta)</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133</v>
      </c>
      <c r="D121" s="23"/>
      <c r="E121" s="23"/>
      <c r="F121" s="23"/>
      <c r="G121" s="23"/>
      <c r="H121" s="23"/>
      <c r="I121" s="23"/>
      <c r="J121" s="23"/>
      <c r="K121" s="23"/>
      <c r="L121" s="21"/>
    </row>
    <row r="122" spans="1:31" s="2" customFormat="1" ht="16.5" customHeight="1">
      <c r="A122" s="39"/>
      <c r="B122" s="40"/>
      <c r="C122" s="41"/>
      <c r="D122" s="41"/>
      <c r="E122" s="186" t="s">
        <v>2076</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2077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E11</f>
        <v>SO451 - R3 - Nátěry</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F14</f>
        <v xml:space="preserve"> </v>
      </c>
      <c r="G126" s="41"/>
      <c r="H126" s="41"/>
      <c r="I126" s="33" t="s">
        <v>22</v>
      </c>
      <c r="J126" s="80" t="str">
        <f>IF(J14="","",J14)</f>
        <v>7. 2. 2022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E17</f>
        <v>Město Nový Jičín</v>
      </c>
      <c r="G128" s="41"/>
      <c r="H128" s="41"/>
      <c r="I128" s="33" t="s">
        <v>30</v>
      </c>
      <c r="J128" s="37" t="str">
        <f>E23</f>
        <v>DOPRAPLAN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IF(E20="","",E20)</f>
        <v>Vyplň údaj</v>
      </c>
      <c r="G129" s="41"/>
      <c r="H129" s="41"/>
      <c r="I129" s="33" t="s">
        <v>33</v>
      </c>
      <c r="J129" s="37" t="str">
        <f>E26</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15"/>
      <c r="B131" s="216"/>
      <c r="C131" s="217" t="s">
        <v>158</v>
      </c>
      <c r="D131" s="218" t="s">
        <v>60</v>
      </c>
      <c r="E131" s="218" t="s">
        <v>56</v>
      </c>
      <c r="F131" s="218" t="s">
        <v>57</v>
      </c>
      <c r="G131" s="218" t="s">
        <v>159</v>
      </c>
      <c r="H131" s="218" t="s">
        <v>160</v>
      </c>
      <c r="I131" s="218" t="s">
        <v>161</v>
      </c>
      <c r="J131" s="218" t="s">
        <v>140</v>
      </c>
      <c r="K131" s="219" t="s">
        <v>162</v>
      </c>
      <c r="L131" s="220"/>
      <c r="M131" s="101" t="s">
        <v>1</v>
      </c>
      <c r="N131" s="102" t="s">
        <v>39</v>
      </c>
      <c r="O131" s="102" t="s">
        <v>163</v>
      </c>
      <c r="P131" s="102" t="s">
        <v>164</v>
      </c>
      <c r="Q131" s="102" t="s">
        <v>165</v>
      </c>
      <c r="R131" s="102" t="s">
        <v>166</v>
      </c>
      <c r="S131" s="102" t="s">
        <v>167</v>
      </c>
      <c r="T131" s="103" t="s">
        <v>168</v>
      </c>
      <c r="U131" s="215"/>
      <c r="V131" s="215"/>
      <c r="W131" s="215"/>
      <c r="X131" s="215"/>
      <c r="Y131" s="215"/>
      <c r="Z131" s="215"/>
      <c r="AA131" s="215"/>
      <c r="AB131" s="215"/>
      <c r="AC131" s="215"/>
      <c r="AD131" s="215"/>
      <c r="AE131" s="215"/>
    </row>
    <row r="132" spans="1:63" s="2" customFormat="1" ht="22.8" customHeight="1">
      <c r="A132" s="39"/>
      <c r="B132" s="40"/>
      <c r="C132" s="108" t="s">
        <v>169</v>
      </c>
      <c r="D132" s="41"/>
      <c r="E132" s="41"/>
      <c r="F132" s="41"/>
      <c r="G132" s="41"/>
      <c r="H132" s="41"/>
      <c r="I132" s="41"/>
      <c r="J132" s="221">
        <f>BK132</f>
        <v>0</v>
      </c>
      <c r="K132" s="41"/>
      <c r="L132" s="45"/>
      <c r="M132" s="104"/>
      <c r="N132" s="222"/>
      <c r="O132" s="105"/>
      <c r="P132" s="223">
        <f>P133</f>
        <v>0</v>
      </c>
      <c r="Q132" s="105"/>
      <c r="R132" s="223">
        <f>R133</f>
        <v>0.00030000000000000003</v>
      </c>
      <c r="S132" s="105"/>
      <c r="T132" s="224">
        <f>T133</f>
        <v>0</v>
      </c>
      <c r="U132" s="39"/>
      <c r="V132" s="39"/>
      <c r="W132" s="39"/>
      <c r="X132" s="39"/>
      <c r="Y132" s="39"/>
      <c r="Z132" s="39"/>
      <c r="AA132" s="39"/>
      <c r="AB132" s="39"/>
      <c r="AC132" s="39"/>
      <c r="AD132" s="39"/>
      <c r="AE132" s="39"/>
      <c r="AT132" s="18" t="s">
        <v>74</v>
      </c>
      <c r="AU132" s="18" t="s">
        <v>142</v>
      </c>
      <c r="BK132" s="225">
        <f>BK133</f>
        <v>0</v>
      </c>
    </row>
    <row r="133" spans="1:63" s="12" customFormat="1" ht="25.9" customHeight="1">
      <c r="A133" s="12"/>
      <c r="B133" s="226"/>
      <c r="C133" s="227"/>
      <c r="D133" s="228" t="s">
        <v>74</v>
      </c>
      <c r="E133" s="229" t="s">
        <v>2199</v>
      </c>
      <c r="F133" s="229" t="s">
        <v>2200</v>
      </c>
      <c r="G133" s="227"/>
      <c r="H133" s="227"/>
      <c r="I133" s="230"/>
      <c r="J133" s="231">
        <f>BK133</f>
        <v>0</v>
      </c>
      <c r="K133" s="227"/>
      <c r="L133" s="232"/>
      <c r="M133" s="233"/>
      <c r="N133" s="234"/>
      <c r="O133" s="234"/>
      <c r="P133" s="235">
        <f>P134</f>
        <v>0</v>
      </c>
      <c r="Q133" s="234"/>
      <c r="R133" s="235">
        <f>R134</f>
        <v>0.00030000000000000003</v>
      </c>
      <c r="S133" s="234"/>
      <c r="T133" s="236">
        <f>T134</f>
        <v>0</v>
      </c>
      <c r="U133" s="12"/>
      <c r="V133" s="12"/>
      <c r="W133" s="12"/>
      <c r="X133" s="12"/>
      <c r="Y133" s="12"/>
      <c r="Z133" s="12"/>
      <c r="AA133" s="12"/>
      <c r="AB133" s="12"/>
      <c r="AC133" s="12"/>
      <c r="AD133" s="12"/>
      <c r="AE133" s="12"/>
      <c r="AR133" s="237" t="s">
        <v>85</v>
      </c>
      <c r="AT133" s="238" t="s">
        <v>74</v>
      </c>
      <c r="AU133" s="238" t="s">
        <v>75</v>
      </c>
      <c r="AY133" s="237" t="s">
        <v>172</v>
      </c>
      <c r="BK133" s="239">
        <f>BK134</f>
        <v>0</v>
      </c>
    </row>
    <row r="134" spans="1:63" s="12" customFormat="1" ht="22.8" customHeight="1">
      <c r="A134" s="12"/>
      <c r="B134" s="226"/>
      <c r="C134" s="227"/>
      <c r="D134" s="228" t="s">
        <v>74</v>
      </c>
      <c r="E134" s="240" t="s">
        <v>2201</v>
      </c>
      <c r="F134" s="240" t="s">
        <v>2202</v>
      </c>
      <c r="G134" s="227"/>
      <c r="H134" s="227"/>
      <c r="I134" s="230"/>
      <c r="J134" s="241">
        <f>BK134</f>
        <v>0</v>
      </c>
      <c r="K134" s="227"/>
      <c r="L134" s="232"/>
      <c r="M134" s="233"/>
      <c r="N134" s="234"/>
      <c r="O134" s="234"/>
      <c r="P134" s="235">
        <f>SUM(P135:P140)</f>
        <v>0</v>
      </c>
      <c r="Q134" s="234"/>
      <c r="R134" s="235">
        <f>SUM(R135:R140)</f>
        <v>0.00030000000000000003</v>
      </c>
      <c r="S134" s="234"/>
      <c r="T134" s="236">
        <f>SUM(T135:T140)</f>
        <v>0</v>
      </c>
      <c r="U134" s="12"/>
      <c r="V134" s="12"/>
      <c r="W134" s="12"/>
      <c r="X134" s="12"/>
      <c r="Y134" s="12"/>
      <c r="Z134" s="12"/>
      <c r="AA134" s="12"/>
      <c r="AB134" s="12"/>
      <c r="AC134" s="12"/>
      <c r="AD134" s="12"/>
      <c r="AE134" s="12"/>
      <c r="AR134" s="237" t="s">
        <v>85</v>
      </c>
      <c r="AT134" s="238" t="s">
        <v>74</v>
      </c>
      <c r="AU134" s="238" t="s">
        <v>83</v>
      </c>
      <c r="AY134" s="237" t="s">
        <v>172</v>
      </c>
      <c r="BK134" s="239">
        <f>SUM(BK135:BK140)</f>
        <v>0</v>
      </c>
    </row>
    <row r="135" spans="1:65" s="2" customFormat="1" ht="21.75" customHeight="1">
      <c r="A135" s="39"/>
      <c r="B135" s="40"/>
      <c r="C135" s="242" t="s">
        <v>83</v>
      </c>
      <c r="D135" s="242" t="s">
        <v>175</v>
      </c>
      <c r="E135" s="243" t="s">
        <v>2203</v>
      </c>
      <c r="F135" s="244" t="s">
        <v>2204</v>
      </c>
      <c r="G135" s="245" t="s">
        <v>369</v>
      </c>
      <c r="H135" s="246">
        <v>5</v>
      </c>
      <c r="I135" s="247"/>
      <c r="J135" s="248">
        <f>ROUND(I135*H135,2)</f>
        <v>0</v>
      </c>
      <c r="K135" s="244" t="s">
        <v>179</v>
      </c>
      <c r="L135" s="45"/>
      <c r="M135" s="249" t="s">
        <v>1</v>
      </c>
      <c r="N135" s="250" t="s">
        <v>40</v>
      </c>
      <c r="O135" s="92"/>
      <c r="P135" s="251">
        <f>O135*H135</f>
        <v>0</v>
      </c>
      <c r="Q135" s="251">
        <v>0</v>
      </c>
      <c r="R135" s="251">
        <f>Q135*H135</f>
        <v>0</v>
      </c>
      <c r="S135" s="251">
        <v>0</v>
      </c>
      <c r="T135" s="252">
        <f>S135*H135</f>
        <v>0</v>
      </c>
      <c r="U135" s="39"/>
      <c r="V135" s="39"/>
      <c r="W135" s="39"/>
      <c r="X135" s="39"/>
      <c r="Y135" s="39"/>
      <c r="Z135" s="39"/>
      <c r="AA135" s="39"/>
      <c r="AB135" s="39"/>
      <c r="AC135" s="39"/>
      <c r="AD135" s="39"/>
      <c r="AE135" s="39"/>
      <c r="AR135" s="253" t="s">
        <v>346</v>
      </c>
      <c r="AT135" s="253" t="s">
        <v>175</v>
      </c>
      <c r="AU135" s="253" t="s">
        <v>85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346</v>
      </c>
      <c r="BM135" s="253" t="s">
        <v>2205</v>
      </c>
    </row>
    <row r="136" spans="1:47" s="2" customFormat="1" ht="12">
      <c r="A136" s="39"/>
      <c r="B136" s="40"/>
      <c r="C136" s="41"/>
      <c r="D136" s="255" t="s">
        <v>182</v>
      </c>
      <c r="E136" s="41"/>
      <c r="F136" s="256" t="s">
        <v>2206</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85</v>
      </c>
    </row>
    <row r="137" spans="1:47" s="2" customFormat="1" ht="12">
      <c r="A137" s="39"/>
      <c r="B137" s="40"/>
      <c r="C137" s="41"/>
      <c r="D137" s="255" t="s">
        <v>242</v>
      </c>
      <c r="E137" s="41"/>
      <c r="F137" s="259" t="s">
        <v>2207</v>
      </c>
      <c r="G137" s="41"/>
      <c r="H137" s="41"/>
      <c r="I137" s="210"/>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242</v>
      </c>
      <c r="AU137" s="18" t="s">
        <v>85</v>
      </c>
    </row>
    <row r="138" spans="1:65" s="2" customFormat="1" ht="16.5" customHeight="1">
      <c r="A138" s="39"/>
      <c r="B138" s="40"/>
      <c r="C138" s="242" t="s">
        <v>85</v>
      </c>
      <c r="D138" s="242" t="s">
        <v>175</v>
      </c>
      <c r="E138" s="243" t="s">
        <v>2208</v>
      </c>
      <c r="F138" s="244" t="s">
        <v>2209</v>
      </c>
      <c r="G138" s="245" t="s">
        <v>238</v>
      </c>
      <c r="H138" s="246">
        <v>5</v>
      </c>
      <c r="I138" s="247"/>
      <c r="J138" s="248">
        <f>ROUND(I138*H138,2)</f>
        <v>0</v>
      </c>
      <c r="K138" s="244" t="s">
        <v>179</v>
      </c>
      <c r="L138" s="45"/>
      <c r="M138" s="249" t="s">
        <v>1</v>
      </c>
      <c r="N138" s="250" t="s">
        <v>40</v>
      </c>
      <c r="O138" s="92"/>
      <c r="P138" s="251">
        <f>O138*H138</f>
        <v>0</v>
      </c>
      <c r="Q138" s="251">
        <v>6E-05</v>
      </c>
      <c r="R138" s="251">
        <f>Q138*H138</f>
        <v>0.00030000000000000003</v>
      </c>
      <c r="S138" s="251">
        <v>0</v>
      </c>
      <c r="T138" s="252">
        <f>S138*H138</f>
        <v>0</v>
      </c>
      <c r="U138" s="39"/>
      <c r="V138" s="39"/>
      <c r="W138" s="39"/>
      <c r="X138" s="39"/>
      <c r="Y138" s="39"/>
      <c r="Z138" s="39"/>
      <c r="AA138" s="39"/>
      <c r="AB138" s="39"/>
      <c r="AC138" s="39"/>
      <c r="AD138" s="39"/>
      <c r="AE138" s="39"/>
      <c r="AR138" s="253" t="s">
        <v>346</v>
      </c>
      <c r="AT138" s="253" t="s">
        <v>175</v>
      </c>
      <c r="AU138" s="253" t="s">
        <v>85</v>
      </c>
      <c r="AY138" s="18" t="s">
        <v>172</v>
      </c>
      <c r="BE138" s="254">
        <f>IF(N138="základní",J138,0)</f>
        <v>0</v>
      </c>
      <c r="BF138" s="254">
        <f>IF(N138="snížená",J138,0)</f>
        <v>0</v>
      </c>
      <c r="BG138" s="254">
        <f>IF(N138="zákl. přenesená",J138,0)</f>
        <v>0</v>
      </c>
      <c r="BH138" s="254">
        <f>IF(N138="sníž. přenesená",J138,0)</f>
        <v>0</v>
      </c>
      <c r="BI138" s="254">
        <f>IF(N138="nulová",J138,0)</f>
        <v>0</v>
      </c>
      <c r="BJ138" s="18" t="s">
        <v>83</v>
      </c>
      <c r="BK138" s="254">
        <f>ROUND(I138*H138,2)</f>
        <v>0</v>
      </c>
      <c r="BL138" s="18" t="s">
        <v>346</v>
      </c>
      <c r="BM138" s="253" t="s">
        <v>2210</v>
      </c>
    </row>
    <row r="139" spans="1:47" s="2" customFormat="1" ht="12">
      <c r="A139" s="39"/>
      <c r="B139" s="40"/>
      <c r="C139" s="41"/>
      <c r="D139" s="255" t="s">
        <v>182</v>
      </c>
      <c r="E139" s="41"/>
      <c r="F139" s="256" t="s">
        <v>2209</v>
      </c>
      <c r="G139" s="41"/>
      <c r="H139" s="41"/>
      <c r="I139" s="210"/>
      <c r="J139" s="41"/>
      <c r="K139" s="41"/>
      <c r="L139" s="45"/>
      <c r="M139" s="257"/>
      <c r="N139" s="258"/>
      <c r="O139" s="92"/>
      <c r="P139" s="92"/>
      <c r="Q139" s="92"/>
      <c r="R139" s="92"/>
      <c r="S139" s="92"/>
      <c r="T139" s="93"/>
      <c r="U139" s="39"/>
      <c r="V139" s="39"/>
      <c r="W139" s="39"/>
      <c r="X139" s="39"/>
      <c r="Y139" s="39"/>
      <c r="Z139" s="39"/>
      <c r="AA139" s="39"/>
      <c r="AB139" s="39"/>
      <c r="AC139" s="39"/>
      <c r="AD139" s="39"/>
      <c r="AE139" s="39"/>
      <c r="AT139" s="18" t="s">
        <v>182</v>
      </c>
      <c r="AU139" s="18" t="s">
        <v>85</v>
      </c>
    </row>
    <row r="140" spans="1:47" s="2" customFormat="1" ht="12">
      <c r="A140" s="39"/>
      <c r="B140" s="40"/>
      <c r="C140" s="41"/>
      <c r="D140" s="255" t="s">
        <v>242</v>
      </c>
      <c r="E140" s="41"/>
      <c r="F140" s="259" t="s">
        <v>2211</v>
      </c>
      <c r="G140" s="41"/>
      <c r="H140" s="41"/>
      <c r="I140" s="210"/>
      <c r="J140" s="41"/>
      <c r="K140" s="41"/>
      <c r="L140" s="45"/>
      <c r="M140" s="319"/>
      <c r="N140" s="320"/>
      <c r="O140" s="321"/>
      <c r="P140" s="321"/>
      <c r="Q140" s="321"/>
      <c r="R140" s="321"/>
      <c r="S140" s="321"/>
      <c r="T140" s="322"/>
      <c r="U140" s="39"/>
      <c r="V140" s="39"/>
      <c r="W140" s="39"/>
      <c r="X140" s="39"/>
      <c r="Y140" s="39"/>
      <c r="Z140" s="39"/>
      <c r="AA140" s="39"/>
      <c r="AB140" s="39"/>
      <c r="AC140" s="39"/>
      <c r="AD140" s="39"/>
      <c r="AE140" s="39"/>
      <c r="AT140" s="18" t="s">
        <v>242</v>
      </c>
      <c r="AU140" s="18" t="s">
        <v>85</v>
      </c>
    </row>
    <row r="141" spans="1:31" s="2" customFormat="1" ht="6.95" customHeight="1">
      <c r="A141" s="39"/>
      <c r="B141" s="67"/>
      <c r="C141" s="68"/>
      <c r="D141" s="68"/>
      <c r="E141" s="68"/>
      <c r="F141" s="68"/>
      <c r="G141" s="68"/>
      <c r="H141" s="68"/>
      <c r="I141" s="68"/>
      <c r="J141" s="68"/>
      <c r="K141" s="68"/>
      <c r="L141" s="45"/>
      <c r="M141" s="39"/>
      <c r="O141" s="39"/>
      <c r="P141" s="39"/>
      <c r="Q141" s="39"/>
      <c r="R141" s="39"/>
      <c r="S141" s="39"/>
      <c r="T141" s="39"/>
      <c r="U141" s="39"/>
      <c r="V141" s="39"/>
      <c r="W141" s="39"/>
      <c r="X141" s="39"/>
      <c r="Y141" s="39"/>
      <c r="Z141" s="39"/>
      <c r="AA141" s="39"/>
      <c r="AB141" s="39"/>
      <c r="AC141" s="39"/>
      <c r="AD141" s="39"/>
      <c r="AE141" s="39"/>
    </row>
  </sheetData>
  <sheetProtection password="CC35" sheet="1" objects="1" scenarios="1" formatColumns="0" formatRows="0" autoFilter="0"/>
  <autoFilter ref="C131:K140"/>
  <mergeCells count="17">
    <mergeCell ref="E7:H7"/>
    <mergeCell ref="E9:H9"/>
    <mergeCell ref="E11:H11"/>
    <mergeCell ref="E20:H20"/>
    <mergeCell ref="E29:H29"/>
    <mergeCell ref="E85:H85"/>
    <mergeCell ref="E87:H87"/>
    <mergeCell ref="E89:H89"/>
    <mergeCell ref="D104:F104"/>
    <mergeCell ref="D105:F105"/>
    <mergeCell ref="D106:F106"/>
    <mergeCell ref="D107:F107"/>
    <mergeCell ref="D108:F108"/>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8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122</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2:12" s="1" customFormat="1" ht="12" customHeight="1">
      <c r="B8" s="21"/>
      <c r="D8" s="151" t="s">
        <v>133</v>
      </c>
      <c r="L8" s="21"/>
    </row>
    <row r="9" spans="1:31" s="2" customFormat="1" ht="16.5" customHeight="1">
      <c r="A9" s="39"/>
      <c r="B9" s="45"/>
      <c r="C9" s="39"/>
      <c r="D9" s="39"/>
      <c r="E9" s="152" t="s">
        <v>2076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2077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2212</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7. 2. 2022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135</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142" t="s">
        <v>136</v>
      </c>
      <c r="E32" s="39"/>
      <c r="F32" s="39"/>
      <c r="G32" s="39"/>
      <c r="H32" s="39"/>
      <c r="I32" s="39"/>
      <c r="J32" s="160">
        <f>J98</f>
        <v>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137</v>
      </c>
      <c r="E33" s="39"/>
      <c r="F33" s="39"/>
      <c r="G33" s="39"/>
      <c r="H33" s="39"/>
      <c r="I33" s="39"/>
      <c r="J33" s="160">
        <f>J103</f>
        <v>0</v>
      </c>
      <c r="K33" s="39"/>
      <c r="L33" s="64"/>
      <c r="S33" s="39"/>
      <c r="T33" s="39"/>
      <c r="U33" s="39"/>
      <c r="V33" s="39"/>
      <c r="W33" s="39"/>
      <c r="X33" s="39"/>
      <c r="Y33" s="39"/>
      <c r="Z33" s="39"/>
      <c r="AA33" s="39"/>
      <c r="AB33" s="39"/>
      <c r="AC33" s="39"/>
      <c r="AD33" s="39"/>
      <c r="AE33" s="39"/>
    </row>
    <row r="34" spans="1:31" s="2" customFormat="1" ht="25.4" customHeight="1">
      <c r="A34" s="39"/>
      <c r="B34" s="45"/>
      <c r="C34" s="39"/>
      <c r="D34" s="162" t="s">
        <v>35</v>
      </c>
      <c r="E34" s="39"/>
      <c r="F34" s="39"/>
      <c r="G34" s="39"/>
      <c r="H34" s="39"/>
      <c r="I34" s="39"/>
      <c r="J34" s="163">
        <f>ROUND(J32+J33,2)</f>
        <v>0</v>
      </c>
      <c r="K34" s="39"/>
      <c r="L34" s="64"/>
      <c r="S34" s="39"/>
      <c r="T34" s="39"/>
      <c r="U34" s="39"/>
      <c r="V34" s="39"/>
      <c r="W34" s="39"/>
      <c r="X34" s="39"/>
      <c r="Y34" s="39"/>
      <c r="Z34" s="39"/>
      <c r="AA34" s="39"/>
      <c r="AB34" s="39"/>
      <c r="AC34" s="39"/>
      <c r="AD34" s="39"/>
      <c r="AE34" s="39"/>
    </row>
    <row r="35" spans="1:31" s="2" customFormat="1" ht="6.95" customHeight="1">
      <c r="A35" s="39"/>
      <c r="B35" s="45"/>
      <c r="C35" s="39"/>
      <c r="D35" s="159"/>
      <c r="E35" s="159"/>
      <c r="F35" s="159"/>
      <c r="G35" s="159"/>
      <c r="H35" s="159"/>
      <c r="I35" s="159"/>
      <c r="J35" s="159"/>
      <c r="K35" s="159"/>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37</v>
      </c>
      <c r="G36" s="39"/>
      <c r="H36" s="39"/>
      <c r="I36" s="164" t="s">
        <v>36</v>
      </c>
      <c r="J36" s="164" t="s">
        <v>38</v>
      </c>
      <c r="K36" s="39"/>
      <c r="L36" s="64"/>
      <c r="S36" s="39"/>
      <c r="T36" s="39"/>
      <c r="U36" s="39"/>
      <c r="V36" s="39"/>
      <c r="W36" s="39"/>
      <c r="X36" s="39"/>
      <c r="Y36" s="39"/>
      <c r="Z36" s="39"/>
      <c r="AA36" s="39"/>
      <c r="AB36" s="39"/>
      <c r="AC36" s="39"/>
      <c r="AD36" s="39"/>
      <c r="AE36" s="39"/>
    </row>
    <row r="37" spans="1:31" s="2" customFormat="1" ht="14.4" customHeight="1">
      <c r="A37" s="39"/>
      <c r="B37" s="45"/>
      <c r="C37" s="39"/>
      <c r="D37" s="165" t="s">
        <v>39</v>
      </c>
      <c r="E37" s="151" t="s">
        <v>40</v>
      </c>
      <c r="F37" s="166">
        <f>ROUND((SUM(BE103:BE110)+SUM(BE132:BE181)),2)</f>
        <v>0</v>
      </c>
      <c r="G37" s="39"/>
      <c r="H37" s="39"/>
      <c r="I37" s="167">
        <v>0.21</v>
      </c>
      <c r="J37" s="166">
        <f>ROUND(((SUM(BE103:BE110)+SUM(BE132:BE181))*I37),2)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1" t="s">
        <v>41</v>
      </c>
      <c r="F38" s="166">
        <f>ROUND((SUM(BF103:BF110)+SUM(BF132:BF181)),2)</f>
        <v>0</v>
      </c>
      <c r="G38" s="39"/>
      <c r="H38" s="39"/>
      <c r="I38" s="167">
        <v>0.15</v>
      </c>
      <c r="J38" s="166">
        <f>ROUND(((SUM(BF103:BF110)+SUM(BF132:BF181))*I38),2)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42</v>
      </c>
      <c r="F39" s="166">
        <f>ROUND((SUM(BG103:BG110)+SUM(BG132:BG181)),2)</f>
        <v>0</v>
      </c>
      <c r="G39" s="39"/>
      <c r="H39" s="39"/>
      <c r="I39" s="167">
        <v>0.21</v>
      </c>
      <c r="J39" s="166">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1" t="s">
        <v>43</v>
      </c>
      <c r="F40" s="166">
        <f>ROUND((SUM(BH103:BH110)+SUM(BH132:BH181)),2)</f>
        <v>0</v>
      </c>
      <c r="G40" s="39"/>
      <c r="H40" s="39"/>
      <c r="I40" s="167">
        <v>0.15</v>
      </c>
      <c r="J40" s="166">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1" t="s">
        <v>44</v>
      </c>
      <c r="F41" s="166">
        <f>ROUND((SUM(BI103:BI110)+SUM(BI132:BI181)),2)</f>
        <v>0</v>
      </c>
      <c r="G41" s="39"/>
      <c r="H41" s="39"/>
      <c r="I41" s="167">
        <v>0</v>
      </c>
      <c r="J41" s="166">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8"/>
      <c r="D43" s="169" t="s">
        <v>45</v>
      </c>
      <c r="E43" s="170"/>
      <c r="F43" s="170"/>
      <c r="G43" s="171" t="s">
        <v>46</v>
      </c>
      <c r="H43" s="172" t="s">
        <v>47</v>
      </c>
      <c r="I43" s="170"/>
      <c r="J43" s="173">
        <f>SUM(J34:J41)</f>
        <v>0</v>
      </c>
      <c r="K43" s="174"/>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133</v>
      </c>
      <c r="D86" s="23"/>
      <c r="E86" s="23"/>
      <c r="F86" s="23"/>
      <c r="G86" s="23"/>
      <c r="H86" s="23"/>
      <c r="I86" s="23"/>
      <c r="J86" s="23"/>
      <c r="K86" s="23"/>
      <c r="L86" s="21"/>
    </row>
    <row r="87" spans="1:31" s="2" customFormat="1" ht="16.5" customHeight="1">
      <c r="A87" s="39"/>
      <c r="B87" s="40"/>
      <c r="C87" s="41"/>
      <c r="D87" s="41"/>
      <c r="E87" s="186" t="s">
        <v>2076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2077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SO451 - R4 - Zemní práce</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7. 2. 2022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Město Nový Jičín</v>
      </c>
      <c r="G93" s="41"/>
      <c r="H93" s="41"/>
      <c r="I93" s="33" t="s">
        <v>30</v>
      </c>
      <c r="J93" s="37" t="str">
        <f>E23</f>
        <v>DOPRAPLAN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139</v>
      </c>
      <c r="D96" s="188"/>
      <c r="E96" s="188"/>
      <c r="F96" s="188"/>
      <c r="G96" s="188"/>
      <c r="H96" s="188"/>
      <c r="I96" s="188"/>
      <c r="J96" s="189" t="s">
        <v>140</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141</v>
      </c>
      <c r="D98" s="41"/>
      <c r="E98" s="41"/>
      <c r="F98" s="41"/>
      <c r="G98" s="41"/>
      <c r="H98" s="41"/>
      <c r="I98" s="41"/>
      <c r="J98" s="111">
        <f>J132</f>
        <v>0</v>
      </c>
      <c r="K98" s="41"/>
      <c r="L98" s="64"/>
      <c r="S98" s="39"/>
      <c r="T98" s="39"/>
      <c r="U98" s="39"/>
      <c r="V98" s="39"/>
      <c r="W98" s="39"/>
      <c r="X98" s="39"/>
      <c r="Y98" s="39"/>
      <c r="Z98" s="39"/>
      <c r="AA98" s="39"/>
      <c r="AB98" s="39"/>
      <c r="AC98" s="39"/>
      <c r="AD98" s="39"/>
      <c r="AE98" s="39"/>
      <c r="AU98" s="18" t="s">
        <v>142</v>
      </c>
    </row>
    <row r="99" spans="1:31" s="9" customFormat="1" ht="24.95" customHeight="1">
      <c r="A99" s="9"/>
      <c r="B99" s="191"/>
      <c r="C99" s="192"/>
      <c r="D99" s="193" t="s">
        <v>1786</v>
      </c>
      <c r="E99" s="194"/>
      <c r="F99" s="194"/>
      <c r="G99" s="194"/>
      <c r="H99" s="194"/>
      <c r="I99" s="194"/>
      <c r="J99" s="195">
        <f>J133</f>
        <v>0</v>
      </c>
      <c r="K99" s="192"/>
      <c r="L99" s="196"/>
      <c r="S99" s="9"/>
      <c r="T99" s="9"/>
      <c r="U99" s="9"/>
      <c r="V99" s="9"/>
      <c r="W99" s="9"/>
      <c r="X99" s="9"/>
      <c r="Y99" s="9"/>
      <c r="Z99" s="9"/>
      <c r="AA99" s="9"/>
      <c r="AB99" s="9"/>
      <c r="AC99" s="9"/>
      <c r="AD99" s="9"/>
      <c r="AE99" s="9"/>
    </row>
    <row r="100" spans="1:31" s="10" customFormat="1" ht="19.9" customHeight="1">
      <c r="A100" s="10"/>
      <c r="B100" s="197"/>
      <c r="C100" s="134"/>
      <c r="D100" s="198" t="s">
        <v>2213</v>
      </c>
      <c r="E100" s="199"/>
      <c r="F100" s="199"/>
      <c r="G100" s="199"/>
      <c r="H100" s="199"/>
      <c r="I100" s="199"/>
      <c r="J100" s="200">
        <f>J134</f>
        <v>0</v>
      </c>
      <c r="K100" s="134"/>
      <c r="L100" s="201"/>
      <c r="S100" s="10"/>
      <c r="T100" s="10"/>
      <c r="U100" s="10"/>
      <c r="V100" s="10"/>
      <c r="W100" s="10"/>
      <c r="X100" s="10"/>
      <c r="Y100" s="10"/>
      <c r="Z100" s="10"/>
      <c r="AA100" s="10"/>
      <c r="AB100" s="10"/>
      <c r="AC100" s="10"/>
      <c r="AD100" s="10"/>
      <c r="AE100" s="10"/>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29.25" customHeight="1">
      <c r="A103" s="39"/>
      <c r="B103" s="40"/>
      <c r="C103" s="190" t="s">
        <v>147</v>
      </c>
      <c r="D103" s="41"/>
      <c r="E103" s="41"/>
      <c r="F103" s="41"/>
      <c r="G103" s="41"/>
      <c r="H103" s="41"/>
      <c r="I103" s="41"/>
      <c r="J103" s="202">
        <f>ROUND(J104+J105+J106+J107+J108+J109,2)</f>
        <v>0</v>
      </c>
      <c r="K103" s="41"/>
      <c r="L103" s="64"/>
      <c r="N103" s="203" t="s">
        <v>39</v>
      </c>
      <c r="S103" s="39"/>
      <c r="T103" s="39"/>
      <c r="U103" s="39"/>
      <c r="V103" s="39"/>
      <c r="W103" s="39"/>
      <c r="X103" s="39"/>
      <c r="Y103" s="39"/>
      <c r="Z103" s="39"/>
      <c r="AA103" s="39"/>
      <c r="AB103" s="39"/>
      <c r="AC103" s="39"/>
      <c r="AD103" s="39"/>
      <c r="AE103" s="39"/>
    </row>
    <row r="104" spans="1:65" s="2" customFormat="1" ht="18" customHeight="1">
      <c r="A104" s="39"/>
      <c r="B104" s="40"/>
      <c r="C104" s="41"/>
      <c r="D104" s="204" t="s">
        <v>148</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1332</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151</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152</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1333</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5" t="s">
        <v>154</v>
      </c>
      <c r="E109" s="41"/>
      <c r="F109" s="41"/>
      <c r="G109" s="41"/>
      <c r="H109" s="41"/>
      <c r="I109" s="41"/>
      <c r="J109" s="206">
        <f>ROUND(J32*T109,2)</f>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155</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31" s="2" customFormat="1" ht="12">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9.25" customHeight="1">
      <c r="A111" s="39"/>
      <c r="B111" s="40"/>
      <c r="C111" s="213" t="s">
        <v>156</v>
      </c>
      <c r="D111" s="188"/>
      <c r="E111" s="188"/>
      <c r="F111" s="188"/>
      <c r="G111" s="188"/>
      <c r="H111" s="188"/>
      <c r="I111" s="188"/>
      <c r="J111" s="214">
        <f>ROUND(J98+J103,2)</f>
        <v>0</v>
      </c>
      <c r="K111" s="188"/>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157</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6" t="str">
        <f>E7</f>
        <v>Chodník a úpravy autobusových zastávek, ul. Císařská v Novém Jičíně (Bocheta)</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133</v>
      </c>
      <c r="D121" s="23"/>
      <c r="E121" s="23"/>
      <c r="F121" s="23"/>
      <c r="G121" s="23"/>
      <c r="H121" s="23"/>
      <c r="I121" s="23"/>
      <c r="J121" s="23"/>
      <c r="K121" s="23"/>
      <c r="L121" s="21"/>
    </row>
    <row r="122" spans="1:31" s="2" customFormat="1" ht="16.5" customHeight="1">
      <c r="A122" s="39"/>
      <c r="B122" s="40"/>
      <c r="C122" s="41"/>
      <c r="D122" s="41"/>
      <c r="E122" s="186" t="s">
        <v>2076</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2077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E11</f>
        <v>SO451 - R4 - Zemní práce</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F14</f>
        <v xml:space="preserve"> </v>
      </c>
      <c r="G126" s="41"/>
      <c r="H126" s="41"/>
      <c r="I126" s="33" t="s">
        <v>22</v>
      </c>
      <c r="J126" s="80" t="str">
        <f>IF(J14="","",J14)</f>
        <v>7. 2. 2022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E17</f>
        <v>Město Nový Jičín</v>
      </c>
      <c r="G128" s="41"/>
      <c r="H128" s="41"/>
      <c r="I128" s="33" t="s">
        <v>30</v>
      </c>
      <c r="J128" s="37" t="str">
        <f>E23</f>
        <v>DOPRAPLAN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IF(E20="","",E20)</f>
        <v>Vyplň údaj</v>
      </c>
      <c r="G129" s="41"/>
      <c r="H129" s="41"/>
      <c r="I129" s="33" t="s">
        <v>33</v>
      </c>
      <c r="J129" s="37" t="str">
        <f>E26</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15"/>
      <c r="B131" s="216"/>
      <c r="C131" s="217" t="s">
        <v>158</v>
      </c>
      <c r="D131" s="218" t="s">
        <v>60</v>
      </c>
      <c r="E131" s="218" t="s">
        <v>56</v>
      </c>
      <c r="F131" s="218" t="s">
        <v>57</v>
      </c>
      <c r="G131" s="218" t="s">
        <v>159</v>
      </c>
      <c r="H131" s="218" t="s">
        <v>160</v>
      </c>
      <c r="I131" s="218" t="s">
        <v>161</v>
      </c>
      <c r="J131" s="218" t="s">
        <v>140</v>
      </c>
      <c r="K131" s="219" t="s">
        <v>162</v>
      </c>
      <c r="L131" s="220"/>
      <c r="M131" s="101" t="s">
        <v>1</v>
      </c>
      <c r="N131" s="102" t="s">
        <v>39</v>
      </c>
      <c r="O131" s="102" t="s">
        <v>163</v>
      </c>
      <c r="P131" s="102" t="s">
        <v>164</v>
      </c>
      <c r="Q131" s="102" t="s">
        <v>165</v>
      </c>
      <c r="R131" s="102" t="s">
        <v>166</v>
      </c>
      <c r="S131" s="102" t="s">
        <v>167</v>
      </c>
      <c r="T131" s="103" t="s">
        <v>168</v>
      </c>
      <c r="U131" s="215"/>
      <c r="V131" s="215"/>
      <c r="W131" s="215"/>
      <c r="X131" s="215"/>
      <c r="Y131" s="215"/>
      <c r="Z131" s="215"/>
      <c r="AA131" s="215"/>
      <c r="AB131" s="215"/>
      <c r="AC131" s="215"/>
      <c r="AD131" s="215"/>
      <c r="AE131" s="215"/>
    </row>
    <row r="132" spans="1:63" s="2" customFormat="1" ht="22.8" customHeight="1">
      <c r="A132" s="39"/>
      <c r="B132" s="40"/>
      <c r="C132" s="108" t="s">
        <v>169</v>
      </c>
      <c r="D132" s="41"/>
      <c r="E132" s="41"/>
      <c r="F132" s="41"/>
      <c r="G132" s="41"/>
      <c r="H132" s="41"/>
      <c r="I132" s="41"/>
      <c r="J132" s="221">
        <f>BK132</f>
        <v>0</v>
      </c>
      <c r="K132" s="41"/>
      <c r="L132" s="45"/>
      <c r="M132" s="104"/>
      <c r="N132" s="222"/>
      <c r="O132" s="105"/>
      <c r="P132" s="223">
        <f>P133</f>
        <v>0</v>
      </c>
      <c r="Q132" s="105"/>
      <c r="R132" s="223">
        <f>R133</f>
        <v>11.724239999999998</v>
      </c>
      <c r="S132" s="105"/>
      <c r="T132" s="224">
        <f>T133</f>
        <v>0</v>
      </c>
      <c r="U132" s="39"/>
      <c r="V132" s="39"/>
      <c r="W132" s="39"/>
      <c r="X132" s="39"/>
      <c r="Y132" s="39"/>
      <c r="Z132" s="39"/>
      <c r="AA132" s="39"/>
      <c r="AB132" s="39"/>
      <c r="AC132" s="39"/>
      <c r="AD132" s="39"/>
      <c r="AE132" s="39"/>
      <c r="AT132" s="18" t="s">
        <v>74</v>
      </c>
      <c r="AU132" s="18" t="s">
        <v>142</v>
      </c>
      <c r="BK132" s="225">
        <f>BK133</f>
        <v>0</v>
      </c>
    </row>
    <row r="133" spans="1:63" s="12" customFormat="1" ht="25.9" customHeight="1">
      <c r="A133" s="12"/>
      <c r="B133" s="226"/>
      <c r="C133" s="227"/>
      <c r="D133" s="228" t="s">
        <v>74</v>
      </c>
      <c r="E133" s="229" t="s">
        <v>450</v>
      </c>
      <c r="F133" s="229" t="s">
        <v>2033</v>
      </c>
      <c r="G133" s="227"/>
      <c r="H133" s="227"/>
      <c r="I133" s="230"/>
      <c r="J133" s="231">
        <f>BK133</f>
        <v>0</v>
      </c>
      <c r="K133" s="227"/>
      <c r="L133" s="232"/>
      <c r="M133" s="233"/>
      <c r="N133" s="234"/>
      <c r="O133" s="234"/>
      <c r="P133" s="235">
        <f>P134</f>
        <v>0</v>
      </c>
      <c r="Q133" s="234"/>
      <c r="R133" s="235">
        <f>R134</f>
        <v>11.724239999999998</v>
      </c>
      <c r="S133" s="234"/>
      <c r="T133" s="236">
        <f>T134</f>
        <v>0</v>
      </c>
      <c r="U133" s="12"/>
      <c r="V133" s="12"/>
      <c r="W133" s="12"/>
      <c r="X133" s="12"/>
      <c r="Y133" s="12"/>
      <c r="Z133" s="12"/>
      <c r="AA133" s="12"/>
      <c r="AB133" s="12"/>
      <c r="AC133" s="12"/>
      <c r="AD133" s="12"/>
      <c r="AE133" s="12"/>
      <c r="AR133" s="237" t="s">
        <v>189</v>
      </c>
      <c r="AT133" s="238" t="s">
        <v>74</v>
      </c>
      <c r="AU133" s="238" t="s">
        <v>75</v>
      </c>
      <c r="AY133" s="237" t="s">
        <v>172</v>
      </c>
      <c r="BK133" s="239">
        <f>BK134</f>
        <v>0</v>
      </c>
    </row>
    <row r="134" spans="1:63" s="12" customFormat="1" ht="22.8" customHeight="1">
      <c r="A134" s="12"/>
      <c r="B134" s="226"/>
      <c r="C134" s="227"/>
      <c r="D134" s="228" t="s">
        <v>74</v>
      </c>
      <c r="E134" s="240" t="s">
        <v>2214</v>
      </c>
      <c r="F134" s="240" t="s">
        <v>2215</v>
      </c>
      <c r="G134" s="227"/>
      <c r="H134" s="227"/>
      <c r="I134" s="230"/>
      <c r="J134" s="241">
        <f>BK134</f>
        <v>0</v>
      </c>
      <c r="K134" s="227"/>
      <c r="L134" s="232"/>
      <c r="M134" s="233"/>
      <c r="N134" s="234"/>
      <c r="O134" s="234"/>
      <c r="P134" s="235">
        <f>SUM(P135:P181)</f>
        <v>0</v>
      </c>
      <c r="Q134" s="234"/>
      <c r="R134" s="235">
        <f>SUM(R135:R181)</f>
        <v>11.724239999999998</v>
      </c>
      <c r="S134" s="234"/>
      <c r="T134" s="236">
        <f>SUM(T135:T181)</f>
        <v>0</v>
      </c>
      <c r="U134" s="12"/>
      <c r="V134" s="12"/>
      <c r="W134" s="12"/>
      <c r="X134" s="12"/>
      <c r="Y134" s="12"/>
      <c r="Z134" s="12"/>
      <c r="AA134" s="12"/>
      <c r="AB134" s="12"/>
      <c r="AC134" s="12"/>
      <c r="AD134" s="12"/>
      <c r="AE134" s="12"/>
      <c r="AR134" s="237" t="s">
        <v>189</v>
      </c>
      <c r="AT134" s="238" t="s">
        <v>74</v>
      </c>
      <c r="AU134" s="238" t="s">
        <v>83</v>
      </c>
      <c r="AY134" s="237" t="s">
        <v>172</v>
      </c>
      <c r="BK134" s="239">
        <f>SUM(BK135:BK181)</f>
        <v>0</v>
      </c>
    </row>
    <row r="135" spans="1:65" s="2" customFormat="1" ht="16.5" customHeight="1">
      <c r="A135" s="39"/>
      <c r="B135" s="40"/>
      <c r="C135" s="242" t="s">
        <v>83</v>
      </c>
      <c r="D135" s="242" t="s">
        <v>175</v>
      </c>
      <c r="E135" s="243" t="s">
        <v>2216</v>
      </c>
      <c r="F135" s="244" t="s">
        <v>2217</v>
      </c>
      <c r="G135" s="245" t="s">
        <v>238</v>
      </c>
      <c r="H135" s="246">
        <v>5</v>
      </c>
      <c r="I135" s="247"/>
      <c r="J135" s="248">
        <f>ROUND(I135*H135,2)</f>
        <v>0</v>
      </c>
      <c r="K135" s="244" t="s">
        <v>179</v>
      </c>
      <c r="L135" s="45"/>
      <c r="M135" s="249" t="s">
        <v>1</v>
      </c>
      <c r="N135" s="250" t="s">
        <v>40</v>
      </c>
      <c r="O135" s="92"/>
      <c r="P135" s="251">
        <f>O135*H135</f>
        <v>0</v>
      </c>
      <c r="Q135" s="251">
        <v>0</v>
      </c>
      <c r="R135" s="251">
        <f>Q135*H135</f>
        <v>0</v>
      </c>
      <c r="S135" s="251">
        <v>0</v>
      </c>
      <c r="T135" s="252">
        <f>S135*H135</f>
        <v>0</v>
      </c>
      <c r="U135" s="39"/>
      <c r="V135" s="39"/>
      <c r="W135" s="39"/>
      <c r="X135" s="39"/>
      <c r="Y135" s="39"/>
      <c r="Z135" s="39"/>
      <c r="AA135" s="39"/>
      <c r="AB135" s="39"/>
      <c r="AC135" s="39"/>
      <c r="AD135" s="39"/>
      <c r="AE135" s="39"/>
      <c r="AR135" s="253" t="s">
        <v>1177</v>
      </c>
      <c r="AT135" s="253" t="s">
        <v>175</v>
      </c>
      <c r="AU135" s="253" t="s">
        <v>85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1177</v>
      </c>
      <c r="BM135" s="253" t="s">
        <v>2218</v>
      </c>
    </row>
    <row r="136" spans="1:47" s="2" customFormat="1" ht="12">
      <c r="A136" s="39"/>
      <c r="B136" s="40"/>
      <c r="C136" s="41"/>
      <c r="D136" s="255" t="s">
        <v>182</v>
      </c>
      <c r="E136" s="41"/>
      <c r="F136" s="256" t="s">
        <v>2219</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85</v>
      </c>
    </row>
    <row r="137" spans="1:47" s="2" customFormat="1" ht="12">
      <c r="A137" s="39"/>
      <c r="B137" s="40"/>
      <c r="C137" s="41"/>
      <c r="D137" s="255" t="s">
        <v>242</v>
      </c>
      <c r="E137" s="41"/>
      <c r="F137" s="259" t="s">
        <v>2220</v>
      </c>
      <c r="G137" s="41"/>
      <c r="H137" s="41"/>
      <c r="I137" s="210"/>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242</v>
      </c>
      <c r="AU137" s="18" t="s">
        <v>85</v>
      </c>
    </row>
    <row r="138" spans="1:65" s="2" customFormat="1" ht="16.5" customHeight="1">
      <c r="A138" s="39"/>
      <c r="B138" s="40"/>
      <c r="C138" s="242" t="s">
        <v>85</v>
      </c>
      <c r="D138" s="242" t="s">
        <v>175</v>
      </c>
      <c r="E138" s="243" t="s">
        <v>2221</v>
      </c>
      <c r="F138" s="244" t="s">
        <v>2222</v>
      </c>
      <c r="G138" s="245" t="s">
        <v>238</v>
      </c>
      <c r="H138" s="246">
        <v>1</v>
      </c>
      <c r="I138" s="247"/>
      <c r="J138" s="248">
        <f>ROUND(I138*H138,2)</f>
        <v>0</v>
      </c>
      <c r="K138" s="244" t="s">
        <v>179</v>
      </c>
      <c r="L138" s="45"/>
      <c r="M138" s="249" t="s">
        <v>1</v>
      </c>
      <c r="N138" s="250" t="s">
        <v>40</v>
      </c>
      <c r="O138" s="92"/>
      <c r="P138" s="251">
        <f>O138*H138</f>
        <v>0</v>
      </c>
      <c r="Q138" s="251">
        <v>0</v>
      </c>
      <c r="R138" s="251">
        <f>Q138*H138</f>
        <v>0</v>
      </c>
      <c r="S138" s="251">
        <v>0</v>
      </c>
      <c r="T138" s="252">
        <f>S138*H138</f>
        <v>0</v>
      </c>
      <c r="U138" s="39"/>
      <c r="V138" s="39"/>
      <c r="W138" s="39"/>
      <c r="X138" s="39"/>
      <c r="Y138" s="39"/>
      <c r="Z138" s="39"/>
      <c r="AA138" s="39"/>
      <c r="AB138" s="39"/>
      <c r="AC138" s="39"/>
      <c r="AD138" s="39"/>
      <c r="AE138" s="39"/>
      <c r="AR138" s="253" t="s">
        <v>1177</v>
      </c>
      <c r="AT138" s="253" t="s">
        <v>175</v>
      </c>
      <c r="AU138" s="253" t="s">
        <v>85</v>
      </c>
      <c r="AY138" s="18" t="s">
        <v>172</v>
      </c>
      <c r="BE138" s="254">
        <f>IF(N138="základní",J138,0)</f>
        <v>0</v>
      </c>
      <c r="BF138" s="254">
        <f>IF(N138="snížená",J138,0)</f>
        <v>0</v>
      </c>
      <c r="BG138" s="254">
        <f>IF(N138="zákl. přenesená",J138,0)</f>
        <v>0</v>
      </c>
      <c r="BH138" s="254">
        <f>IF(N138="sníž. přenesená",J138,0)</f>
        <v>0</v>
      </c>
      <c r="BI138" s="254">
        <f>IF(N138="nulová",J138,0)</f>
        <v>0</v>
      </c>
      <c r="BJ138" s="18" t="s">
        <v>83</v>
      </c>
      <c r="BK138" s="254">
        <f>ROUND(I138*H138,2)</f>
        <v>0</v>
      </c>
      <c r="BL138" s="18" t="s">
        <v>1177</v>
      </c>
      <c r="BM138" s="253" t="s">
        <v>2223</v>
      </c>
    </row>
    <row r="139" spans="1:47" s="2" customFormat="1" ht="12">
      <c r="A139" s="39"/>
      <c r="B139" s="40"/>
      <c r="C139" s="41"/>
      <c r="D139" s="255" t="s">
        <v>182</v>
      </c>
      <c r="E139" s="41"/>
      <c r="F139" s="256" t="s">
        <v>2224</v>
      </c>
      <c r="G139" s="41"/>
      <c r="H139" s="41"/>
      <c r="I139" s="210"/>
      <c r="J139" s="41"/>
      <c r="K139" s="41"/>
      <c r="L139" s="45"/>
      <c r="M139" s="257"/>
      <c r="N139" s="258"/>
      <c r="O139" s="92"/>
      <c r="P139" s="92"/>
      <c r="Q139" s="92"/>
      <c r="R139" s="92"/>
      <c r="S139" s="92"/>
      <c r="T139" s="93"/>
      <c r="U139" s="39"/>
      <c r="V139" s="39"/>
      <c r="W139" s="39"/>
      <c r="X139" s="39"/>
      <c r="Y139" s="39"/>
      <c r="Z139" s="39"/>
      <c r="AA139" s="39"/>
      <c r="AB139" s="39"/>
      <c r="AC139" s="39"/>
      <c r="AD139" s="39"/>
      <c r="AE139" s="39"/>
      <c r="AT139" s="18" t="s">
        <v>182</v>
      </c>
      <c r="AU139" s="18" t="s">
        <v>85</v>
      </c>
    </row>
    <row r="140" spans="1:47" s="2" customFormat="1" ht="12">
      <c r="A140" s="39"/>
      <c r="B140" s="40"/>
      <c r="C140" s="41"/>
      <c r="D140" s="255" t="s">
        <v>242</v>
      </c>
      <c r="E140" s="41"/>
      <c r="F140" s="259" t="s">
        <v>2225</v>
      </c>
      <c r="G140" s="41"/>
      <c r="H140" s="41"/>
      <c r="I140" s="210"/>
      <c r="J140" s="41"/>
      <c r="K140" s="41"/>
      <c r="L140" s="45"/>
      <c r="M140" s="257"/>
      <c r="N140" s="258"/>
      <c r="O140" s="92"/>
      <c r="P140" s="92"/>
      <c r="Q140" s="92"/>
      <c r="R140" s="92"/>
      <c r="S140" s="92"/>
      <c r="T140" s="93"/>
      <c r="U140" s="39"/>
      <c r="V140" s="39"/>
      <c r="W140" s="39"/>
      <c r="X140" s="39"/>
      <c r="Y140" s="39"/>
      <c r="Z140" s="39"/>
      <c r="AA140" s="39"/>
      <c r="AB140" s="39"/>
      <c r="AC140" s="39"/>
      <c r="AD140" s="39"/>
      <c r="AE140" s="39"/>
      <c r="AT140" s="18" t="s">
        <v>242</v>
      </c>
      <c r="AU140" s="18" t="s">
        <v>85</v>
      </c>
    </row>
    <row r="141" spans="1:65" s="2" customFormat="1" ht="16.5" customHeight="1">
      <c r="A141" s="39"/>
      <c r="B141" s="40"/>
      <c r="C141" s="242" t="s">
        <v>189</v>
      </c>
      <c r="D141" s="242" t="s">
        <v>175</v>
      </c>
      <c r="E141" s="243" t="s">
        <v>2226</v>
      </c>
      <c r="F141" s="244" t="s">
        <v>2227</v>
      </c>
      <c r="G141" s="245" t="s">
        <v>238</v>
      </c>
      <c r="H141" s="246">
        <v>1</v>
      </c>
      <c r="I141" s="247"/>
      <c r="J141" s="248">
        <f>ROUND(I141*H141,2)</f>
        <v>0</v>
      </c>
      <c r="K141" s="244" t="s">
        <v>179</v>
      </c>
      <c r="L141" s="45"/>
      <c r="M141" s="249" t="s">
        <v>1</v>
      </c>
      <c r="N141" s="250" t="s">
        <v>40</v>
      </c>
      <c r="O141" s="92"/>
      <c r="P141" s="251">
        <f>O141*H141</f>
        <v>0</v>
      </c>
      <c r="Q141" s="251">
        <v>0</v>
      </c>
      <c r="R141" s="251">
        <f>Q141*H141</f>
        <v>0</v>
      </c>
      <c r="S141" s="251">
        <v>0</v>
      </c>
      <c r="T141" s="252">
        <f>S141*H141</f>
        <v>0</v>
      </c>
      <c r="U141" s="39"/>
      <c r="V141" s="39"/>
      <c r="W141" s="39"/>
      <c r="X141" s="39"/>
      <c r="Y141" s="39"/>
      <c r="Z141" s="39"/>
      <c r="AA141" s="39"/>
      <c r="AB141" s="39"/>
      <c r="AC141" s="39"/>
      <c r="AD141" s="39"/>
      <c r="AE141" s="39"/>
      <c r="AR141" s="253" t="s">
        <v>1177</v>
      </c>
      <c r="AT141" s="253" t="s">
        <v>175</v>
      </c>
      <c r="AU141" s="253" t="s">
        <v>85</v>
      </c>
      <c r="AY141" s="18" t="s">
        <v>172</v>
      </c>
      <c r="BE141" s="254">
        <f>IF(N141="základní",J141,0)</f>
        <v>0</v>
      </c>
      <c r="BF141" s="254">
        <f>IF(N141="snížená",J141,0)</f>
        <v>0</v>
      </c>
      <c r="BG141" s="254">
        <f>IF(N141="zákl. přenesená",J141,0)</f>
        <v>0</v>
      </c>
      <c r="BH141" s="254">
        <f>IF(N141="sníž. přenesená",J141,0)</f>
        <v>0</v>
      </c>
      <c r="BI141" s="254">
        <f>IF(N141="nulová",J141,0)</f>
        <v>0</v>
      </c>
      <c r="BJ141" s="18" t="s">
        <v>83</v>
      </c>
      <c r="BK141" s="254">
        <f>ROUND(I141*H141,2)</f>
        <v>0</v>
      </c>
      <c r="BL141" s="18" t="s">
        <v>1177</v>
      </c>
      <c r="BM141" s="253" t="s">
        <v>2228</v>
      </c>
    </row>
    <row r="142" spans="1:47" s="2" customFormat="1" ht="12">
      <c r="A142" s="39"/>
      <c r="B142" s="40"/>
      <c r="C142" s="41"/>
      <c r="D142" s="255" t="s">
        <v>182</v>
      </c>
      <c r="E142" s="41"/>
      <c r="F142" s="256" t="s">
        <v>2229</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182</v>
      </c>
      <c r="AU142" s="18" t="s">
        <v>85</v>
      </c>
    </row>
    <row r="143" spans="1:47" s="2" customFormat="1" ht="12">
      <c r="A143" s="39"/>
      <c r="B143" s="40"/>
      <c r="C143" s="41"/>
      <c r="D143" s="255" t="s">
        <v>242</v>
      </c>
      <c r="E143" s="41"/>
      <c r="F143" s="259" t="s">
        <v>2225</v>
      </c>
      <c r="G143" s="41"/>
      <c r="H143" s="41"/>
      <c r="I143" s="210"/>
      <c r="J143" s="41"/>
      <c r="K143" s="41"/>
      <c r="L143" s="45"/>
      <c r="M143" s="257"/>
      <c r="N143" s="258"/>
      <c r="O143" s="92"/>
      <c r="P143" s="92"/>
      <c r="Q143" s="92"/>
      <c r="R143" s="92"/>
      <c r="S143" s="92"/>
      <c r="T143" s="93"/>
      <c r="U143" s="39"/>
      <c r="V143" s="39"/>
      <c r="W143" s="39"/>
      <c r="X143" s="39"/>
      <c r="Y143" s="39"/>
      <c r="Z143" s="39"/>
      <c r="AA143" s="39"/>
      <c r="AB143" s="39"/>
      <c r="AC143" s="39"/>
      <c r="AD143" s="39"/>
      <c r="AE143" s="39"/>
      <c r="AT143" s="18" t="s">
        <v>242</v>
      </c>
      <c r="AU143" s="18" t="s">
        <v>85</v>
      </c>
    </row>
    <row r="144" spans="1:65" s="2" customFormat="1" ht="21.75" customHeight="1">
      <c r="A144" s="39"/>
      <c r="B144" s="40"/>
      <c r="C144" s="242" t="s">
        <v>195</v>
      </c>
      <c r="D144" s="242" t="s">
        <v>175</v>
      </c>
      <c r="E144" s="243" t="s">
        <v>2230</v>
      </c>
      <c r="F144" s="244" t="s">
        <v>2231</v>
      </c>
      <c r="G144" s="245" t="s">
        <v>238</v>
      </c>
      <c r="H144" s="246">
        <v>2</v>
      </c>
      <c r="I144" s="247"/>
      <c r="J144" s="248">
        <f>ROUND(I144*H144,2)</f>
        <v>0</v>
      </c>
      <c r="K144" s="244" t="s">
        <v>179</v>
      </c>
      <c r="L144" s="45"/>
      <c r="M144" s="249" t="s">
        <v>1</v>
      </c>
      <c r="N144" s="250" t="s">
        <v>40</v>
      </c>
      <c r="O144" s="92"/>
      <c r="P144" s="251">
        <f>O144*H144</f>
        <v>0</v>
      </c>
      <c r="Q144" s="251">
        <v>2.25634</v>
      </c>
      <c r="R144" s="251">
        <f>Q144*H144</f>
        <v>4.51268</v>
      </c>
      <c r="S144" s="251">
        <v>0</v>
      </c>
      <c r="T144" s="252">
        <f>S144*H144</f>
        <v>0</v>
      </c>
      <c r="U144" s="39"/>
      <c r="V144" s="39"/>
      <c r="W144" s="39"/>
      <c r="X144" s="39"/>
      <c r="Y144" s="39"/>
      <c r="Z144" s="39"/>
      <c r="AA144" s="39"/>
      <c r="AB144" s="39"/>
      <c r="AC144" s="39"/>
      <c r="AD144" s="39"/>
      <c r="AE144" s="39"/>
      <c r="AR144" s="253" t="s">
        <v>1177</v>
      </c>
      <c r="AT144" s="253" t="s">
        <v>175</v>
      </c>
      <c r="AU144" s="253" t="s">
        <v>85</v>
      </c>
      <c r="AY144" s="18" t="s">
        <v>172</v>
      </c>
      <c r="BE144" s="254">
        <f>IF(N144="základní",J144,0)</f>
        <v>0</v>
      </c>
      <c r="BF144" s="254">
        <f>IF(N144="snížená",J144,0)</f>
        <v>0</v>
      </c>
      <c r="BG144" s="254">
        <f>IF(N144="zákl. přenesená",J144,0)</f>
        <v>0</v>
      </c>
      <c r="BH144" s="254">
        <f>IF(N144="sníž. přenesená",J144,0)</f>
        <v>0</v>
      </c>
      <c r="BI144" s="254">
        <f>IF(N144="nulová",J144,0)</f>
        <v>0</v>
      </c>
      <c r="BJ144" s="18" t="s">
        <v>83</v>
      </c>
      <c r="BK144" s="254">
        <f>ROUND(I144*H144,2)</f>
        <v>0</v>
      </c>
      <c r="BL144" s="18" t="s">
        <v>1177</v>
      </c>
      <c r="BM144" s="253" t="s">
        <v>2232</v>
      </c>
    </row>
    <row r="145" spans="1:47" s="2" customFormat="1" ht="12">
      <c r="A145" s="39"/>
      <c r="B145" s="40"/>
      <c r="C145" s="41"/>
      <c r="D145" s="255" t="s">
        <v>182</v>
      </c>
      <c r="E145" s="41"/>
      <c r="F145" s="256" t="s">
        <v>2231</v>
      </c>
      <c r="G145" s="41"/>
      <c r="H145" s="41"/>
      <c r="I145" s="210"/>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182</v>
      </c>
      <c r="AU145" s="18" t="s">
        <v>85</v>
      </c>
    </row>
    <row r="146" spans="1:65" s="2" customFormat="1" ht="21.75" customHeight="1">
      <c r="A146" s="39"/>
      <c r="B146" s="40"/>
      <c r="C146" s="242" t="s">
        <v>171</v>
      </c>
      <c r="D146" s="242" t="s">
        <v>175</v>
      </c>
      <c r="E146" s="243" t="s">
        <v>2233</v>
      </c>
      <c r="F146" s="244" t="s">
        <v>2234</v>
      </c>
      <c r="G146" s="245" t="s">
        <v>238</v>
      </c>
      <c r="H146" s="246">
        <v>3</v>
      </c>
      <c r="I146" s="247"/>
      <c r="J146" s="248">
        <f>ROUND(I146*H146,2)</f>
        <v>0</v>
      </c>
      <c r="K146" s="244" t="s">
        <v>179</v>
      </c>
      <c r="L146" s="45"/>
      <c r="M146" s="249" t="s">
        <v>1</v>
      </c>
      <c r="N146" s="250" t="s">
        <v>40</v>
      </c>
      <c r="O146" s="92"/>
      <c r="P146" s="251">
        <f>O146*H146</f>
        <v>0</v>
      </c>
      <c r="Q146" s="251">
        <v>2.25634</v>
      </c>
      <c r="R146" s="251">
        <f>Q146*H146</f>
        <v>6.769019999999999</v>
      </c>
      <c r="S146" s="251">
        <v>0</v>
      </c>
      <c r="T146" s="252">
        <f>S146*H146</f>
        <v>0</v>
      </c>
      <c r="U146" s="39"/>
      <c r="V146" s="39"/>
      <c r="W146" s="39"/>
      <c r="X146" s="39"/>
      <c r="Y146" s="39"/>
      <c r="Z146" s="39"/>
      <c r="AA146" s="39"/>
      <c r="AB146" s="39"/>
      <c r="AC146" s="39"/>
      <c r="AD146" s="39"/>
      <c r="AE146" s="39"/>
      <c r="AR146" s="253" t="s">
        <v>1177</v>
      </c>
      <c r="AT146" s="253" t="s">
        <v>175</v>
      </c>
      <c r="AU146" s="253" t="s">
        <v>85</v>
      </c>
      <c r="AY146" s="18" t="s">
        <v>172</v>
      </c>
      <c r="BE146" s="254">
        <f>IF(N146="základní",J146,0)</f>
        <v>0</v>
      </c>
      <c r="BF146" s="254">
        <f>IF(N146="snížená",J146,0)</f>
        <v>0</v>
      </c>
      <c r="BG146" s="254">
        <f>IF(N146="zákl. přenesená",J146,0)</f>
        <v>0</v>
      </c>
      <c r="BH146" s="254">
        <f>IF(N146="sníž. přenesená",J146,0)</f>
        <v>0</v>
      </c>
      <c r="BI146" s="254">
        <f>IF(N146="nulová",J146,0)</f>
        <v>0</v>
      </c>
      <c r="BJ146" s="18" t="s">
        <v>83</v>
      </c>
      <c r="BK146" s="254">
        <f>ROUND(I146*H146,2)</f>
        <v>0</v>
      </c>
      <c r="BL146" s="18" t="s">
        <v>1177</v>
      </c>
      <c r="BM146" s="253" t="s">
        <v>2235</v>
      </c>
    </row>
    <row r="147" spans="1:47" s="2" customFormat="1" ht="12">
      <c r="A147" s="39"/>
      <c r="B147" s="40"/>
      <c r="C147" s="41"/>
      <c r="D147" s="255" t="s">
        <v>182</v>
      </c>
      <c r="E147" s="41"/>
      <c r="F147" s="256" t="s">
        <v>2234</v>
      </c>
      <c r="G147" s="41"/>
      <c r="H147" s="41"/>
      <c r="I147" s="210"/>
      <c r="J147" s="41"/>
      <c r="K147" s="41"/>
      <c r="L147" s="45"/>
      <c r="M147" s="257"/>
      <c r="N147" s="258"/>
      <c r="O147" s="92"/>
      <c r="P147" s="92"/>
      <c r="Q147" s="92"/>
      <c r="R147" s="92"/>
      <c r="S147" s="92"/>
      <c r="T147" s="93"/>
      <c r="U147" s="39"/>
      <c r="V147" s="39"/>
      <c r="W147" s="39"/>
      <c r="X147" s="39"/>
      <c r="Y147" s="39"/>
      <c r="Z147" s="39"/>
      <c r="AA147" s="39"/>
      <c r="AB147" s="39"/>
      <c r="AC147" s="39"/>
      <c r="AD147" s="39"/>
      <c r="AE147" s="39"/>
      <c r="AT147" s="18" t="s">
        <v>182</v>
      </c>
      <c r="AU147" s="18" t="s">
        <v>85</v>
      </c>
    </row>
    <row r="148" spans="1:65" s="2" customFormat="1" ht="16.5" customHeight="1">
      <c r="A148" s="39"/>
      <c r="B148" s="40"/>
      <c r="C148" s="242" t="s">
        <v>205</v>
      </c>
      <c r="D148" s="242" t="s">
        <v>175</v>
      </c>
      <c r="E148" s="243" t="s">
        <v>2236</v>
      </c>
      <c r="F148" s="244" t="s">
        <v>2237</v>
      </c>
      <c r="G148" s="245" t="s">
        <v>369</v>
      </c>
      <c r="H148" s="246">
        <v>100</v>
      </c>
      <c r="I148" s="247"/>
      <c r="J148" s="248">
        <f>ROUND(I148*H148,2)</f>
        <v>0</v>
      </c>
      <c r="K148" s="244" t="s">
        <v>1</v>
      </c>
      <c r="L148" s="45"/>
      <c r="M148" s="249" t="s">
        <v>1</v>
      </c>
      <c r="N148" s="250" t="s">
        <v>40</v>
      </c>
      <c r="O148" s="92"/>
      <c r="P148" s="251">
        <f>O148*H148</f>
        <v>0</v>
      </c>
      <c r="Q148" s="251">
        <v>0</v>
      </c>
      <c r="R148" s="251">
        <f>Q148*H148</f>
        <v>0</v>
      </c>
      <c r="S148" s="251">
        <v>0</v>
      </c>
      <c r="T148" s="252">
        <f>S148*H148</f>
        <v>0</v>
      </c>
      <c r="U148" s="39"/>
      <c r="V148" s="39"/>
      <c r="W148" s="39"/>
      <c r="X148" s="39"/>
      <c r="Y148" s="39"/>
      <c r="Z148" s="39"/>
      <c r="AA148" s="39"/>
      <c r="AB148" s="39"/>
      <c r="AC148" s="39"/>
      <c r="AD148" s="39"/>
      <c r="AE148" s="39"/>
      <c r="AR148" s="253" t="s">
        <v>1177</v>
      </c>
      <c r="AT148" s="253" t="s">
        <v>175</v>
      </c>
      <c r="AU148" s="253" t="s">
        <v>85</v>
      </c>
      <c r="AY148" s="18" t="s">
        <v>172</v>
      </c>
      <c r="BE148" s="254">
        <f>IF(N148="základní",J148,0)</f>
        <v>0</v>
      </c>
      <c r="BF148" s="254">
        <f>IF(N148="snížená",J148,0)</f>
        <v>0</v>
      </c>
      <c r="BG148" s="254">
        <f>IF(N148="zákl. přenesená",J148,0)</f>
        <v>0</v>
      </c>
      <c r="BH148" s="254">
        <f>IF(N148="sníž. přenesená",J148,0)</f>
        <v>0</v>
      </c>
      <c r="BI148" s="254">
        <f>IF(N148="nulová",J148,0)</f>
        <v>0</v>
      </c>
      <c r="BJ148" s="18" t="s">
        <v>83</v>
      </c>
      <c r="BK148" s="254">
        <f>ROUND(I148*H148,2)</f>
        <v>0</v>
      </c>
      <c r="BL148" s="18" t="s">
        <v>1177</v>
      </c>
      <c r="BM148" s="253" t="s">
        <v>2238</v>
      </c>
    </row>
    <row r="149" spans="1:47" s="2" customFormat="1" ht="12">
      <c r="A149" s="39"/>
      <c r="B149" s="40"/>
      <c r="C149" s="41"/>
      <c r="D149" s="255" t="s">
        <v>182</v>
      </c>
      <c r="E149" s="41"/>
      <c r="F149" s="256" t="s">
        <v>2237</v>
      </c>
      <c r="G149" s="41"/>
      <c r="H149" s="41"/>
      <c r="I149" s="210"/>
      <c r="J149" s="41"/>
      <c r="K149" s="41"/>
      <c r="L149" s="45"/>
      <c r="M149" s="257"/>
      <c r="N149" s="258"/>
      <c r="O149" s="92"/>
      <c r="P149" s="92"/>
      <c r="Q149" s="92"/>
      <c r="R149" s="92"/>
      <c r="S149" s="92"/>
      <c r="T149" s="93"/>
      <c r="U149" s="39"/>
      <c r="V149" s="39"/>
      <c r="W149" s="39"/>
      <c r="X149" s="39"/>
      <c r="Y149" s="39"/>
      <c r="Z149" s="39"/>
      <c r="AA149" s="39"/>
      <c r="AB149" s="39"/>
      <c r="AC149" s="39"/>
      <c r="AD149" s="39"/>
      <c r="AE149" s="39"/>
      <c r="AT149" s="18" t="s">
        <v>182</v>
      </c>
      <c r="AU149" s="18" t="s">
        <v>85</v>
      </c>
    </row>
    <row r="150" spans="1:47" s="2" customFormat="1" ht="12">
      <c r="A150" s="39"/>
      <c r="B150" s="40"/>
      <c r="C150" s="41"/>
      <c r="D150" s="255" t="s">
        <v>242</v>
      </c>
      <c r="E150" s="41"/>
      <c r="F150" s="259" t="s">
        <v>2239</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242</v>
      </c>
      <c r="AU150" s="18" t="s">
        <v>85</v>
      </c>
    </row>
    <row r="151" spans="1:65" s="2" customFormat="1" ht="16.5" customHeight="1">
      <c r="A151" s="39"/>
      <c r="B151" s="40"/>
      <c r="C151" s="242" t="s">
        <v>212</v>
      </c>
      <c r="D151" s="242" t="s">
        <v>175</v>
      </c>
      <c r="E151" s="243" t="s">
        <v>2240</v>
      </c>
      <c r="F151" s="244" t="s">
        <v>2241</v>
      </c>
      <c r="G151" s="245" t="s">
        <v>369</v>
      </c>
      <c r="H151" s="246">
        <v>2</v>
      </c>
      <c r="I151" s="247"/>
      <c r="J151" s="248">
        <f>ROUND(I151*H151,2)</f>
        <v>0</v>
      </c>
      <c r="K151" s="244" t="s">
        <v>179</v>
      </c>
      <c r="L151" s="45"/>
      <c r="M151" s="249" t="s">
        <v>1</v>
      </c>
      <c r="N151" s="250" t="s">
        <v>40</v>
      </c>
      <c r="O151" s="92"/>
      <c r="P151" s="251">
        <f>O151*H151</f>
        <v>0</v>
      </c>
      <c r="Q151" s="251">
        <v>0</v>
      </c>
      <c r="R151" s="251">
        <f>Q151*H151</f>
        <v>0</v>
      </c>
      <c r="S151" s="251">
        <v>0</v>
      </c>
      <c r="T151" s="252">
        <f>S151*H151</f>
        <v>0</v>
      </c>
      <c r="U151" s="39"/>
      <c r="V151" s="39"/>
      <c r="W151" s="39"/>
      <c r="X151" s="39"/>
      <c r="Y151" s="39"/>
      <c r="Z151" s="39"/>
      <c r="AA151" s="39"/>
      <c r="AB151" s="39"/>
      <c r="AC151" s="39"/>
      <c r="AD151" s="39"/>
      <c r="AE151" s="39"/>
      <c r="AR151" s="253" t="s">
        <v>1177</v>
      </c>
      <c r="AT151" s="253" t="s">
        <v>175</v>
      </c>
      <c r="AU151" s="253" t="s">
        <v>85</v>
      </c>
      <c r="AY151" s="18" t="s">
        <v>172</v>
      </c>
      <c r="BE151" s="254">
        <f>IF(N151="základní",J151,0)</f>
        <v>0</v>
      </c>
      <c r="BF151" s="254">
        <f>IF(N151="snížená",J151,0)</f>
        <v>0</v>
      </c>
      <c r="BG151" s="254">
        <f>IF(N151="zákl. přenesená",J151,0)</f>
        <v>0</v>
      </c>
      <c r="BH151" s="254">
        <f>IF(N151="sníž. přenesená",J151,0)</f>
        <v>0</v>
      </c>
      <c r="BI151" s="254">
        <f>IF(N151="nulová",J151,0)</f>
        <v>0</v>
      </c>
      <c r="BJ151" s="18" t="s">
        <v>83</v>
      </c>
      <c r="BK151" s="254">
        <f>ROUND(I151*H151,2)</f>
        <v>0</v>
      </c>
      <c r="BL151" s="18" t="s">
        <v>1177</v>
      </c>
      <c r="BM151" s="253" t="s">
        <v>2242</v>
      </c>
    </row>
    <row r="152" spans="1:47" s="2" customFormat="1" ht="12">
      <c r="A152" s="39"/>
      <c r="B152" s="40"/>
      <c r="C152" s="41"/>
      <c r="D152" s="255" t="s">
        <v>182</v>
      </c>
      <c r="E152" s="41"/>
      <c r="F152" s="256" t="s">
        <v>2241</v>
      </c>
      <c r="G152" s="41"/>
      <c r="H152" s="41"/>
      <c r="I152" s="210"/>
      <c r="J152" s="41"/>
      <c r="K152" s="41"/>
      <c r="L152" s="45"/>
      <c r="M152" s="257"/>
      <c r="N152" s="258"/>
      <c r="O152" s="92"/>
      <c r="P152" s="92"/>
      <c r="Q152" s="92"/>
      <c r="R152" s="92"/>
      <c r="S152" s="92"/>
      <c r="T152" s="93"/>
      <c r="U152" s="39"/>
      <c r="V152" s="39"/>
      <c r="W152" s="39"/>
      <c r="X152" s="39"/>
      <c r="Y152" s="39"/>
      <c r="Z152" s="39"/>
      <c r="AA152" s="39"/>
      <c r="AB152" s="39"/>
      <c r="AC152" s="39"/>
      <c r="AD152" s="39"/>
      <c r="AE152" s="39"/>
      <c r="AT152" s="18" t="s">
        <v>182</v>
      </c>
      <c r="AU152" s="18" t="s">
        <v>85</v>
      </c>
    </row>
    <row r="153" spans="1:47" s="2" customFormat="1" ht="12">
      <c r="A153" s="39"/>
      <c r="B153" s="40"/>
      <c r="C153" s="41"/>
      <c r="D153" s="255" t="s">
        <v>242</v>
      </c>
      <c r="E153" s="41"/>
      <c r="F153" s="259" t="s">
        <v>2239</v>
      </c>
      <c r="G153" s="41"/>
      <c r="H153" s="41"/>
      <c r="I153" s="210"/>
      <c r="J153" s="41"/>
      <c r="K153" s="41"/>
      <c r="L153" s="45"/>
      <c r="M153" s="257"/>
      <c r="N153" s="258"/>
      <c r="O153" s="92"/>
      <c r="P153" s="92"/>
      <c r="Q153" s="92"/>
      <c r="R153" s="92"/>
      <c r="S153" s="92"/>
      <c r="T153" s="93"/>
      <c r="U153" s="39"/>
      <c r="V153" s="39"/>
      <c r="W153" s="39"/>
      <c r="X153" s="39"/>
      <c r="Y153" s="39"/>
      <c r="Z153" s="39"/>
      <c r="AA153" s="39"/>
      <c r="AB153" s="39"/>
      <c r="AC153" s="39"/>
      <c r="AD153" s="39"/>
      <c r="AE153" s="39"/>
      <c r="AT153" s="18" t="s">
        <v>242</v>
      </c>
      <c r="AU153" s="18" t="s">
        <v>85</v>
      </c>
    </row>
    <row r="154" spans="1:65" s="2" customFormat="1" ht="16.5" customHeight="1">
      <c r="A154" s="39"/>
      <c r="B154" s="40"/>
      <c r="C154" s="242" t="s">
        <v>220</v>
      </c>
      <c r="D154" s="242" t="s">
        <v>175</v>
      </c>
      <c r="E154" s="243" t="s">
        <v>2243</v>
      </c>
      <c r="F154" s="244" t="s">
        <v>2244</v>
      </c>
      <c r="G154" s="245" t="s">
        <v>417</v>
      </c>
      <c r="H154" s="246">
        <v>0.8</v>
      </c>
      <c r="I154" s="247"/>
      <c r="J154" s="248">
        <f>ROUND(I154*H154,2)</f>
        <v>0</v>
      </c>
      <c r="K154" s="244" t="s">
        <v>179</v>
      </c>
      <c r="L154" s="45"/>
      <c r="M154" s="249" t="s">
        <v>1</v>
      </c>
      <c r="N154" s="250" t="s">
        <v>40</v>
      </c>
      <c r="O154" s="92"/>
      <c r="P154" s="251">
        <f>O154*H154</f>
        <v>0</v>
      </c>
      <c r="Q154" s="251">
        <v>0</v>
      </c>
      <c r="R154" s="251">
        <f>Q154*H154</f>
        <v>0</v>
      </c>
      <c r="S154" s="251">
        <v>0</v>
      </c>
      <c r="T154" s="252">
        <f>S154*H154</f>
        <v>0</v>
      </c>
      <c r="U154" s="39"/>
      <c r="V154" s="39"/>
      <c r="W154" s="39"/>
      <c r="X154" s="39"/>
      <c r="Y154" s="39"/>
      <c r="Z154" s="39"/>
      <c r="AA154" s="39"/>
      <c r="AB154" s="39"/>
      <c r="AC154" s="39"/>
      <c r="AD154" s="39"/>
      <c r="AE154" s="39"/>
      <c r="AR154" s="253" t="s">
        <v>1177</v>
      </c>
      <c r="AT154" s="253" t="s">
        <v>175</v>
      </c>
      <c r="AU154" s="253" t="s">
        <v>85</v>
      </c>
      <c r="AY154" s="18" t="s">
        <v>172</v>
      </c>
      <c r="BE154" s="254">
        <f>IF(N154="základní",J154,0)</f>
        <v>0</v>
      </c>
      <c r="BF154" s="254">
        <f>IF(N154="snížená",J154,0)</f>
        <v>0</v>
      </c>
      <c r="BG154" s="254">
        <f>IF(N154="zákl. přenesená",J154,0)</f>
        <v>0</v>
      </c>
      <c r="BH154" s="254">
        <f>IF(N154="sníž. přenesená",J154,0)</f>
        <v>0</v>
      </c>
      <c r="BI154" s="254">
        <f>IF(N154="nulová",J154,0)</f>
        <v>0</v>
      </c>
      <c r="BJ154" s="18" t="s">
        <v>83</v>
      </c>
      <c r="BK154" s="254">
        <f>ROUND(I154*H154,2)</f>
        <v>0</v>
      </c>
      <c r="BL154" s="18" t="s">
        <v>1177</v>
      </c>
      <c r="BM154" s="253" t="s">
        <v>2245</v>
      </c>
    </row>
    <row r="155" spans="1:47" s="2" customFormat="1" ht="12">
      <c r="A155" s="39"/>
      <c r="B155" s="40"/>
      <c r="C155" s="41"/>
      <c r="D155" s="255" t="s">
        <v>182</v>
      </c>
      <c r="E155" s="41"/>
      <c r="F155" s="256" t="s">
        <v>2244</v>
      </c>
      <c r="G155" s="41"/>
      <c r="H155" s="41"/>
      <c r="I155" s="210"/>
      <c r="J155" s="41"/>
      <c r="K155" s="41"/>
      <c r="L155" s="45"/>
      <c r="M155" s="257"/>
      <c r="N155" s="258"/>
      <c r="O155" s="92"/>
      <c r="P155" s="92"/>
      <c r="Q155" s="92"/>
      <c r="R155" s="92"/>
      <c r="S155" s="92"/>
      <c r="T155" s="93"/>
      <c r="U155" s="39"/>
      <c r="V155" s="39"/>
      <c r="W155" s="39"/>
      <c r="X155" s="39"/>
      <c r="Y155" s="39"/>
      <c r="Z155" s="39"/>
      <c r="AA155" s="39"/>
      <c r="AB155" s="39"/>
      <c r="AC155" s="39"/>
      <c r="AD155" s="39"/>
      <c r="AE155" s="39"/>
      <c r="AT155" s="18" t="s">
        <v>182</v>
      </c>
      <c r="AU155" s="18" t="s">
        <v>85</v>
      </c>
    </row>
    <row r="156" spans="1:47" s="2" customFormat="1" ht="12">
      <c r="A156" s="39"/>
      <c r="B156" s="40"/>
      <c r="C156" s="41"/>
      <c r="D156" s="255" t="s">
        <v>242</v>
      </c>
      <c r="E156" s="41"/>
      <c r="F156" s="259" t="s">
        <v>2246</v>
      </c>
      <c r="G156" s="41"/>
      <c r="H156" s="41"/>
      <c r="I156" s="210"/>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242</v>
      </c>
      <c r="AU156" s="18" t="s">
        <v>85</v>
      </c>
    </row>
    <row r="157" spans="1:65" s="2" customFormat="1" ht="16.5" customHeight="1">
      <c r="A157" s="39"/>
      <c r="B157" s="40"/>
      <c r="C157" s="242" t="s">
        <v>234</v>
      </c>
      <c r="D157" s="242" t="s">
        <v>175</v>
      </c>
      <c r="E157" s="243" t="s">
        <v>2247</v>
      </c>
      <c r="F157" s="244" t="s">
        <v>2248</v>
      </c>
      <c r="G157" s="245" t="s">
        <v>417</v>
      </c>
      <c r="H157" s="246">
        <v>18</v>
      </c>
      <c r="I157" s="247"/>
      <c r="J157" s="248">
        <f>ROUND(I157*H157,2)</f>
        <v>0</v>
      </c>
      <c r="K157" s="244" t="s">
        <v>179</v>
      </c>
      <c r="L157" s="45"/>
      <c r="M157" s="249" t="s">
        <v>1</v>
      </c>
      <c r="N157" s="250" t="s">
        <v>40</v>
      </c>
      <c r="O157" s="92"/>
      <c r="P157" s="251">
        <f>O157*H157</f>
        <v>0</v>
      </c>
      <c r="Q157" s="251">
        <v>0</v>
      </c>
      <c r="R157" s="251">
        <f>Q157*H157</f>
        <v>0</v>
      </c>
      <c r="S157" s="251">
        <v>0</v>
      </c>
      <c r="T157" s="252">
        <f>S157*H157</f>
        <v>0</v>
      </c>
      <c r="U157" s="39"/>
      <c r="V157" s="39"/>
      <c r="W157" s="39"/>
      <c r="X157" s="39"/>
      <c r="Y157" s="39"/>
      <c r="Z157" s="39"/>
      <c r="AA157" s="39"/>
      <c r="AB157" s="39"/>
      <c r="AC157" s="39"/>
      <c r="AD157" s="39"/>
      <c r="AE157" s="39"/>
      <c r="AR157" s="253" t="s">
        <v>1177</v>
      </c>
      <c r="AT157" s="253" t="s">
        <v>175</v>
      </c>
      <c r="AU157" s="253" t="s">
        <v>85</v>
      </c>
      <c r="AY157" s="18" t="s">
        <v>172</v>
      </c>
      <c r="BE157" s="254">
        <f>IF(N157="základní",J157,0)</f>
        <v>0</v>
      </c>
      <c r="BF157" s="254">
        <f>IF(N157="snížená",J157,0)</f>
        <v>0</v>
      </c>
      <c r="BG157" s="254">
        <f>IF(N157="zákl. přenesená",J157,0)</f>
        <v>0</v>
      </c>
      <c r="BH157" s="254">
        <f>IF(N157="sníž. přenesená",J157,0)</f>
        <v>0</v>
      </c>
      <c r="BI157" s="254">
        <f>IF(N157="nulová",J157,0)</f>
        <v>0</v>
      </c>
      <c r="BJ157" s="18" t="s">
        <v>83</v>
      </c>
      <c r="BK157" s="254">
        <f>ROUND(I157*H157,2)</f>
        <v>0</v>
      </c>
      <c r="BL157" s="18" t="s">
        <v>1177</v>
      </c>
      <c r="BM157" s="253" t="s">
        <v>2249</v>
      </c>
    </row>
    <row r="158" spans="1:47" s="2" customFormat="1" ht="12">
      <c r="A158" s="39"/>
      <c r="B158" s="40"/>
      <c r="C158" s="41"/>
      <c r="D158" s="255" t="s">
        <v>182</v>
      </c>
      <c r="E158" s="41"/>
      <c r="F158" s="256" t="s">
        <v>2248</v>
      </c>
      <c r="G158" s="41"/>
      <c r="H158" s="41"/>
      <c r="I158" s="210"/>
      <c r="J158" s="41"/>
      <c r="K158" s="41"/>
      <c r="L158" s="45"/>
      <c r="M158" s="257"/>
      <c r="N158" s="258"/>
      <c r="O158" s="92"/>
      <c r="P158" s="92"/>
      <c r="Q158" s="92"/>
      <c r="R158" s="92"/>
      <c r="S158" s="92"/>
      <c r="T158" s="93"/>
      <c r="U158" s="39"/>
      <c r="V158" s="39"/>
      <c r="W158" s="39"/>
      <c r="X158" s="39"/>
      <c r="Y158" s="39"/>
      <c r="Z158" s="39"/>
      <c r="AA158" s="39"/>
      <c r="AB158" s="39"/>
      <c r="AC158" s="39"/>
      <c r="AD158" s="39"/>
      <c r="AE158" s="39"/>
      <c r="AT158" s="18" t="s">
        <v>182</v>
      </c>
      <c r="AU158" s="18" t="s">
        <v>85</v>
      </c>
    </row>
    <row r="159" spans="1:47" s="2" customFormat="1" ht="12">
      <c r="A159" s="39"/>
      <c r="B159" s="40"/>
      <c r="C159" s="41"/>
      <c r="D159" s="255" t="s">
        <v>242</v>
      </c>
      <c r="E159" s="41"/>
      <c r="F159" s="259" t="s">
        <v>2246</v>
      </c>
      <c r="G159" s="41"/>
      <c r="H159" s="41"/>
      <c r="I159" s="210"/>
      <c r="J159" s="41"/>
      <c r="K159" s="41"/>
      <c r="L159" s="45"/>
      <c r="M159" s="257"/>
      <c r="N159" s="258"/>
      <c r="O159" s="92"/>
      <c r="P159" s="92"/>
      <c r="Q159" s="92"/>
      <c r="R159" s="92"/>
      <c r="S159" s="92"/>
      <c r="T159" s="93"/>
      <c r="U159" s="39"/>
      <c r="V159" s="39"/>
      <c r="W159" s="39"/>
      <c r="X159" s="39"/>
      <c r="Y159" s="39"/>
      <c r="Z159" s="39"/>
      <c r="AA159" s="39"/>
      <c r="AB159" s="39"/>
      <c r="AC159" s="39"/>
      <c r="AD159" s="39"/>
      <c r="AE159" s="39"/>
      <c r="AT159" s="18" t="s">
        <v>242</v>
      </c>
      <c r="AU159" s="18" t="s">
        <v>85</v>
      </c>
    </row>
    <row r="160" spans="1:65" s="2" customFormat="1" ht="21.75" customHeight="1">
      <c r="A160" s="39"/>
      <c r="B160" s="40"/>
      <c r="C160" s="242" t="s">
        <v>305</v>
      </c>
      <c r="D160" s="242" t="s">
        <v>175</v>
      </c>
      <c r="E160" s="243" t="s">
        <v>2250</v>
      </c>
      <c r="F160" s="244" t="s">
        <v>2251</v>
      </c>
      <c r="G160" s="245" t="s">
        <v>369</v>
      </c>
      <c r="H160" s="246">
        <v>8</v>
      </c>
      <c r="I160" s="247"/>
      <c r="J160" s="248">
        <f>ROUND(I160*H160,2)</f>
        <v>0</v>
      </c>
      <c r="K160" s="244" t="s">
        <v>1</v>
      </c>
      <c r="L160" s="45"/>
      <c r="M160" s="249" t="s">
        <v>1</v>
      </c>
      <c r="N160" s="250" t="s">
        <v>40</v>
      </c>
      <c r="O160" s="92"/>
      <c r="P160" s="251">
        <f>O160*H160</f>
        <v>0</v>
      </c>
      <c r="Q160" s="251">
        <v>0</v>
      </c>
      <c r="R160" s="251">
        <f>Q160*H160</f>
        <v>0</v>
      </c>
      <c r="S160" s="251">
        <v>0</v>
      </c>
      <c r="T160" s="252">
        <f>S160*H160</f>
        <v>0</v>
      </c>
      <c r="U160" s="39"/>
      <c r="V160" s="39"/>
      <c r="W160" s="39"/>
      <c r="X160" s="39"/>
      <c r="Y160" s="39"/>
      <c r="Z160" s="39"/>
      <c r="AA160" s="39"/>
      <c r="AB160" s="39"/>
      <c r="AC160" s="39"/>
      <c r="AD160" s="39"/>
      <c r="AE160" s="39"/>
      <c r="AR160" s="253" t="s">
        <v>1177</v>
      </c>
      <c r="AT160" s="253" t="s">
        <v>175</v>
      </c>
      <c r="AU160" s="253" t="s">
        <v>85</v>
      </c>
      <c r="AY160" s="18" t="s">
        <v>172</v>
      </c>
      <c r="BE160" s="254">
        <f>IF(N160="základní",J160,0)</f>
        <v>0</v>
      </c>
      <c r="BF160" s="254">
        <f>IF(N160="snížená",J160,0)</f>
        <v>0</v>
      </c>
      <c r="BG160" s="254">
        <f>IF(N160="zákl. přenesená",J160,0)</f>
        <v>0</v>
      </c>
      <c r="BH160" s="254">
        <f>IF(N160="sníž. přenesená",J160,0)</f>
        <v>0</v>
      </c>
      <c r="BI160" s="254">
        <f>IF(N160="nulová",J160,0)</f>
        <v>0</v>
      </c>
      <c r="BJ160" s="18" t="s">
        <v>83</v>
      </c>
      <c r="BK160" s="254">
        <f>ROUND(I160*H160,2)</f>
        <v>0</v>
      </c>
      <c r="BL160" s="18" t="s">
        <v>1177</v>
      </c>
      <c r="BM160" s="253" t="s">
        <v>2252</v>
      </c>
    </row>
    <row r="161" spans="1:47" s="2" customFormat="1" ht="12">
      <c r="A161" s="39"/>
      <c r="B161" s="40"/>
      <c r="C161" s="41"/>
      <c r="D161" s="255" t="s">
        <v>182</v>
      </c>
      <c r="E161" s="41"/>
      <c r="F161" s="256" t="s">
        <v>2251</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182</v>
      </c>
      <c r="AU161" s="18" t="s">
        <v>85</v>
      </c>
    </row>
    <row r="162" spans="1:47" s="2" customFormat="1" ht="12">
      <c r="A162" s="39"/>
      <c r="B162" s="40"/>
      <c r="C162" s="41"/>
      <c r="D162" s="255" t="s">
        <v>242</v>
      </c>
      <c r="E162" s="41"/>
      <c r="F162" s="259" t="s">
        <v>2253</v>
      </c>
      <c r="G162" s="41"/>
      <c r="H162" s="41"/>
      <c r="I162" s="210"/>
      <c r="J162" s="41"/>
      <c r="K162" s="41"/>
      <c r="L162" s="45"/>
      <c r="M162" s="257"/>
      <c r="N162" s="258"/>
      <c r="O162" s="92"/>
      <c r="P162" s="92"/>
      <c r="Q162" s="92"/>
      <c r="R162" s="92"/>
      <c r="S162" s="92"/>
      <c r="T162" s="93"/>
      <c r="U162" s="39"/>
      <c r="V162" s="39"/>
      <c r="W162" s="39"/>
      <c r="X162" s="39"/>
      <c r="Y162" s="39"/>
      <c r="Z162" s="39"/>
      <c r="AA162" s="39"/>
      <c r="AB162" s="39"/>
      <c r="AC162" s="39"/>
      <c r="AD162" s="39"/>
      <c r="AE162" s="39"/>
      <c r="AT162" s="18" t="s">
        <v>242</v>
      </c>
      <c r="AU162" s="18" t="s">
        <v>85</v>
      </c>
    </row>
    <row r="163" spans="1:65" s="2" customFormat="1" ht="16.5" customHeight="1">
      <c r="A163" s="39"/>
      <c r="B163" s="40"/>
      <c r="C163" s="242" t="s">
        <v>312</v>
      </c>
      <c r="D163" s="242" t="s">
        <v>175</v>
      </c>
      <c r="E163" s="243" t="s">
        <v>2254</v>
      </c>
      <c r="F163" s="244" t="s">
        <v>2255</v>
      </c>
      <c r="G163" s="245" t="s">
        <v>238</v>
      </c>
      <c r="H163" s="246">
        <v>1</v>
      </c>
      <c r="I163" s="247"/>
      <c r="J163" s="248">
        <f>ROUND(I163*H163,2)</f>
        <v>0</v>
      </c>
      <c r="K163" s="244" t="s">
        <v>179</v>
      </c>
      <c r="L163" s="45"/>
      <c r="M163" s="249" t="s">
        <v>1</v>
      </c>
      <c r="N163" s="250" t="s">
        <v>40</v>
      </c>
      <c r="O163" s="92"/>
      <c r="P163" s="251">
        <f>O163*H163</f>
        <v>0</v>
      </c>
      <c r="Q163" s="251">
        <v>0.154</v>
      </c>
      <c r="R163" s="251">
        <f>Q163*H163</f>
        <v>0.154</v>
      </c>
      <c r="S163" s="251">
        <v>0</v>
      </c>
      <c r="T163" s="252">
        <f>S163*H163</f>
        <v>0</v>
      </c>
      <c r="U163" s="39"/>
      <c r="V163" s="39"/>
      <c r="W163" s="39"/>
      <c r="X163" s="39"/>
      <c r="Y163" s="39"/>
      <c r="Z163" s="39"/>
      <c r="AA163" s="39"/>
      <c r="AB163" s="39"/>
      <c r="AC163" s="39"/>
      <c r="AD163" s="39"/>
      <c r="AE163" s="39"/>
      <c r="AR163" s="253" t="s">
        <v>1177</v>
      </c>
      <c r="AT163" s="253" t="s">
        <v>175</v>
      </c>
      <c r="AU163" s="253" t="s">
        <v>85</v>
      </c>
      <c r="AY163" s="18" t="s">
        <v>172</v>
      </c>
      <c r="BE163" s="254">
        <f>IF(N163="základní",J163,0)</f>
        <v>0</v>
      </c>
      <c r="BF163" s="254">
        <f>IF(N163="snížená",J163,0)</f>
        <v>0</v>
      </c>
      <c r="BG163" s="254">
        <f>IF(N163="zákl. přenesená",J163,0)</f>
        <v>0</v>
      </c>
      <c r="BH163" s="254">
        <f>IF(N163="sníž. přenesená",J163,0)</f>
        <v>0</v>
      </c>
      <c r="BI163" s="254">
        <f>IF(N163="nulová",J163,0)</f>
        <v>0</v>
      </c>
      <c r="BJ163" s="18" t="s">
        <v>83</v>
      </c>
      <c r="BK163" s="254">
        <f>ROUND(I163*H163,2)</f>
        <v>0</v>
      </c>
      <c r="BL163" s="18" t="s">
        <v>1177</v>
      </c>
      <c r="BM163" s="253" t="s">
        <v>2256</v>
      </c>
    </row>
    <row r="164" spans="1:47" s="2" customFormat="1" ht="12">
      <c r="A164" s="39"/>
      <c r="B164" s="40"/>
      <c r="C164" s="41"/>
      <c r="D164" s="255" t="s">
        <v>182</v>
      </c>
      <c r="E164" s="41"/>
      <c r="F164" s="256" t="s">
        <v>2255</v>
      </c>
      <c r="G164" s="41"/>
      <c r="H164" s="41"/>
      <c r="I164" s="210"/>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182</v>
      </c>
      <c r="AU164" s="18" t="s">
        <v>85</v>
      </c>
    </row>
    <row r="165" spans="1:47" s="2" customFormat="1" ht="12">
      <c r="A165" s="39"/>
      <c r="B165" s="40"/>
      <c r="C165" s="41"/>
      <c r="D165" s="255" t="s">
        <v>242</v>
      </c>
      <c r="E165" s="41"/>
      <c r="F165" s="259" t="s">
        <v>2257</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242</v>
      </c>
      <c r="AU165" s="18" t="s">
        <v>85</v>
      </c>
    </row>
    <row r="166" spans="1:65" s="2" customFormat="1" ht="16.5" customHeight="1">
      <c r="A166" s="39"/>
      <c r="B166" s="40"/>
      <c r="C166" s="242" t="s">
        <v>320</v>
      </c>
      <c r="D166" s="242" t="s">
        <v>175</v>
      </c>
      <c r="E166" s="243" t="s">
        <v>2258</v>
      </c>
      <c r="F166" s="244" t="s">
        <v>2259</v>
      </c>
      <c r="G166" s="245" t="s">
        <v>369</v>
      </c>
      <c r="H166" s="246">
        <v>102</v>
      </c>
      <c r="I166" s="247"/>
      <c r="J166" s="248">
        <f>ROUND(I166*H166,2)</f>
        <v>0</v>
      </c>
      <c r="K166" s="244" t="s">
        <v>179</v>
      </c>
      <c r="L166" s="45"/>
      <c r="M166" s="249" t="s">
        <v>1</v>
      </c>
      <c r="N166" s="250" t="s">
        <v>40</v>
      </c>
      <c r="O166" s="92"/>
      <c r="P166" s="251">
        <f>O166*H166</f>
        <v>0</v>
      </c>
      <c r="Q166" s="251">
        <v>7E-05</v>
      </c>
      <c r="R166" s="251">
        <f>Q166*H166</f>
        <v>0.00714</v>
      </c>
      <c r="S166" s="251">
        <v>0</v>
      </c>
      <c r="T166" s="252">
        <f>S166*H166</f>
        <v>0</v>
      </c>
      <c r="U166" s="39"/>
      <c r="V166" s="39"/>
      <c r="W166" s="39"/>
      <c r="X166" s="39"/>
      <c r="Y166" s="39"/>
      <c r="Z166" s="39"/>
      <c r="AA166" s="39"/>
      <c r="AB166" s="39"/>
      <c r="AC166" s="39"/>
      <c r="AD166" s="39"/>
      <c r="AE166" s="39"/>
      <c r="AR166" s="253" t="s">
        <v>1177</v>
      </c>
      <c r="AT166" s="253" t="s">
        <v>175</v>
      </c>
      <c r="AU166" s="253" t="s">
        <v>85</v>
      </c>
      <c r="AY166" s="18" t="s">
        <v>172</v>
      </c>
      <c r="BE166" s="254">
        <f>IF(N166="základní",J166,0)</f>
        <v>0</v>
      </c>
      <c r="BF166" s="254">
        <f>IF(N166="snížená",J166,0)</f>
        <v>0</v>
      </c>
      <c r="BG166" s="254">
        <f>IF(N166="zákl. přenesená",J166,0)</f>
        <v>0</v>
      </c>
      <c r="BH166" s="254">
        <f>IF(N166="sníž. přenesená",J166,0)</f>
        <v>0</v>
      </c>
      <c r="BI166" s="254">
        <f>IF(N166="nulová",J166,0)</f>
        <v>0</v>
      </c>
      <c r="BJ166" s="18" t="s">
        <v>83</v>
      </c>
      <c r="BK166" s="254">
        <f>ROUND(I166*H166,2)</f>
        <v>0</v>
      </c>
      <c r="BL166" s="18" t="s">
        <v>1177</v>
      </c>
      <c r="BM166" s="253" t="s">
        <v>2260</v>
      </c>
    </row>
    <row r="167" spans="1:47" s="2" customFormat="1" ht="12">
      <c r="A167" s="39"/>
      <c r="B167" s="40"/>
      <c r="C167" s="41"/>
      <c r="D167" s="255" t="s">
        <v>182</v>
      </c>
      <c r="E167" s="41"/>
      <c r="F167" s="256" t="s">
        <v>2261</v>
      </c>
      <c r="G167" s="41"/>
      <c r="H167" s="41"/>
      <c r="I167" s="210"/>
      <c r="J167" s="41"/>
      <c r="K167" s="41"/>
      <c r="L167" s="45"/>
      <c r="M167" s="257"/>
      <c r="N167" s="258"/>
      <c r="O167" s="92"/>
      <c r="P167" s="92"/>
      <c r="Q167" s="92"/>
      <c r="R167" s="92"/>
      <c r="S167" s="92"/>
      <c r="T167" s="93"/>
      <c r="U167" s="39"/>
      <c r="V167" s="39"/>
      <c r="W167" s="39"/>
      <c r="X167" s="39"/>
      <c r="Y167" s="39"/>
      <c r="Z167" s="39"/>
      <c r="AA167" s="39"/>
      <c r="AB167" s="39"/>
      <c r="AC167" s="39"/>
      <c r="AD167" s="39"/>
      <c r="AE167" s="39"/>
      <c r="AT167" s="18" t="s">
        <v>182</v>
      </c>
      <c r="AU167" s="18" t="s">
        <v>85</v>
      </c>
    </row>
    <row r="168" spans="1:65" s="2" customFormat="1" ht="16.5" customHeight="1">
      <c r="A168" s="39"/>
      <c r="B168" s="40"/>
      <c r="C168" s="242" t="s">
        <v>327</v>
      </c>
      <c r="D168" s="242" t="s">
        <v>175</v>
      </c>
      <c r="E168" s="243" t="s">
        <v>2262</v>
      </c>
      <c r="F168" s="244" t="s">
        <v>2263</v>
      </c>
      <c r="G168" s="245" t="s">
        <v>238</v>
      </c>
      <c r="H168" s="246">
        <v>1</v>
      </c>
      <c r="I168" s="247"/>
      <c r="J168" s="248">
        <f>ROUND(I168*H168,2)</f>
        <v>0</v>
      </c>
      <c r="K168" s="244" t="s">
        <v>1</v>
      </c>
      <c r="L168" s="45"/>
      <c r="M168" s="249" t="s">
        <v>1</v>
      </c>
      <c r="N168" s="250" t="s">
        <v>40</v>
      </c>
      <c r="O168" s="92"/>
      <c r="P168" s="251">
        <f>O168*H168</f>
        <v>0</v>
      </c>
      <c r="Q168" s="251">
        <v>0.154</v>
      </c>
      <c r="R168" s="251">
        <f>Q168*H168</f>
        <v>0.154</v>
      </c>
      <c r="S168" s="251">
        <v>0</v>
      </c>
      <c r="T168" s="252">
        <f>S168*H168</f>
        <v>0</v>
      </c>
      <c r="U168" s="39"/>
      <c r="V168" s="39"/>
      <c r="W168" s="39"/>
      <c r="X168" s="39"/>
      <c r="Y168" s="39"/>
      <c r="Z168" s="39"/>
      <c r="AA168" s="39"/>
      <c r="AB168" s="39"/>
      <c r="AC168" s="39"/>
      <c r="AD168" s="39"/>
      <c r="AE168" s="39"/>
      <c r="AR168" s="253" t="s">
        <v>1177</v>
      </c>
      <c r="AT168" s="253" t="s">
        <v>175</v>
      </c>
      <c r="AU168" s="253" t="s">
        <v>85</v>
      </c>
      <c r="AY168" s="18" t="s">
        <v>172</v>
      </c>
      <c r="BE168" s="254">
        <f>IF(N168="základní",J168,0)</f>
        <v>0</v>
      </c>
      <c r="BF168" s="254">
        <f>IF(N168="snížená",J168,0)</f>
        <v>0</v>
      </c>
      <c r="BG168" s="254">
        <f>IF(N168="zákl. přenesená",J168,0)</f>
        <v>0</v>
      </c>
      <c r="BH168" s="254">
        <f>IF(N168="sníž. přenesená",J168,0)</f>
        <v>0</v>
      </c>
      <c r="BI168" s="254">
        <f>IF(N168="nulová",J168,0)</f>
        <v>0</v>
      </c>
      <c r="BJ168" s="18" t="s">
        <v>83</v>
      </c>
      <c r="BK168" s="254">
        <f>ROUND(I168*H168,2)</f>
        <v>0</v>
      </c>
      <c r="BL168" s="18" t="s">
        <v>1177</v>
      </c>
      <c r="BM168" s="253" t="s">
        <v>2264</v>
      </c>
    </row>
    <row r="169" spans="1:47" s="2" customFormat="1" ht="12">
      <c r="A169" s="39"/>
      <c r="B169" s="40"/>
      <c r="C169" s="41"/>
      <c r="D169" s="255" t="s">
        <v>182</v>
      </c>
      <c r="E169" s="41"/>
      <c r="F169" s="256" t="s">
        <v>2263</v>
      </c>
      <c r="G169" s="41"/>
      <c r="H169" s="41"/>
      <c r="I169" s="210"/>
      <c r="J169" s="41"/>
      <c r="K169" s="41"/>
      <c r="L169" s="45"/>
      <c r="M169" s="257"/>
      <c r="N169" s="258"/>
      <c r="O169" s="92"/>
      <c r="P169" s="92"/>
      <c r="Q169" s="92"/>
      <c r="R169" s="92"/>
      <c r="S169" s="92"/>
      <c r="T169" s="93"/>
      <c r="U169" s="39"/>
      <c r="V169" s="39"/>
      <c r="W169" s="39"/>
      <c r="X169" s="39"/>
      <c r="Y169" s="39"/>
      <c r="Z169" s="39"/>
      <c r="AA169" s="39"/>
      <c r="AB169" s="39"/>
      <c r="AC169" s="39"/>
      <c r="AD169" s="39"/>
      <c r="AE169" s="39"/>
      <c r="AT169" s="18" t="s">
        <v>182</v>
      </c>
      <c r="AU169" s="18" t="s">
        <v>85</v>
      </c>
    </row>
    <row r="170" spans="1:47" s="2" customFormat="1" ht="12">
      <c r="A170" s="39"/>
      <c r="B170" s="40"/>
      <c r="C170" s="41"/>
      <c r="D170" s="255" t="s">
        <v>242</v>
      </c>
      <c r="E170" s="41"/>
      <c r="F170" s="259" t="s">
        <v>2257</v>
      </c>
      <c r="G170" s="41"/>
      <c r="H170" s="41"/>
      <c r="I170" s="210"/>
      <c r="J170" s="41"/>
      <c r="K170" s="41"/>
      <c r="L170" s="45"/>
      <c r="M170" s="257"/>
      <c r="N170" s="258"/>
      <c r="O170" s="92"/>
      <c r="P170" s="92"/>
      <c r="Q170" s="92"/>
      <c r="R170" s="92"/>
      <c r="S170" s="92"/>
      <c r="T170" s="93"/>
      <c r="U170" s="39"/>
      <c r="V170" s="39"/>
      <c r="W170" s="39"/>
      <c r="X170" s="39"/>
      <c r="Y170" s="39"/>
      <c r="Z170" s="39"/>
      <c r="AA170" s="39"/>
      <c r="AB170" s="39"/>
      <c r="AC170" s="39"/>
      <c r="AD170" s="39"/>
      <c r="AE170" s="39"/>
      <c r="AT170" s="18" t="s">
        <v>242</v>
      </c>
      <c r="AU170" s="18" t="s">
        <v>85</v>
      </c>
    </row>
    <row r="171" spans="1:65" s="2" customFormat="1" ht="16.5" customHeight="1">
      <c r="A171" s="39"/>
      <c r="B171" s="40"/>
      <c r="C171" s="242" t="s">
        <v>227</v>
      </c>
      <c r="D171" s="242" t="s">
        <v>175</v>
      </c>
      <c r="E171" s="243" t="s">
        <v>2265</v>
      </c>
      <c r="F171" s="244" t="s">
        <v>2266</v>
      </c>
      <c r="G171" s="245" t="s">
        <v>238</v>
      </c>
      <c r="H171" s="246">
        <v>5</v>
      </c>
      <c r="I171" s="247"/>
      <c r="J171" s="248">
        <f>ROUND(I171*H171,2)</f>
        <v>0</v>
      </c>
      <c r="K171" s="244" t="s">
        <v>179</v>
      </c>
      <c r="L171" s="45"/>
      <c r="M171" s="249" t="s">
        <v>1</v>
      </c>
      <c r="N171" s="250" t="s">
        <v>40</v>
      </c>
      <c r="O171" s="92"/>
      <c r="P171" s="251">
        <f>O171*H171</f>
        <v>0</v>
      </c>
      <c r="Q171" s="251">
        <v>0.014</v>
      </c>
      <c r="R171" s="251">
        <f>Q171*H171</f>
        <v>0.07</v>
      </c>
      <c r="S171" s="251">
        <v>0</v>
      </c>
      <c r="T171" s="252">
        <f>S171*H171</f>
        <v>0</v>
      </c>
      <c r="U171" s="39"/>
      <c r="V171" s="39"/>
      <c r="W171" s="39"/>
      <c r="X171" s="39"/>
      <c r="Y171" s="39"/>
      <c r="Z171" s="39"/>
      <c r="AA171" s="39"/>
      <c r="AB171" s="39"/>
      <c r="AC171" s="39"/>
      <c r="AD171" s="39"/>
      <c r="AE171" s="39"/>
      <c r="AR171" s="253" t="s">
        <v>1177</v>
      </c>
      <c r="AT171" s="253" t="s">
        <v>175</v>
      </c>
      <c r="AU171" s="253" t="s">
        <v>85</v>
      </c>
      <c r="AY171" s="18" t="s">
        <v>172</v>
      </c>
      <c r="BE171" s="254">
        <f>IF(N171="základní",J171,0)</f>
        <v>0</v>
      </c>
      <c r="BF171" s="254">
        <f>IF(N171="snížená",J171,0)</f>
        <v>0</v>
      </c>
      <c r="BG171" s="254">
        <f>IF(N171="zákl. přenesená",J171,0)</f>
        <v>0</v>
      </c>
      <c r="BH171" s="254">
        <f>IF(N171="sníž. přenesená",J171,0)</f>
        <v>0</v>
      </c>
      <c r="BI171" s="254">
        <f>IF(N171="nulová",J171,0)</f>
        <v>0</v>
      </c>
      <c r="BJ171" s="18" t="s">
        <v>83</v>
      </c>
      <c r="BK171" s="254">
        <f>ROUND(I171*H171,2)</f>
        <v>0</v>
      </c>
      <c r="BL171" s="18" t="s">
        <v>1177</v>
      </c>
      <c r="BM171" s="253" t="s">
        <v>2267</v>
      </c>
    </row>
    <row r="172" spans="1:47" s="2" customFormat="1" ht="12">
      <c r="A172" s="39"/>
      <c r="B172" s="40"/>
      <c r="C172" s="41"/>
      <c r="D172" s="255" t="s">
        <v>182</v>
      </c>
      <c r="E172" s="41"/>
      <c r="F172" s="256" t="s">
        <v>2268</v>
      </c>
      <c r="G172" s="41"/>
      <c r="H172" s="41"/>
      <c r="I172" s="210"/>
      <c r="J172" s="41"/>
      <c r="K172" s="41"/>
      <c r="L172" s="45"/>
      <c r="M172" s="257"/>
      <c r="N172" s="258"/>
      <c r="O172" s="92"/>
      <c r="P172" s="92"/>
      <c r="Q172" s="92"/>
      <c r="R172" s="92"/>
      <c r="S172" s="92"/>
      <c r="T172" s="93"/>
      <c r="U172" s="39"/>
      <c r="V172" s="39"/>
      <c r="W172" s="39"/>
      <c r="X172" s="39"/>
      <c r="Y172" s="39"/>
      <c r="Z172" s="39"/>
      <c r="AA172" s="39"/>
      <c r="AB172" s="39"/>
      <c r="AC172" s="39"/>
      <c r="AD172" s="39"/>
      <c r="AE172" s="39"/>
      <c r="AT172" s="18" t="s">
        <v>182</v>
      </c>
      <c r="AU172" s="18" t="s">
        <v>85</v>
      </c>
    </row>
    <row r="173" spans="1:65" s="2" customFormat="1" ht="16.5" customHeight="1">
      <c r="A173" s="39"/>
      <c r="B173" s="40"/>
      <c r="C173" s="242" t="s">
        <v>8</v>
      </c>
      <c r="D173" s="242" t="s">
        <v>175</v>
      </c>
      <c r="E173" s="243" t="s">
        <v>2269</v>
      </c>
      <c r="F173" s="244" t="s">
        <v>2270</v>
      </c>
      <c r="G173" s="245" t="s">
        <v>238</v>
      </c>
      <c r="H173" s="246">
        <v>4</v>
      </c>
      <c r="I173" s="247"/>
      <c r="J173" s="248">
        <f>ROUND(I173*H173,2)</f>
        <v>0</v>
      </c>
      <c r="K173" s="244" t="s">
        <v>179</v>
      </c>
      <c r="L173" s="45"/>
      <c r="M173" s="249" t="s">
        <v>1</v>
      </c>
      <c r="N173" s="250" t="s">
        <v>40</v>
      </c>
      <c r="O173" s="92"/>
      <c r="P173" s="251">
        <f>O173*H173</f>
        <v>0</v>
      </c>
      <c r="Q173" s="251">
        <v>0.01435</v>
      </c>
      <c r="R173" s="251">
        <f>Q173*H173</f>
        <v>0.0574</v>
      </c>
      <c r="S173" s="251">
        <v>0</v>
      </c>
      <c r="T173" s="252">
        <f>S173*H173</f>
        <v>0</v>
      </c>
      <c r="U173" s="39"/>
      <c r="V173" s="39"/>
      <c r="W173" s="39"/>
      <c r="X173" s="39"/>
      <c r="Y173" s="39"/>
      <c r="Z173" s="39"/>
      <c r="AA173" s="39"/>
      <c r="AB173" s="39"/>
      <c r="AC173" s="39"/>
      <c r="AD173" s="39"/>
      <c r="AE173" s="39"/>
      <c r="AR173" s="253" t="s">
        <v>1177</v>
      </c>
      <c r="AT173" s="253" t="s">
        <v>175</v>
      </c>
      <c r="AU173" s="253" t="s">
        <v>85</v>
      </c>
      <c r="AY173" s="18" t="s">
        <v>172</v>
      </c>
      <c r="BE173" s="254">
        <f>IF(N173="základní",J173,0)</f>
        <v>0</v>
      </c>
      <c r="BF173" s="254">
        <f>IF(N173="snížená",J173,0)</f>
        <v>0</v>
      </c>
      <c r="BG173" s="254">
        <f>IF(N173="zákl. přenesená",J173,0)</f>
        <v>0</v>
      </c>
      <c r="BH173" s="254">
        <f>IF(N173="sníž. přenesená",J173,0)</f>
        <v>0</v>
      </c>
      <c r="BI173" s="254">
        <f>IF(N173="nulová",J173,0)</f>
        <v>0</v>
      </c>
      <c r="BJ173" s="18" t="s">
        <v>83</v>
      </c>
      <c r="BK173" s="254">
        <f>ROUND(I173*H173,2)</f>
        <v>0</v>
      </c>
      <c r="BL173" s="18" t="s">
        <v>1177</v>
      </c>
      <c r="BM173" s="253" t="s">
        <v>2271</v>
      </c>
    </row>
    <row r="174" spans="1:47" s="2" customFormat="1" ht="12">
      <c r="A174" s="39"/>
      <c r="B174" s="40"/>
      <c r="C174" s="41"/>
      <c r="D174" s="255" t="s">
        <v>182</v>
      </c>
      <c r="E174" s="41"/>
      <c r="F174" s="256" t="s">
        <v>2272</v>
      </c>
      <c r="G174" s="41"/>
      <c r="H174" s="41"/>
      <c r="I174" s="210"/>
      <c r="J174" s="41"/>
      <c r="K174" s="41"/>
      <c r="L174" s="45"/>
      <c r="M174" s="257"/>
      <c r="N174" s="258"/>
      <c r="O174" s="92"/>
      <c r="P174" s="92"/>
      <c r="Q174" s="92"/>
      <c r="R174" s="92"/>
      <c r="S174" s="92"/>
      <c r="T174" s="93"/>
      <c r="U174" s="39"/>
      <c r="V174" s="39"/>
      <c r="W174" s="39"/>
      <c r="X174" s="39"/>
      <c r="Y174" s="39"/>
      <c r="Z174" s="39"/>
      <c r="AA174" s="39"/>
      <c r="AB174" s="39"/>
      <c r="AC174" s="39"/>
      <c r="AD174" s="39"/>
      <c r="AE174" s="39"/>
      <c r="AT174" s="18" t="s">
        <v>182</v>
      </c>
      <c r="AU174" s="18" t="s">
        <v>85</v>
      </c>
    </row>
    <row r="175" spans="1:65" s="2" customFormat="1" ht="16.5" customHeight="1">
      <c r="A175" s="39"/>
      <c r="B175" s="40"/>
      <c r="C175" s="242" t="s">
        <v>346</v>
      </c>
      <c r="D175" s="242" t="s">
        <v>175</v>
      </c>
      <c r="E175" s="243" t="s">
        <v>2273</v>
      </c>
      <c r="F175" s="244" t="s">
        <v>2274</v>
      </c>
      <c r="G175" s="245" t="s">
        <v>369</v>
      </c>
      <c r="H175" s="246">
        <v>100</v>
      </c>
      <c r="I175" s="247"/>
      <c r="J175" s="248">
        <f>ROUND(I175*H175,2)</f>
        <v>0</v>
      </c>
      <c r="K175" s="244" t="s">
        <v>179</v>
      </c>
      <c r="L175" s="45"/>
      <c r="M175" s="249" t="s">
        <v>1</v>
      </c>
      <c r="N175" s="250" t="s">
        <v>40</v>
      </c>
      <c r="O175" s="92"/>
      <c r="P175" s="251">
        <f>O175*H175</f>
        <v>0</v>
      </c>
      <c r="Q175" s="251">
        <v>0</v>
      </c>
      <c r="R175" s="251">
        <f>Q175*H175</f>
        <v>0</v>
      </c>
      <c r="S175" s="251">
        <v>0</v>
      </c>
      <c r="T175" s="252">
        <f>S175*H175</f>
        <v>0</v>
      </c>
      <c r="U175" s="39"/>
      <c r="V175" s="39"/>
      <c r="W175" s="39"/>
      <c r="X175" s="39"/>
      <c r="Y175" s="39"/>
      <c r="Z175" s="39"/>
      <c r="AA175" s="39"/>
      <c r="AB175" s="39"/>
      <c r="AC175" s="39"/>
      <c r="AD175" s="39"/>
      <c r="AE175" s="39"/>
      <c r="AR175" s="253" t="s">
        <v>1177</v>
      </c>
      <c r="AT175" s="253" t="s">
        <v>175</v>
      </c>
      <c r="AU175" s="253" t="s">
        <v>85</v>
      </c>
      <c r="AY175" s="18" t="s">
        <v>172</v>
      </c>
      <c r="BE175" s="254">
        <f>IF(N175="základní",J175,0)</f>
        <v>0</v>
      </c>
      <c r="BF175" s="254">
        <f>IF(N175="snížená",J175,0)</f>
        <v>0</v>
      </c>
      <c r="BG175" s="254">
        <f>IF(N175="zákl. přenesená",J175,0)</f>
        <v>0</v>
      </c>
      <c r="BH175" s="254">
        <f>IF(N175="sníž. přenesená",J175,0)</f>
        <v>0</v>
      </c>
      <c r="BI175" s="254">
        <f>IF(N175="nulová",J175,0)</f>
        <v>0</v>
      </c>
      <c r="BJ175" s="18" t="s">
        <v>83</v>
      </c>
      <c r="BK175" s="254">
        <f>ROUND(I175*H175,2)</f>
        <v>0</v>
      </c>
      <c r="BL175" s="18" t="s">
        <v>1177</v>
      </c>
      <c r="BM175" s="253" t="s">
        <v>2275</v>
      </c>
    </row>
    <row r="176" spans="1:47" s="2" customFormat="1" ht="12">
      <c r="A176" s="39"/>
      <c r="B176" s="40"/>
      <c r="C176" s="41"/>
      <c r="D176" s="255" t="s">
        <v>182</v>
      </c>
      <c r="E176" s="41"/>
      <c r="F176" s="256" t="s">
        <v>2274</v>
      </c>
      <c r="G176" s="41"/>
      <c r="H176" s="41"/>
      <c r="I176" s="210"/>
      <c r="J176" s="41"/>
      <c r="K176" s="41"/>
      <c r="L176" s="45"/>
      <c r="M176" s="257"/>
      <c r="N176" s="258"/>
      <c r="O176" s="92"/>
      <c r="P176" s="92"/>
      <c r="Q176" s="92"/>
      <c r="R176" s="92"/>
      <c r="S176" s="92"/>
      <c r="T176" s="93"/>
      <c r="U176" s="39"/>
      <c r="V176" s="39"/>
      <c r="W176" s="39"/>
      <c r="X176" s="39"/>
      <c r="Y176" s="39"/>
      <c r="Z176" s="39"/>
      <c r="AA176" s="39"/>
      <c r="AB176" s="39"/>
      <c r="AC176" s="39"/>
      <c r="AD176" s="39"/>
      <c r="AE176" s="39"/>
      <c r="AT176" s="18" t="s">
        <v>182</v>
      </c>
      <c r="AU176" s="18" t="s">
        <v>85</v>
      </c>
    </row>
    <row r="177" spans="1:65" s="2" customFormat="1" ht="16.5" customHeight="1">
      <c r="A177" s="39"/>
      <c r="B177" s="40"/>
      <c r="C177" s="242" t="s">
        <v>353</v>
      </c>
      <c r="D177" s="242" t="s">
        <v>175</v>
      </c>
      <c r="E177" s="243" t="s">
        <v>2276</v>
      </c>
      <c r="F177" s="244" t="s">
        <v>2277</v>
      </c>
      <c r="G177" s="245" t="s">
        <v>369</v>
      </c>
      <c r="H177" s="246">
        <v>2</v>
      </c>
      <c r="I177" s="247"/>
      <c r="J177" s="248">
        <f>ROUND(I177*H177,2)</f>
        <v>0</v>
      </c>
      <c r="K177" s="244" t="s">
        <v>179</v>
      </c>
      <c r="L177" s="45"/>
      <c r="M177" s="249" t="s">
        <v>1</v>
      </c>
      <c r="N177" s="250" t="s">
        <v>40</v>
      </c>
      <c r="O177" s="92"/>
      <c r="P177" s="251">
        <f>O177*H177</f>
        <v>0</v>
      </c>
      <c r="Q177" s="251">
        <v>0</v>
      </c>
      <c r="R177" s="251">
        <f>Q177*H177</f>
        <v>0</v>
      </c>
      <c r="S177" s="251">
        <v>0</v>
      </c>
      <c r="T177" s="252">
        <f>S177*H177</f>
        <v>0</v>
      </c>
      <c r="U177" s="39"/>
      <c r="V177" s="39"/>
      <c r="W177" s="39"/>
      <c r="X177" s="39"/>
      <c r="Y177" s="39"/>
      <c r="Z177" s="39"/>
      <c r="AA177" s="39"/>
      <c r="AB177" s="39"/>
      <c r="AC177" s="39"/>
      <c r="AD177" s="39"/>
      <c r="AE177" s="39"/>
      <c r="AR177" s="253" t="s">
        <v>1177</v>
      </c>
      <c r="AT177" s="253" t="s">
        <v>175</v>
      </c>
      <c r="AU177" s="253" t="s">
        <v>85</v>
      </c>
      <c r="AY177" s="18" t="s">
        <v>172</v>
      </c>
      <c r="BE177" s="254">
        <f>IF(N177="základní",J177,0)</f>
        <v>0</v>
      </c>
      <c r="BF177" s="254">
        <f>IF(N177="snížená",J177,0)</f>
        <v>0</v>
      </c>
      <c r="BG177" s="254">
        <f>IF(N177="zákl. přenesená",J177,0)</f>
        <v>0</v>
      </c>
      <c r="BH177" s="254">
        <f>IF(N177="sníž. přenesená",J177,0)</f>
        <v>0</v>
      </c>
      <c r="BI177" s="254">
        <f>IF(N177="nulová",J177,0)</f>
        <v>0</v>
      </c>
      <c r="BJ177" s="18" t="s">
        <v>83</v>
      </c>
      <c r="BK177" s="254">
        <f>ROUND(I177*H177,2)</f>
        <v>0</v>
      </c>
      <c r="BL177" s="18" t="s">
        <v>1177</v>
      </c>
      <c r="BM177" s="253" t="s">
        <v>2278</v>
      </c>
    </row>
    <row r="178" spans="1:47" s="2" customFormat="1" ht="12">
      <c r="A178" s="39"/>
      <c r="B178" s="40"/>
      <c r="C178" s="41"/>
      <c r="D178" s="255" t="s">
        <v>182</v>
      </c>
      <c r="E178" s="41"/>
      <c r="F178" s="256" t="s">
        <v>2279</v>
      </c>
      <c r="G178" s="41"/>
      <c r="H178" s="41"/>
      <c r="I178" s="210"/>
      <c r="J178" s="41"/>
      <c r="K178" s="41"/>
      <c r="L178" s="45"/>
      <c r="M178" s="257"/>
      <c r="N178" s="258"/>
      <c r="O178" s="92"/>
      <c r="P178" s="92"/>
      <c r="Q178" s="92"/>
      <c r="R178" s="92"/>
      <c r="S178" s="92"/>
      <c r="T178" s="93"/>
      <c r="U178" s="39"/>
      <c r="V178" s="39"/>
      <c r="W178" s="39"/>
      <c r="X178" s="39"/>
      <c r="Y178" s="39"/>
      <c r="Z178" s="39"/>
      <c r="AA178" s="39"/>
      <c r="AB178" s="39"/>
      <c r="AC178" s="39"/>
      <c r="AD178" s="39"/>
      <c r="AE178" s="39"/>
      <c r="AT178" s="18" t="s">
        <v>182</v>
      </c>
      <c r="AU178" s="18" t="s">
        <v>85</v>
      </c>
    </row>
    <row r="179" spans="1:65" s="2" customFormat="1" ht="16.5" customHeight="1">
      <c r="A179" s="39"/>
      <c r="B179" s="40"/>
      <c r="C179" s="242" t="s">
        <v>359</v>
      </c>
      <c r="D179" s="242" t="s">
        <v>175</v>
      </c>
      <c r="E179" s="243" t="s">
        <v>2280</v>
      </c>
      <c r="F179" s="244" t="s">
        <v>2281</v>
      </c>
      <c r="G179" s="245" t="s">
        <v>399</v>
      </c>
      <c r="H179" s="246">
        <v>51</v>
      </c>
      <c r="I179" s="247"/>
      <c r="J179" s="248">
        <f>ROUND(I179*H179,2)</f>
        <v>0</v>
      </c>
      <c r="K179" s="244" t="s">
        <v>179</v>
      </c>
      <c r="L179" s="45"/>
      <c r="M179" s="249" t="s">
        <v>1</v>
      </c>
      <c r="N179" s="250" t="s">
        <v>40</v>
      </c>
      <c r="O179" s="92"/>
      <c r="P179" s="251">
        <f>O179*H179</f>
        <v>0</v>
      </c>
      <c r="Q179" s="251">
        <v>0</v>
      </c>
      <c r="R179" s="251">
        <f>Q179*H179</f>
        <v>0</v>
      </c>
      <c r="S179" s="251">
        <v>0</v>
      </c>
      <c r="T179" s="252">
        <f>S179*H179</f>
        <v>0</v>
      </c>
      <c r="U179" s="39"/>
      <c r="V179" s="39"/>
      <c r="W179" s="39"/>
      <c r="X179" s="39"/>
      <c r="Y179" s="39"/>
      <c r="Z179" s="39"/>
      <c r="AA179" s="39"/>
      <c r="AB179" s="39"/>
      <c r="AC179" s="39"/>
      <c r="AD179" s="39"/>
      <c r="AE179" s="39"/>
      <c r="AR179" s="253" t="s">
        <v>1177</v>
      </c>
      <c r="AT179" s="253" t="s">
        <v>175</v>
      </c>
      <c r="AU179" s="253" t="s">
        <v>85</v>
      </c>
      <c r="AY179" s="18" t="s">
        <v>172</v>
      </c>
      <c r="BE179" s="254">
        <f>IF(N179="základní",J179,0)</f>
        <v>0</v>
      </c>
      <c r="BF179" s="254">
        <f>IF(N179="snížená",J179,0)</f>
        <v>0</v>
      </c>
      <c r="BG179" s="254">
        <f>IF(N179="zákl. přenesená",J179,0)</f>
        <v>0</v>
      </c>
      <c r="BH179" s="254">
        <f>IF(N179="sníž. přenesená",J179,0)</f>
        <v>0</v>
      </c>
      <c r="BI179" s="254">
        <f>IF(N179="nulová",J179,0)</f>
        <v>0</v>
      </c>
      <c r="BJ179" s="18" t="s">
        <v>83</v>
      </c>
      <c r="BK179" s="254">
        <f>ROUND(I179*H179,2)</f>
        <v>0</v>
      </c>
      <c r="BL179" s="18" t="s">
        <v>1177</v>
      </c>
      <c r="BM179" s="253" t="s">
        <v>2282</v>
      </c>
    </row>
    <row r="180" spans="1:47" s="2" customFormat="1" ht="12">
      <c r="A180" s="39"/>
      <c r="B180" s="40"/>
      <c r="C180" s="41"/>
      <c r="D180" s="255" t="s">
        <v>182</v>
      </c>
      <c r="E180" s="41"/>
      <c r="F180" s="256" t="s">
        <v>2283</v>
      </c>
      <c r="G180" s="41"/>
      <c r="H180" s="41"/>
      <c r="I180" s="210"/>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182</v>
      </c>
      <c r="AU180" s="18" t="s">
        <v>85</v>
      </c>
    </row>
    <row r="181" spans="1:47" s="2" customFormat="1" ht="12">
      <c r="A181" s="39"/>
      <c r="B181" s="40"/>
      <c r="C181" s="41"/>
      <c r="D181" s="255" t="s">
        <v>242</v>
      </c>
      <c r="E181" s="41"/>
      <c r="F181" s="259" t="s">
        <v>2284</v>
      </c>
      <c r="G181" s="41"/>
      <c r="H181" s="41"/>
      <c r="I181" s="210"/>
      <c r="J181" s="41"/>
      <c r="K181" s="41"/>
      <c r="L181" s="45"/>
      <c r="M181" s="319"/>
      <c r="N181" s="320"/>
      <c r="O181" s="321"/>
      <c r="P181" s="321"/>
      <c r="Q181" s="321"/>
      <c r="R181" s="321"/>
      <c r="S181" s="321"/>
      <c r="T181" s="322"/>
      <c r="U181" s="39"/>
      <c r="V181" s="39"/>
      <c r="W181" s="39"/>
      <c r="X181" s="39"/>
      <c r="Y181" s="39"/>
      <c r="Z181" s="39"/>
      <c r="AA181" s="39"/>
      <c r="AB181" s="39"/>
      <c r="AC181" s="39"/>
      <c r="AD181" s="39"/>
      <c r="AE181" s="39"/>
      <c r="AT181" s="18" t="s">
        <v>242</v>
      </c>
      <c r="AU181" s="18" t="s">
        <v>85</v>
      </c>
    </row>
    <row r="182" spans="1:31" s="2" customFormat="1" ht="6.95" customHeight="1">
      <c r="A182" s="39"/>
      <c r="B182" s="67"/>
      <c r="C182" s="68"/>
      <c r="D182" s="68"/>
      <c r="E182" s="68"/>
      <c r="F182" s="68"/>
      <c r="G182" s="68"/>
      <c r="H182" s="68"/>
      <c r="I182" s="68"/>
      <c r="J182" s="68"/>
      <c r="K182" s="68"/>
      <c r="L182" s="45"/>
      <c r="M182" s="39"/>
      <c r="O182" s="39"/>
      <c r="P182" s="39"/>
      <c r="Q182" s="39"/>
      <c r="R182" s="39"/>
      <c r="S182" s="39"/>
      <c r="T182" s="39"/>
      <c r="U182" s="39"/>
      <c r="V182" s="39"/>
      <c r="W182" s="39"/>
      <c r="X182" s="39"/>
      <c r="Y182" s="39"/>
      <c r="Z182" s="39"/>
      <c r="AA182" s="39"/>
      <c r="AB182" s="39"/>
      <c r="AC182" s="39"/>
      <c r="AD182" s="39"/>
      <c r="AE182" s="39"/>
    </row>
  </sheetData>
  <sheetProtection password="CC35" sheet="1" objects="1" scenarios="1" formatColumns="0" formatRows="0" autoFilter="0"/>
  <autoFilter ref="C131:K181"/>
  <mergeCells count="17">
    <mergeCell ref="E7:H7"/>
    <mergeCell ref="E9:H9"/>
    <mergeCell ref="E11:H11"/>
    <mergeCell ref="E20:H20"/>
    <mergeCell ref="E29:H29"/>
    <mergeCell ref="E85:H85"/>
    <mergeCell ref="E87:H87"/>
    <mergeCell ref="E89:H89"/>
    <mergeCell ref="D104:F104"/>
    <mergeCell ref="D105:F105"/>
    <mergeCell ref="D106:F106"/>
    <mergeCell ref="D107:F107"/>
    <mergeCell ref="D108:F108"/>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20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125</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2:12" s="1" customFormat="1" ht="12" customHeight="1">
      <c r="B8" s="21"/>
      <c r="D8" s="151" t="s">
        <v>133</v>
      </c>
      <c r="L8" s="21"/>
    </row>
    <row r="9" spans="1:31" s="2" customFormat="1" ht="16.5" customHeight="1">
      <c r="A9" s="39"/>
      <c r="B9" s="45"/>
      <c r="C9" s="39"/>
      <c r="D9" s="39"/>
      <c r="E9" s="152" t="s">
        <v>2076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2077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2285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7. 2. 2022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135</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142" t="s">
        <v>136</v>
      </c>
      <c r="E32" s="39"/>
      <c r="F32" s="39"/>
      <c r="G32" s="39"/>
      <c r="H32" s="39"/>
      <c r="I32" s="39"/>
      <c r="J32" s="160">
        <f>J98</f>
        <v>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137</v>
      </c>
      <c r="E33" s="39"/>
      <c r="F33" s="39"/>
      <c r="G33" s="39"/>
      <c r="H33" s="39"/>
      <c r="I33" s="39"/>
      <c r="J33" s="160">
        <f>J101</f>
        <v>0</v>
      </c>
      <c r="K33" s="39"/>
      <c r="L33" s="64"/>
      <c r="S33" s="39"/>
      <c r="T33" s="39"/>
      <c r="U33" s="39"/>
      <c r="V33" s="39"/>
      <c r="W33" s="39"/>
      <c r="X33" s="39"/>
      <c r="Y33" s="39"/>
      <c r="Z33" s="39"/>
      <c r="AA33" s="39"/>
      <c r="AB33" s="39"/>
      <c r="AC33" s="39"/>
      <c r="AD33" s="39"/>
      <c r="AE33" s="39"/>
    </row>
    <row r="34" spans="1:31" s="2" customFormat="1" ht="25.4" customHeight="1">
      <c r="A34" s="39"/>
      <c r="B34" s="45"/>
      <c r="C34" s="39"/>
      <c r="D34" s="162" t="s">
        <v>35</v>
      </c>
      <c r="E34" s="39"/>
      <c r="F34" s="39"/>
      <c r="G34" s="39"/>
      <c r="H34" s="39"/>
      <c r="I34" s="39"/>
      <c r="J34" s="163">
        <f>ROUND(J32+J33,2)</f>
        <v>0</v>
      </c>
      <c r="K34" s="39"/>
      <c r="L34" s="64"/>
      <c r="S34" s="39"/>
      <c r="T34" s="39"/>
      <c r="U34" s="39"/>
      <c r="V34" s="39"/>
      <c r="W34" s="39"/>
      <c r="X34" s="39"/>
      <c r="Y34" s="39"/>
      <c r="Z34" s="39"/>
      <c r="AA34" s="39"/>
      <c r="AB34" s="39"/>
      <c r="AC34" s="39"/>
      <c r="AD34" s="39"/>
      <c r="AE34" s="39"/>
    </row>
    <row r="35" spans="1:31" s="2" customFormat="1" ht="6.95" customHeight="1">
      <c r="A35" s="39"/>
      <c r="B35" s="45"/>
      <c r="C35" s="39"/>
      <c r="D35" s="159"/>
      <c r="E35" s="159"/>
      <c r="F35" s="159"/>
      <c r="G35" s="159"/>
      <c r="H35" s="159"/>
      <c r="I35" s="159"/>
      <c r="J35" s="159"/>
      <c r="K35" s="159"/>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37</v>
      </c>
      <c r="G36" s="39"/>
      <c r="H36" s="39"/>
      <c r="I36" s="164" t="s">
        <v>36</v>
      </c>
      <c r="J36" s="164" t="s">
        <v>38</v>
      </c>
      <c r="K36" s="39"/>
      <c r="L36" s="64"/>
      <c r="S36" s="39"/>
      <c r="T36" s="39"/>
      <c r="U36" s="39"/>
      <c r="V36" s="39"/>
      <c r="W36" s="39"/>
      <c r="X36" s="39"/>
      <c r="Y36" s="39"/>
      <c r="Z36" s="39"/>
      <c r="AA36" s="39"/>
      <c r="AB36" s="39"/>
      <c r="AC36" s="39"/>
      <c r="AD36" s="39"/>
      <c r="AE36" s="39"/>
    </row>
    <row r="37" spans="1:31" s="2" customFormat="1" ht="14.4" customHeight="1">
      <c r="A37" s="39"/>
      <c r="B37" s="45"/>
      <c r="C37" s="39"/>
      <c r="D37" s="165" t="s">
        <v>39</v>
      </c>
      <c r="E37" s="151" t="s">
        <v>40</v>
      </c>
      <c r="F37" s="166">
        <f>ROUND((SUM(BE101:BE108)+SUM(BE130:BE208)),2)</f>
        <v>0</v>
      </c>
      <c r="G37" s="39"/>
      <c r="H37" s="39"/>
      <c r="I37" s="167">
        <v>0.21</v>
      </c>
      <c r="J37" s="166">
        <f>ROUND(((SUM(BE101:BE108)+SUM(BE130:BE208))*I37),2)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1" t="s">
        <v>41</v>
      </c>
      <c r="F38" s="166">
        <f>ROUND((SUM(BF101:BF108)+SUM(BF130:BF208)),2)</f>
        <v>0</v>
      </c>
      <c r="G38" s="39"/>
      <c r="H38" s="39"/>
      <c r="I38" s="167">
        <v>0.15</v>
      </c>
      <c r="J38" s="166">
        <f>ROUND(((SUM(BF101:BF108)+SUM(BF130:BF208))*I38),2)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42</v>
      </c>
      <c r="F39" s="166">
        <f>ROUND((SUM(BG101:BG108)+SUM(BG130:BG208)),2)</f>
        <v>0</v>
      </c>
      <c r="G39" s="39"/>
      <c r="H39" s="39"/>
      <c r="I39" s="167">
        <v>0.21</v>
      </c>
      <c r="J39" s="166">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1" t="s">
        <v>43</v>
      </c>
      <c r="F40" s="166">
        <f>ROUND((SUM(BH101:BH108)+SUM(BH130:BH208)),2)</f>
        <v>0</v>
      </c>
      <c r="G40" s="39"/>
      <c r="H40" s="39"/>
      <c r="I40" s="167">
        <v>0.15</v>
      </c>
      <c r="J40" s="166">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1" t="s">
        <v>44</v>
      </c>
      <c r="F41" s="166">
        <f>ROUND((SUM(BI101:BI108)+SUM(BI130:BI208)),2)</f>
        <v>0</v>
      </c>
      <c r="G41" s="39"/>
      <c r="H41" s="39"/>
      <c r="I41" s="167">
        <v>0</v>
      </c>
      <c r="J41" s="166">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8"/>
      <c r="D43" s="169" t="s">
        <v>45</v>
      </c>
      <c r="E43" s="170"/>
      <c r="F43" s="170"/>
      <c r="G43" s="171" t="s">
        <v>46</v>
      </c>
      <c r="H43" s="172" t="s">
        <v>47</v>
      </c>
      <c r="I43" s="170"/>
      <c r="J43" s="173">
        <f>SUM(J34:J41)</f>
        <v>0</v>
      </c>
      <c r="K43" s="174"/>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133</v>
      </c>
      <c r="D86" s="23"/>
      <c r="E86" s="23"/>
      <c r="F86" s="23"/>
      <c r="G86" s="23"/>
      <c r="H86" s="23"/>
      <c r="I86" s="23"/>
      <c r="J86" s="23"/>
      <c r="K86" s="23"/>
      <c r="L86" s="21"/>
    </row>
    <row r="87" spans="1:31" s="2" customFormat="1" ht="16.5" customHeight="1">
      <c r="A87" s="39"/>
      <c r="B87" s="40"/>
      <c r="C87" s="41"/>
      <c r="D87" s="41"/>
      <c r="E87" s="186" t="s">
        <v>2076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2077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SO451 - R5 - Materiály</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7. 2. 2022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Město Nový Jičín</v>
      </c>
      <c r="G93" s="41"/>
      <c r="H93" s="41"/>
      <c r="I93" s="33" t="s">
        <v>30</v>
      </c>
      <c r="J93" s="37" t="str">
        <f>E23</f>
        <v>DOPRAPLAN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139</v>
      </c>
      <c r="D96" s="188"/>
      <c r="E96" s="188"/>
      <c r="F96" s="188"/>
      <c r="G96" s="188"/>
      <c r="H96" s="188"/>
      <c r="I96" s="188"/>
      <c r="J96" s="189" t="s">
        <v>140</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141</v>
      </c>
      <c r="D98" s="41"/>
      <c r="E98" s="41"/>
      <c r="F98" s="41"/>
      <c r="G98" s="41"/>
      <c r="H98" s="41"/>
      <c r="I98" s="41"/>
      <c r="J98" s="111">
        <f>J130</f>
        <v>0</v>
      </c>
      <c r="K98" s="41"/>
      <c r="L98" s="64"/>
      <c r="S98" s="39"/>
      <c r="T98" s="39"/>
      <c r="U98" s="39"/>
      <c r="V98" s="39"/>
      <c r="W98" s="39"/>
      <c r="X98" s="39"/>
      <c r="Y98" s="39"/>
      <c r="Z98" s="39"/>
      <c r="AA98" s="39"/>
      <c r="AB98" s="39"/>
      <c r="AC98" s="39"/>
      <c r="AD98" s="39"/>
      <c r="AE98" s="39"/>
      <c r="AU98" s="18" t="s">
        <v>142</v>
      </c>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29.25" customHeight="1">
      <c r="A101" s="39"/>
      <c r="B101" s="40"/>
      <c r="C101" s="190" t="s">
        <v>147</v>
      </c>
      <c r="D101" s="41"/>
      <c r="E101" s="41"/>
      <c r="F101" s="41"/>
      <c r="G101" s="41"/>
      <c r="H101" s="41"/>
      <c r="I101" s="41"/>
      <c r="J101" s="202">
        <f>ROUND(J102+J103+J104+J105+J106+J107,2)</f>
        <v>0</v>
      </c>
      <c r="K101" s="41"/>
      <c r="L101" s="64"/>
      <c r="N101" s="203" t="s">
        <v>39</v>
      </c>
      <c r="S101" s="39"/>
      <c r="T101" s="39"/>
      <c r="U101" s="39"/>
      <c r="V101" s="39"/>
      <c r="W101" s="39"/>
      <c r="X101" s="39"/>
      <c r="Y101" s="39"/>
      <c r="Z101" s="39"/>
      <c r="AA101" s="39"/>
      <c r="AB101" s="39"/>
      <c r="AC101" s="39"/>
      <c r="AD101" s="39"/>
      <c r="AE101" s="39"/>
    </row>
    <row r="102" spans="1:65" s="2" customFormat="1" ht="18" customHeight="1">
      <c r="A102" s="39"/>
      <c r="B102" s="40"/>
      <c r="C102" s="41"/>
      <c r="D102" s="204" t="s">
        <v>148</v>
      </c>
      <c r="E102" s="205"/>
      <c r="F102" s="205"/>
      <c r="G102" s="41"/>
      <c r="H102" s="41"/>
      <c r="I102" s="41"/>
      <c r="J102" s="206">
        <v>0</v>
      </c>
      <c r="K102" s="41"/>
      <c r="L102" s="207"/>
      <c r="M102" s="208"/>
      <c r="N102" s="209" t="s">
        <v>40</v>
      </c>
      <c r="O102" s="208"/>
      <c r="P102" s="208"/>
      <c r="Q102" s="208"/>
      <c r="R102" s="208"/>
      <c r="S102" s="210"/>
      <c r="T102" s="210"/>
      <c r="U102" s="210"/>
      <c r="V102" s="210"/>
      <c r="W102" s="210"/>
      <c r="X102" s="210"/>
      <c r="Y102" s="210"/>
      <c r="Z102" s="210"/>
      <c r="AA102" s="210"/>
      <c r="AB102" s="210"/>
      <c r="AC102" s="210"/>
      <c r="AD102" s="210"/>
      <c r="AE102" s="210"/>
      <c r="AF102" s="208"/>
      <c r="AG102" s="208"/>
      <c r="AH102" s="208"/>
      <c r="AI102" s="208"/>
      <c r="AJ102" s="208"/>
      <c r="AK102" s="208"/>
      <c r="AL102" s="208"/>
      <c r="AM102" s="208"/>
      <c r="AN102" s="208"/>
      <c r="AO102" s="208"/>
      <c r="AP102" s="208"/>
      <c r="AQ102" s="208"/>
      <c r="AR102" s="208"/>
      <c r="AS102" s="208"/>
      <c r="AT102" s="208"/>
      <c r="AU102" s="208"/>
      <c r="AV102" s="208"/>
      <c r="AW102" s="208"/>
      <c r="AX102" s="208"/>
      <c r="AY102" s="211" t="s">
        <v>149</v>
      </c>
      <c r="AZ102" s="208"/>
      <c r="BA102" s="208"/>
      <c r="BB102" s="208"/>
      <c r="BC102" s="208"/>
      <c r="BD102" s="208"/>
      <c r="BE102" s="212">
        <f>IF(N102="základní",J102,0)</f>
        <v>0</v>
      </c>
      <c r="BF102" s="212">
        <f>IF(N102="snížená",J102,0)</f>
        <v>0</v>
      </c>
      <c r="BG102" s="212">
        <f>IF(N102="zákl. přenesená",J102,0)</f>
        <v>0</v>
      </c>
      <c r="BH102" s="212">
        <f>IF(N102="sníž. přenesená",J102,0)</f>
        <v>0</v>
      </c>
      <c r="BI102" s="212">
        <f>IF(N102="nulová",J102,0)</f>
        <v>0</v>
      </c>
      <c r="BJ102" s="211" t="s">
        <v>83</v>
      </c>
      <c r="BK102" s="208"/>
      <c r="BL102" s="208"/>
      <c r="BM102" s="208"/>
    </row>
    <row r="103" spans="1:65" s="2" customFormat="1" ht="18" customHeight="1">
      <c r="A103" s="39"/>
      <c r="B103" s="40"/>
      <c r="C103" s="41"/>
      <c r="D103" s="204" t="s">
        <v>1332</v>
      </c>
      <c r="E103" s="205"/>
      <c r="F103" s="205"/>
      <c r="G103" s="41"/>
      <c r="H103" s="41"/>
      <c r="I103" s="41"/>
      <c r="J103" s="206">
        <v>0</v>
      </c>
      <c r="K103" s="41"/>
      <c r="L103" s="207"/>
      <c r="M103" s="208"/>
      <c r="N103" s="209" t="s">
        <v>40</v>
      </c>
      <c r="O103" s="208"/>
      <c r="P103" s="208"/>
      <c r="Q103" s="208"/>
      <c r="R103" s="208"/>
      <c r="S103" s="210"/>
      <c r="T103" s="210"/>
      <c r="U103" s="210"/>
      <c r="V103" s="210"/>
      <c r="W103" s="210"/>
      <c r="X103" s="210"/>
      <c r="Y103" s="210"/>
      <c r="Z103" s="210"/>
      <c r="AA103" s="210"/>
      <c r="AB103" s="210"/>
      <c r="AC103" s="210"/>
      <c r="AD103" s="210"/>
      <c r="AE103" s="210"/>
      <c r="AF103" s="208"/>
      <c r="AG103" s="208"/>
      <c r="AH103" s="208"/>
      <c r="AI103" s="208"/>
      <c r="AJ103" s="208"/>
      <c r="AK103" s="208"/>
      <c r="AL103" s="208"/>
      <c r="AM103" s="208"/>
      <c r="AN103" s="208"/>
      <c r="AO103" s="208"/>
      <c r="AP103" s="208"/>
      <c r="AQ103" s="208"/>
      <c r="AR103" s="208"/>
      <c r="AS103" s="208"/>
      <c r="AT103" s="208"/>
      <c r="AU103" s="208"/>
      <c r="AV103" s="208"/>
      <c r="AW103" s="208"/>
      <c r="AX103" s="208"/>
      <c r="AY103" s="211" t="s">
        <v>149</v>
      </c>
      <c r="AZ103" s="208"/>
      <c r="BA103" s="208"/>
      <c r="BB103" s="208"/>
      <c r="BC103" s="208"/>
      <c r="BD103" s="208"/>
      <c r="BE103" s="212">
        <f>IF(N103="základní",J103,0)</f>
        <v>0</v>
      </c>
      <c r="BF103" s="212">
        <f>IF(N103="snížená",J103,0)</f>
        <v>0</v>
      </c>
      <c r="BG103" s="212">
        <f>IF(N103="zákl. přenesená",J103,0)</f>
        <v>0</v>
      </c>
      <c r="BH103" s="212">
        <f>IF(N103="sníž. přenesená",J103,0)</f>
        <v>0</v>
      </c>
      <c r="BI103" s="212">
        <f>IF(N103="nulová",J103,0)</f>
        <v>0</v>
      </c>
      <c r="BJ103" s="211" t="s">
        <v>83</v>
      </c>
      <c r="BK103" s="208"/>
      <c r="BL103" s="208"/>
      <c r="BM103" s="208"/>
    </row>
    <row r="104" spans="1:65" s="2" customFormat="1" ht="18" customHeight="1">
      <c r="A104" s="39"/>
      <c r="B104" s="40"/>
      <c r="C104" s="41"/>
      <c r="D104" s="204" t="s">
        <v>151</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152</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1333</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5" t="s">
        <v>154</v>
      </c>
      <c r="E107" s="41"/>
      <c r="F107" s="41"/>
      <c r="G107" s="41"/>
      <c r="H107" s="41"/>
      <c r="I107" s="41"/>
      <c r="J107" s="206">
        <f>ROUND(J32*T107,2)</f>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155</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31" s="2" customFormat="1" ht="12">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29.25" customHeight="1">
      <c r="A109" s="39"/>
      <c r="B109" s="40"/>
      <c r="C109" s="213" t="s">
        <v>156</v>
      </c>
      <c r="D109" s="188"/>
      <c r="E109" s="188"/>
      <c r="F109" s="188"/>
      <c r="G109" s="188"/>
      <c r="H109" s="188"/>
      <c r="I109" s="188"/>
      <c r="J109" s="214">
        <f>ROUND(J98+J101,2)</f>
        <v>0</v>
      </c>
      <c r="K109" s="188"/>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157</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26.25" customHeight="1">
      <c r="A118" s="39"/>
      <c r="B118" s="40"/>
      <c r="C118" s="41"/>
      <c r="D118" s="41"/>
      <c r="E118" s="186" t="str">
        <f>E7</f>
        <v>Chodník a úpravy autobusových zastávek, ul. Císařská v Novém Jičíně (Bocheta)</v>
      </c>
      <c r="F118" s="33"/>
      <c r="G118" s="33"/>
      <c r="H118" s="33"/>
      <c r="I118" s="41"/>
      <c r="J118" s="41"/>
      <c r="K118" s="41"/>
      <c r="L118" s="64"/>
      <c r="S118" s="39"/>
      <c r="T118" s="39"/>
      <c r="U118" s="39"/>
      <c r="V118" s="39"/>
      <c r="W118" s="39"/>
      <c r="X118" s="39"/>
      <c r="Y118" s="39"/>
      <c r="Z118" s="39"/>
      <c r="AA118" s="39"/>
      <c r="AB118" s="39"/>
      <c r="AC118" s="39"/>
      <c r="AD118" s="39"/>
      <c r="AE118" s="39"/>
    </row>
    <row r="119" spans="2:12" s="1" customFormat="1" ht="12" customHeight="1">
      <c r="B119" s="22"/>
      <c r="C119" s="33" t="s">
        <v>133</v>
      </c>
      <c r="D119" s="23"/>
      <c r="E119" s="23"/>
      <c r="F119" s="23"/>
      <c r="G119" s="23"/>
      <c r="H119" s="23"/>
      <c r="I119" s="23"/>
      <c r="J119" s="23"/>
      <c r="K119" s="23"/>
      <c r="L119" s="21"/>
    </row>
    <row r="120" spans="1:31" s="2" customFormat="1" ht="16.5" customHeight="1">
      <c r="A120" s="39"/>
      <c r="B120" s="40"/>
      <c r="C120" s="41"/>
      <c r="D120" s="41"/>
      <c r="E120" s="186" t="s">
        <v>2076</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2077</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77" t="str">
        <f>E11</f>
        <v>SO451 - R5 - Materiály</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20</v>
      </c>
      <c r="D124" s="41"/>
      <c r="E124" s="41"/>
      <c r="F124" s="28" t="str">
        <f>F14</f>
        <v xml:space="preserve"> </v>
      </c>
      <c r="G124" s="41"/>
      <c r="H124" s="41"/>
      <c r="I124" s="33" t="s">
        <v>22</v>
      </c>
      <c r="J124" s="80" t="str">
        <f>IF(J14="","",J14)</f>
        <v>7. 2. 2022</v>
      </c>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24</v>
      </c>
      <c r="D126" s="41"/>
      <c r="E126" s="41"/>
      <c r="F126" s="28" t="str">
        <f>E17</f>
        <v>Město Nový Jičín</v>
      </c>
      <c r="G126" s="41"/>
      <c r="H126" s="41"/>
      <c r="I126" s="33" t="s">
        <v>30</v>
      </c>
      <c r="J126" s="37" t="str">
        <f>E23</f>
        <v>DOPRAPLAN s.r.o.</v>
      </c>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28</v>
      </c>
      <c r="D127" s="41"/>
      <c r="E127" s="41"/>
      <c r="F127" s="28" t="str">
        <f>IF(E20="","",E20)</f>
        <v>Vyplň údaj</v>
      </c>
      <c r="G127" s="41"/>
      <c r="H127" s="41"/>
      <c r="I127" s="33" t="s">
        <v>33</v>
      </c>
      <c r="J127" s="37" t="str">
        <f>E26</f>
        <v xml:space="preserve"> </v>
      </c>
      <c r="K127" s="41"/>
      <c r="L127" s="64"/>
      <c r="S127" s="39"/>
      <c r="T127" s="39"/>
      <c r="U127" s="39"/>
      <c r="V127" s="39"/>
      <c r="W127" s="39"/>
      <c r="X127" s="39"/>
      <c r="Y127" s="39"/>
      <c r="Z127" s="39"/>
      <c r="AA127" s="39"/>
      <c r="AB127" s="39"/>
      <c r="AC127" s="39"/>
      <c r="AD127" s="39"/>
      <c r="AE127" s="39"/>
    </row>
    <row r="128" spans="1:31" s="2" customFormat="1" ht="10.3"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11" customFormat="1" ht="29.25" customHeight="1">
      <c r="A129" s="215"/>
      <c r="B129" s="216"/>
      <c r="C129" s="217" t="s">
        <v>158</v>
      </c>
      <c r="D129" s="218" t="s">
        <v>60</v>
      </c>
      <c r="E129" s="218" t="s">
        <v>56</v>
      </c>
      <c r="F129" s="218" t="s">
        <v>57</v>
      </c>
      <c r="G129" s="218" t="s">
        <v>159</v>
      </c>
      <c r="H129" s="218" t="s">
        <v>160</v>
      </c>
      <c r="I129" s="218" t="s">
        <v>161</v>
      </c>
      <c r="J129" s="218" t="s">
        <v>140</v>
      </c>
      <c r="K129" s="219" t="s">
        <v>162</v>
      </c>
      <c r="L129" s="220"/>
      <c r="M129" s="101" t="s">
        <v>1</v>
      </c>
      <c r="N129" s="102" t="s">
        <v>39</v>
      </c>
      <c r="O129" s="102" t="s">
        <v>163</v>
      </c>
      <c r="P129" s="102" t="s">
        <v>164</v>
      </c>
      <c r="Q129" s="102" t="s">
        <v>165</v>
      </c>
      <c r="R129" s="102" t="s">
        <v>166</v>
      </c>
      <c r="S129" s="102" t="s">
        <v>167</v>
      </c>
      <c r="T129" s="103" t="s">
        <v>168</v>
      </c>
      <c r="U129" s="215"/>
      <c r="V129" s="215"/>
      <c r="W129" s="215"/>
      <c r="X129" s="215"/>
      <c r="Y129" s="215"/>
      <c r="Z129" s="215"/>
      <c r="AA129" s="215"/>
      <c r="AB129" s="215"/>
      <c r="AC129" s="215"/>
      <c r="AD129" s="215"/>
      <c r="AE129" s="215"/>
    </row>
    <row r="130" spans="1:63" s="2" customFormat="1" ht="22.8" customHeight="1">
      <c r="A130" s="39"/>
      <c r="B130" s="40"/>
      <c r="C130" s="108" t="s">
        <v>169</v>
      </c>
      <c r="D130" s="41"/>
      <c r="E130" s="41"/>
      <c r="F130" s="41"/>
      <c r="G130" s="41"/>
      <c r="H130" s="41"/>
      <c r="I130" s="41"/>
      <c r="J130" s="221">
        <f>BK130</f>
        <v>0</v>
      </c>
      <c r="K130" s="41"/>
      <c r="L130" s="45"/>
      <c r="M130" s="104"/>
      <c r="N130" s="222"/>
      <c r="O130" s="105"/>
      <c r="P130" s="223">
        <f>SUM(P131:P208)</f>
        <v>0</v>
      </c>
      <c r="Q130" s="105"/>
      <c r="R130" s="223">
        <f>SUM(R131:R208)</f>
        <v>661</v>
      </c>
      <c r="S130" s="105"/>
      <c r="T130" s="224">
        <f>SUM(T131:T208)</f>
        <v>0</v>
      </c>
      <c r="U130" s="39"/>
      <c r="V130" s="39"/>
      <c r="W130" s="39"/>
      <c r="X130" s="39"/>
      <c r="Y130" s="39"/>
      <c r="Z130" s="39"/>
      <c r="AA130" s="39"/>
      <c r="AB130" s="39"/>
      <c r="AC130" s="39"/>
      <c r="AD130" s="39"/>
      <c r="AE130" s="39"/>
      <c r="AT130" s="18" t="s">
        <v>74</v>
      </c>
      <c r="AU130" s="18" t="s">
        <v>142</v>
      </c>
      <c r="BK130" s="225">
        <f>SUM(BK131:BK208)</f>
        <v>0</v>
      </c>
    </row>
    <row r="131" spans="1:65" s="2" customFormat="1" ht="16.5" customHeight="1">
      <c r="A131" s="39"/>
      <c r="B131" s="40"/>
      <c r="C131" s="309" t="s">
        <v>83</v>
      </c>
      <c r="D131" s="309" t="s">
        <v>450</v>
      </c>
      <c r="E131" s="310" t="s">
        <v>2286</v>
      </c>
      <c r="F131" s="311" t="s">
        <v>2287</v>
      </c>
      <c r="G131" s="312" t="s">
        <v>208</v>
      </c>
      <c r="H131" s="313">
        <v>1</v>
      </c>
      <c r="I131" s="314"/>
      <c r="J131" s="315">
        <f>ROUND(I131*H131,2)</f>
        <v>0</v>
      </c>
      <c r="K131" s="311" t="s">
        <v>1</v>
      </c>
      <c r="L131" s="316"/>
      <c r="M131" s="317" t="s">
        <v>1</v>
      </c>
      <c r="N131" s="318" t="s">
        <v>40</v>
      </c>
      <c r="O131" s="92"/>
      <c r="P131" s="251">
        <f>O131*H131</f>
        <v>0</v>
      </c>
      <c r="Q131" s="251">
        <v>1</v>
      </c>
      <c r="R131" s="251">
        <f>Q131*H131</f>
        <v>1</v>
      </c>
      <c r="S131" s="251">
        <v>0</v>
      </c>
      <c r="T131" s="252">
        <f>S131*H131</f>
        <v>0</v>
      </c>
      <c r="U131" s="39"/>
      <c r="V131" s="39"/>
      <c r="W131" s="39"/>
      <c r="X131" s="39"/>
      <c r="Y131" s="39"/>
      <c r="Z131" s="39"/>
      <c r="AA131" s="39"/>
      <c r="AB131" s="39"/>
      <c r="AC131" s="39"/>
      <c r="AD131" s="39"/>
      <c r="AE131" s="39"/>
      <c r="AR131" s="253" t="s">
        <v>220</v>
      </c>
      <c r="AT131" s="253" t="s">
        <v>450</v>
      </c>
      <c r="AU131" s="253" t="s">
        <v>75</v>
      </c>
      <c r="AY131" s="18" t="s">
        <v>172</v>
      </c>
      <c r="BE131" s="254">
        <f>IF(N131="základní",J131,0)</f>
        <v>0</v>
      </c>
      <c r="BF131" s="254">
        <f>IF(N131="snížená",J131,0)</f>
        <v>0</v>
      </c>
      <c r="BG131" s="254">
        <f>IF(N131="zákl. přenesená",J131,0)</f>
        <v>0</v>
      </c>
      <c r="BH131" s="254">
        <f>IF(N131="sníž. přenesená",J131,0)</f>
        <v>0</v>
      </c>
      <c r="BI131" s="254">
        <f>IF(N131="nulová",J131,0)</f>
        <v>0</v>
      </c>
      <c r="BJ131" s="18" t="s">
        <v>83</v>
      </c>
      <c r="BK131" s="254">
        <f>ROUND(I131*H131,2)</f>
        <v>0</v>
      </c>
      <c r="BL131" s="18" t="s">
        <v>195</v>
      </c>
      <c r="BM131" s="253" t="s">
        <v>2288</v>
      </c>
    </row>
    <row r="132" spans="1:47" s="2" customFormat="1" ht="12">
      <c r="A132" s="39"/>
      <c r="B132" s="40"/>
      <c r="C132" s="41"/>
      <c r="D132" s="255" t="s">
        <v>182</v>
      </c>
      <c r="E132" s="41"/>
      <c r="F132" s="256" t="s">
        <v>2287</v>
      </c>
      <c r="G132" s="41"/>
      <c r="H132" s="41"/>
      <c r="I132" s="210"/>
      <c r="J132" s="41"/>
      <c r="K132" s="41"/>
      <c r="L132" s="45"/>
      <c r="M132" s="257"/>
      <c r="N132" s="258"/>
      <c r="O132" s="92"/>
      <c r="P132" s="92"/>
      <c r="Q132" s="92"/>
      <c r="R132" s="92"/>
      <c r="S132" s="92"/>
      <c r="T132" s="93"/>
      <c r="U132" s="39"/>
      <c r="V132" s="39"/>
      <c r="W132" s="39"/>
      <c r="X132" s="39"/>
      <c r="Y132" s="39"/>
      <c r="Z132" s="39"/>
      <c r="AA132" s="39"/>
      <c r="AB132" s="39"/>
      <c r="AC132" s="39"/>
      <c r="AD132" s="39"/>
      <c r="AE132" s="39"/>
      <c r="AT132" s="18" t="s">
        <v>182</v>
      </c>
      <c r="AU132" s="18" t="s">
        <v>75</v>
      </c>
    </row>
    <row r="133" spans="1:65" s="2" customFormat="1" ht="16.5" customHeight="1">
      <c r="A133" s="39"/>
      <c r="B133" s="40"/>
      <c r="C133" s="309" t="s">
        <v>85</v>
      </c>
      <c r="D133" s="309" t="s">
        <v>450</v>
      </c>
      <c r="E133" s="310" t="s">
        <v>2289</v>
      </c>
      <c r="F133" s="311" t="s">
        <v>2290</v>
      </c>
      <c r="G133" s="312" t="s">
        <v>369</v>
      </c>
      <c r="H133" s="313">
        <v>20</v>
      </c>
      <c r="I133" s="314"/>
      <c r="J133" s="315">
        <f>ROUND(I133*H133,2)</f>
        <v>0</v>
      </c>
      <c r="K133" s="311" t="s">
        <v>1</v>
      </c>
      <c r="L133" s="316"/>
      <c r="M133" s="317" t="s">
        <v>1</v>
      </c>
      <c r="N133" s="318" t="s">
        <v>40</v>
      </c>
      <c r="O133" s="92"/>
      <c r="P133" s="251">
        <f>O133*H133</f>
        <v>0</v>
      </c>
      <c r="Q133" s="251">
        <v>1</v>
      </c>
      <c r="R133" s="251">
        <f>Q133*H133</f>
        <v>20</v>
      </c>
      <c r="S133" s="251">
        <v>0</v>
      </c>
      <c r="T133" s="252">
        <f>S133*H133</f>
        <v>0</v>
      </c>
      <c r="U133" s="39"/>
      <c r="V133" s="39"/>
      <c r="W133" s="39"/>
      <c r="X133" s="39"/>
      <c r="Y133" s="39"/>
      <c r="Z133" s="39"/>
      <c r="AA133" s="39"/>
      <c r="AB133" s="39"/>
      <c r="AC133" s="39"/>
      <c r="AD133" s="39"/>
      <c r="AE133" s="39"/>
      <c r="AR133" s="253" t="s">
        <v>220</v>
      </c>
      <c r="AT133" s="253" t="s">
        <v>450</v>
      </c>
      <c r="AU133" s="253" t="s">
        <v>75</v>
      </c>
      <c r="AY133" s="18" t="s">
        <v>172</v>
      </c>
      <c r="BE133" s="254">
        <f>IF(N133="základní",J133,0)</f>
        <v>0</v>
      </c>
      <c r="BF133" s="254">
        <f>IF(N133="snížená",J133,0)</f>
        <v>0</v>
      </c>
      <c r="BG133" s="254">
        <f>IF(N133="zákl. přenesená",J133,0)</f>
        <v>0</v>
      </c>
      <c r="BH133" s="254">
        <f>IF(N133="sníž. přenesená",J133,0)</f>
        <v>0</v>
      </c>
      <c r="BI133" s="254">
        <f>IF(N133="nulová",J133,0)</f>
        <v>0</v>
      </c>
      <c r="BJ133" s="18" t="s">
        <v>83</v>
      </c>
      <c r="BK133" s="254">
        <f>ROUND(I133*H133,2)</f>
        <v>0</v>
      </c>
      <c r="BL133" s="18" t="s">
        <v>195</v>
      </c>
      <c r="BM133" s="253" t="s">
        <v>2291</v>
      </c>
    </row>
    <row r="134" spans="1:47" s="2" customFormat="1" ht="12">
      <c r="A134" s="39"/>
      <c r="B134" s="40"/>
      <c r="C134" s="41"/>
      <c r="D134" s="255" t="s">
        <v>182</v>
      </c>
      <c r="E134" s="41"/>
      <c r="F134" s="256" t="s">
        <v>2290</v>
      </c>
      <c r="G134" s="41"/>
      <c r="H134" s="41"/>
      <c r="I134" s="210"/>
      <c r="J134" s="41"/>
      <c r="K134" s="41"/>
      <c r="L134" s="45"/>
      <c r="M134" s="257"/>
      <c r="N134" s="258"/>
      <c r="O134" s="92"/>
      <c r="P134" s="92"/>
      <c r="Q134" s="92"/>
      <c r="R134" s="92"/>
      <c r="S134" s="92"/>
      <c r="T134" s="93"/>
      <c r="U134" s="39"/>
      <c r="V134" s="39"/>
      <c r="W134" s="39"/>
      <c r="X134" s="39"/>
      <c r="Y134" s="39"/>
      <c r="Z134" s="39"/>
      <c r="AA134" s="39"/>
      <c r="AB134" s="39"/>
      <c r="AC134" s="39"/>
      <c r="AD134" s="39"/>
      <c r="AE134" s="39"/>
      <c r="AT134" s="18" t="s">
        <v>182</v>
      </c>
      <c r="AU134" s="18" t="s">
        <v>75</v>
      </c>
    </row>
    <row r="135" spans="1:65" s="2" customFormat="1" ht="16.5" customHeight="1">
      <c r="A135" s="39"/>
      <c r="B135" s="40"/>
      <c r="C135" s="309" t="s">
        <v>189</v>
      </c>
      <c r="D135" s="309" t="s">
        <v>450</v>
      </c>
      <c r="E135" s="310" t="s">
        <v>2292</v>
      </c>
      <c r="F135" s="311" t="s">
        <v>2293</v>
      </c>
      <c r="G135" s="312" t="s">
        <v>238</v>
      </c>
      <c r="H135" s="313">
        <v>5</v>
      </c>
      <c r="I135" s="314"/>
      <c r="J135" s="315">
        <f>ROUND(I135*H135,2)</f>
        <v>0</v>
      </c>
      <c r="K135" s="311" t="s">
        <v>1</v>
      </c>
      <c r="L135" s="316"/>
      <c r="M135" s="317" t="s">
        <v>1</v>
      </c>
      <c r="N135" s="318" t="s">
        <v>40</v>
      </c>
      <c r="O135" s="92"/>
      <c r="P135" s="251">
        <f>O135*H135</f>
        <v>0</v>
      </c>
      <c r="Q135" s="251">
        <v>1</v>
      </c>
      <c r="R135" s="251">
        <f>Q135*H135</f>
        <v>5</v>
      </c>
      <c r="S135" s="251">
        <v>0</v>
      </c>
      <c r="T135" s="252">
        <f>S135*H135</f>
        <v>0</v>
      </c>
      <c r="U135" s="39"/>
      <c r="V135" s="39"/>
      <c r="W135" s="39"/>
      <c r="X135" s="39"/>
      <c r="Y135" s="39"/>
      <c r="Z135" s="39"/>
      <c r="AA135" s="39"/>
      <c r="AB135" s="39"/>
      <c r="AC135" s="39"/>
      <c r="AD135" s="39"/>
      <c r="AE135" s="39"/>
      <c r="AR135" s="253" t="s">
        <v>220</v>
      </c>
      <c r="AT135" s="253" t="s">
        <v>450</v>
      </c>
      <c r="AU135" s="253" t="s">
        <v>75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195</v>
      </c>
      <c r="BM135" s="253" t="s">
        <v>2294</v>
      </c>
    </row>
    <row r="136" spans="1:47" s="2" customFormat="1" ht="12">
      <c r="A136" s="39"/>
      <c r="B136" s="40"/>
      <c r="C136" s="41"/>
      <c r="D136" s="255" t="s">
        <v>182</v>
      </c>
      <c r="E136" s="41"/>
      <c r="F136" s="256" t="s">
        <v>2293</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75</v>
      </c>
    </row>
    <row r="137" spans="1:65" s="2" customFormat="1" ht="16.5" customHeight="1">
      <c r="A137" s="39"/>
      <c r="B137" s="40"/>
      <c r="C137" s="309" t="s">
        <v>195</v>
      </c>
      <c r="D137" s="309" t="s">
        <v>450</v>
      </c>
      <c r="E137" s="310" t="s">
        <v>2295</v>
      </c>
      <c r="F137" s="311" t="s">
        <v>2296</v>
      </c>
      <c r="G137" s="312" t="s">
        <v>238</v>
      </c>
      <c r="H137" s="313">
        <v>2</v>
      </c>
      <c r="I137" s="314"/>
      <c r="J137" s="315">
        <f>ROUND(I137*H137,2)</f>
        <v>0</v>
      </c>
      <c r="K137" s="311" t="s">
        <v>1</v>
      </c>
      <c r="L137" s="316"/>
      <c r="M137" s="317" t="s">
        <v>1</v>
      </c>
      <c r="N137" s="318" t="s">
        <v>40</v>
      </c>
      <c r="O137" s="92"/>
      <c r="P137" s="251">
        <f>O137*H137</f>
        <v>0</v>
      </c>
      <c r="Q137" s="251">
        <v>1</v>
      </c>
      <c r="R137" s="251">
        <f>Q137*H137</f>
        <v>2</v>
      </c>
      <c r="S137" s="251">
        <v>0</v>
      </c>
      <c r="T137" s="252">
        <f>S137*H137</f>
        <v>0</v>
      </c>
      <c r="U137" s="39"/>
      <c r="V137" s="39"/>
      <c r="W137" s="39"/>
      <c r="X137" s="39"/>
      <c r="Y137" s="39"/>
      <c r="Z137" s="39"/>
      <c r="AA137" s="39"/>
      <c r="AB137" s="39"/>
      <c r="AC137" s="39"/>
      <c r="AD137" s="39"/>
      <c r="AE137" s="39"/>
      <c r="AR137" s="253" t="s">
        <v>220</v>
      </c>
      <c r="AT137" s="253" t="s">
        <v>450</v>
      </c>
      <c r="AU137" s="253" t="s">
        <v>75</v>
      </c>
      <c r="AY137" s="18" t="s">
        <v>172</v>
      </c>
      <c r="BE137" s="254">
        <f>IF(N137="základní",J137,0)</f>
        <v>0</v>
      </c>
      <c r="BF137" s="254">
        <f>IF(N137="snížená",J137,0)</f>
        <v>0</v>
      </c>
      <c r="BG137" s="254">
        <f>IF(N137="zákl. přenesená",J137,0)</f>
        <v>0</v>
      </c>
      <c r="BH137" s="254">
        <f>IF(N137="sníž. přenesená",J137,0)</f>
        <v>0</v>
      </c>
      <c r="BI137" s="254">
        <f>IF(N137="nulová",J137,0)</f>
        <v>0</v>
      </c>
      <c r="BJ137" s="18" t="s">
        <v>83</v>
      </c>
      <c r="BK137" s="254">
        <f>ROUND(I137*H137,2)</f>
        <v>0</v>
      </c>
      <c r="BL137" s="18" t="s">
        <v>195</v>
      </c>
      <c r="BM137" s="253" t="s">
        <v>2297</v>
      </c>
    </row>
    <row r="138" spans="1:47" s="2" customFormat="1" ht="12">
      <c r="A138" s="39"/>
      <c r="B138" s="40"/>
      <c r="C138" s="41"/>
      <c r="D138" s="255" t="s">
        <v>182</v>
      </c>
      <c r="E138" s="41"/>
      <c r="F138" s="256" t="s">
        <v>2296</v>
      </c>
      <c r="G138" s="41"/>
      <c r="H138" s="41"/>
      <c r="I138" s="210"/>
      <c r="J138" s="41"/>
      <c r="K138" s="41"/>
      <c r="L138" s="45"/>
      <c r="M138" s="257"/>
      <c r="N138" s="258"/>
      <c r="O138" s="92"/>
      <c r="P138" s="92"/>
      <c r="Q138" s="92"/>
      <c r="R138" s="92"/>
      <c r="S138" s="92"/>
      <c r="T138" s="93"/>
      <c r="U138" s="39"/>
      <c r="V138" s="39"/>
      <c r="W138" s="39"/>
      <c r="X138" s="39"/>
      <c r="Y138" s="39"/>
      <c r="Z138" s="39"/>
      <c r="AA138" s="39"/>
      <c r="AB138" s="39"/>
      <c r="AC138" s="39"/>
      <c r="AD138" s="39"/>
      <c r="AE138" s="39"/>
      <c r="AT138" s="18" t="s">
        <v>182</v>
      </c>
      <c r="AU138" s="18" t="s">
        <v>75</v>
      </c>
    </row>
    <row r="139" spans="1:65" s="2" customFormat="1" ht="16.5" customHeight="1">
      <c r="A139" s="39"/>
      <c r="B139" s="40"/>
      <c r="C139" s="309" t="s">
        <v>171</v>
      </c>
      <c r="D139" s="309" t="s">
        <v>450</v>
      </c>
      <c r="E139" s="310" t="s">
        <v>2298</v>
      </c>
      <c r="F139" s="311" t="s">
        <v>2299</v>
      </c>
      <c r="G139" s="312" t="s">
        <v>238</v>
      </c>
      <c r="H139" s="313">
        <v>5</v>
      </c>
      <c r="I139" s="314"/>
      <c r="J139" s="315">
        <f>ROUND(I139*H139,2)</f>
        <v>0</v>
      </c>
      <c r="K139" s="311" t="s">
        <v>1</v>
      </c>
      <c r="L139" s="316"/>
      <c r="M139" s="317" t="s">
        <v>1</v>
      </c>
      <c r="N139" s="318" t="s">
        <v>40</v>
      </c>
      <c r="O139" s="92"/>
      <c r="P139" s="251">
        <f>O139*H139</f>
        <v>0</v>
      </c>
      <c r="Q139" s="251">
        <v>1</v>
      </c>
      <c r="R139" s="251">
        <f>Q139*H139</f>
        <v>5</v>
      </c>
      <c r="S139" s="251">
        <v>0</v>
      </c>
      <c r="T139" s="252">
        <f>S139*H139</f>
        <v>0</v>
      </c>
      <c r="U139" s="39"/>
      <c r="V139" s="39"/>
      <c r="W139" s="39"/>
      <c r="X139" s="39"/>
      <c r="Y139" s="39"/>
      <c r="Z139" s="39"/>
      <c r="AA139" s="39"/>
      <c r="AB139" s="39"/>
      <c r="AC139" s="39"/>
      <c r="AD139" s="39"/>
      <c r="AE139" s="39"/>
      <c r="AR139" s="253" t="s">
        <v>220</v>
      </c>
      <c r="AT139" s="253" t="s">
        <v>450</v>
      </c>
      <c r="AU139" s="253" t="s">
        <v>75</v>
      </c>
      <c r="AY139" s="18" t="s">
        <v>172</v>
      </c>
      <c r="BE139" s="254">
        <f>IF(N139="základní",J139,0)</f>
        <v>0</v>
      </c>
      <c r="BF139" s="254">
        <f>IF(N139="snížená",J139,0)</f>
        <v>0</v>
      </c>
      <c r="BG139" s="254">
        <f>IF(N139="zákl. přenesená",J139,0)</f>
        <v>0</v>
      </c>
      <c r="BH139" s="254">
        <f>IF(N139="sníž. přenesená",J139,0)</f>
        <v>0</v>
      </c>
      <c r="BI139" s="254">
        <f>IF(N139="nulová",J139,0)</f>
        <v>0</v>
      </c>
      <c r="BJ139" s="18" t="s">
        <v>83</v>
      </c>
      <c r="BK139" s="254">
        <f>ROUND(I139*H139,2)</f>
        <v>0</v>
      </c>
      <c r="BL139" s="18" t="s">
        <v>195</v>
      </c>
      <c r="BM139" s="253" t="s">
        <v>2300</v>
      </c>
    </row>
    <row r="140" spans="1:47" s="2" customFormat="1" ht="12">
      <c r="A140" s="39"/>
      <c r="B140" s="40"/>
      <c r="C140" s="41"/>
      <c r="D140" s="255" t="s">
        <v>182</v>
      </c>
      <c r="E140" s="41"/>
      <c r="F140" s="256" t="s">
        <v>2299</v>
      </c>
      <c r="G140" s="41"/>
      <c r="H140" s="41"/>
      <c r="I140" s="210"/>
      <c r="J140" s="41"/>
      <c r="K140" s="41"/>
      <c r="L140" s="45"/>
      <c r="M140" s="257"/>
      <c r="N140" s="258"/>
      <c r="O140" s="92"/>
      <c r="P140" s="92"/>
      <c r="Q140" s="92"/>
      <c r="R140" s="92"/>
      <c r="S140" s="92"/>
      <c r="T140" s="93"/>
      <c r="U140" s="39"/>
      <c r="V140" s="39"/>
      <c r="W140" s="39"/>
      <c r="X140" s="39"/>
      <c r="Y140" s="39"/>
      <c r="Z140" s="39"/>
      <c r="AA140" s="39"/>
      <c r="AB140" s="39"/>
      <c r="AC140" s="39"/>
      <c r="AD140" s="39"/>
      <c r="AE140" s="39"/>
      <c r="AT140" s="18" t="s">
        <v>182</v>
      </c>
      <c r="AU140" s="18" t="s">
        <v>75</v>
      </c>
    </row>
    <row r="141" spans="1:65" s="2" customFormat="1" ht="16.5" customHeight="1">
      <c r="A141" s="39"/>
      <c r="B141" s="40"/>
      <c r="C141" s="309" t="s">
        <v>212</v>
      </c>
      <c r="D141" s="309" t="s">
        <v>450</v>
      </c>
      <c r="E141" s="310" t="s">
        <v>2301</v>
      </c>
      <c r="F141" s="311" t="s">
        <v>2302</v>
      </c>
      <c r="G141" s="312" t="s">
        <v>369</v>
      </c>
      <c r="H141" s="313">
        <v>41</v>
      </c>
      <c r="I141" s="314"/>
      <c r="J141" s="315">
        <f>ROUND(I141*H141,2)</f>
        <v>0</v>
      </c>
      <c r="K141" s="311" t="s">
        <v>179</v>
      </c>
      <c r="L141" s="316"/>
      <c r="M141" s="317" t="s">
        <v>1</v>
      </c>
      <c r="N141" s="318" t="s">
        <v>40</v>
      </c>
      <c r="O141" s="92"/>
      <c r="P141" s="251">
        <f>O141*H141</f>
        <v>0</v>
      </c>
      <c r="Q141" s="251">
        <v>1</v>
      </c>
      <c r="R141" s="251">
        <f>Q141*H141</f>
        <v>41</v>
      </c>
      <c r="S141" s="251">
        <v>0</v>
      </c>
      <c r="T141" s="252">
        <f>S141*H141</f>
        <v>0</v>
      </c>
      <c r="U141" s="39"/>
      <c r="V141" s="39"/>
      <c r="W141" s="39"/>
      <c r="X141" s="39"/>
      <c r="Y141" s="39"/>
      <c r="Z141" s="39"/>
      <c r="AA141" s="39"/>
      <c r="AB141" s="39"/>
      <c r="AC141" s="39"/>
      <c r="AD141" s="39"/>
      <c r="AE141" s="39"/>
      <c r="AR141" s="253" t="s">
        <v>220</v>
      </c>
      <c r="AT141" s="253" t="s">
        <v>450</v>
      </c>
      <c r="AU141" s="253" t="s">
        <v>75</v>
      </c>
      <c r="AY141" s="18" t="s">
        <v>172</v>
      </c>
      <c r="BE141" s="254">
        <f>IF(N141="základní",J141,0)</f>
        <v>0</v>
      </c>
      <c r="BF141" s="254">
        <f>IF(N141="snížená",J141,0)</f>
        <v>0</v>
      </c>
      <c r="BG141" s="254">
        <f>IF(N141="zákl. přenesená",J141,0)</f>
        <v>0</v>
      </c>
      <c r="BH141" s="254">
        <f>IF(N141="sníž. přenesená",J141,0)</f>
        <v>0</v>
      </c>
      <c r="BI141" s="254">
        <f>IF(N141="nulová",J141,0)</f>
        <v>0</v>
      </c>
      <c r="BJ141" s="18" t="s">
        <v>83</v>
      </c>
      <c r="BK141" s="254">
        <f>ROUND(I141*H141,2)</f>
        <v>0</v>
      </c>
      <c r="BL141" s="18" t="s">
        <v>195</v>
      </c>
      <c r="BM141" s="253" t="s">
        <v>2303</v>
      </c>
    </row>
    <row r="142" spans="1:47" s="2" customFormat="1" ht="12">
      <c r="A142" s="39"/>
      <c r="B142" s="40"/>
      <c r="C142" s="41"/>
      <c r="D142" s="255" t="s">
        <v>182</v>
      </c>
      <c r="E142" s="41"/>
      <c r="F142" s="256" t="s">
        <v>2302</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182</v>
      </c>
      <c r="AU142" s="18" t="s">
        <v>75</v>
      </c>
    </row>
    <row r="143" spans="1:65" s="2" customFormat="1" ht="16.5" customHeight="1">
      <c r="A143" s="39"/>
      <c r="B143" s="40"/>
      <c r="C143" s="309" t="s">
        <v>220</v>
      </c>
      <c r="D143" s="309" t="s">
        <v>450</v>
      </c>
      <c r="E143" s="310" t="s">
        <v>2304</v>
      </c>
      <c r="F143" s="311" t="s">
        <v>2305</v>
      </c>
      <c r="G143" s="312" t="s">
        <v>369</v>
      </c>
      <c r="H143" s="313">
        <v>170</v>
      </c>
      <c r="I143" s="314"/>
      <c r="J143" s="315">
        <f>ROUND(I143*H143,2)</f>
        <v>0</v>
      </c>
      <c r="K143" s="311" t="s">
        <v>179</v>
      </c>
      <c r="L143" s="316"/>
      <c r="M143" s="317" t="s">
        <v>1</v>
      </c>
      <c r="N143" s="318" t="s">
        <v>40</v>
      </c>
      <c r="O143" s="92"/>
      <c r="P143" s="251">
        <f>O143*H143</f>
        <v>0</v>
      </c>
      <c r="Q143" s="251">
        <v>1</v>
      </c>
      <c r="R143" s="251">
        <f>Q143*H143</f>
        <v>170</v>
      </c>
      <c r="S143" s="251">
        <v>0</v>
      </c>
      <c r="T143" s="252">
        <f>S143*H143</f>
        <v>0</v>
      </c>
      <c r="U143" s="39"/>
      <c r="V143" s="39"/>
      <c r="W143" s="39"/>
      <c r="X143" s="39"/>
      <c r="Y143" s="39"/>
      <c r="Z143" s="39"/>
      <c r="AA143" s="39"/>
      <c r="AB143" s="39"/>
      <c r="AC143" s="39"/>
      <c r="AD143" s="39"/>
      <c r="AE143" s="39"/>
      <c r="AR143" s="253" t="s">
        <v>220</v>
      </c>
      <c r="AT143" s="253" t="s">
        <v>450</v>
      </c>
      <c r="AU143" s="253" t="s">
        <v>75</v>
      </c>
      <c r="AY143" s="18" t="s">
        <v>172</v>
      </c>
      <c r="BE143" s="254">
        <f>IF(N143="základní",J143,0)</f>
        <v>0</v>
      </c>
      <c r="BF143" s="254">
        <f>IF(N143="snížená",J143,0)</f>
        <v>0</v>
      </c>
      <c r="BG143" s="254">
        <f>IF(N143="zákl. přenesená",J143,0)</f>
        <v>0</v>
      </c>
      <c r="BH143" s="254">
        <f>IF(N143="sníž. přenesená",J143,0)</f>
        <v>0</v>
      </c>
      <c r="BI143" s="254">
        <f>IF(N143="nulová",J143,0)</f>
        <v>0</v>
      </c>
      <c r="BJ143" s="18" t="s">
        <v>83</v>
      </c>
      <c r="BK143" s="254">
        <f>ROUND(I143*H143,2)</f>
        <v>0</v>
      </c>
      <c r="BL143" s="18" t="s">
        <v>195</v>
      </c>
      <c r="BM143" s="253" t="s">
        <v>2306</v>
      </c>
    </row>
    <row r="144" spans="1:47" s="2" customFormat="1" ht="12">
      <c r="A144" s="39"/>
      <c r="B144" s="40"/>
      <c r="C144" s="41"/>
      <c r="D144" s="255" t="s">
        <v>182</v>
      </c>
      <c r="E144" s="41"/>
      <c r="F144" s="256" t="s">
        <v>2305</v>
      </c>
      <c r="G144" s="41"/>
      <c r="H144" s="41"/>
      <c r="I144" s="210"/>
      <c r="J144" s="41"/>
      <c r="K144" s="41"/>
      <c r="L144" s="45"/>
      <c r="M144" s="257"/>
      <c r="N144" s="258"/>
      <c r="O144" s="92"/>
      <c r="P144" s="92"/>
      <c r="Q144" s="92"/>
      <c r="R144" s="92"/>
      <c r="S144" s="92"/>
      <c r="T144" s="93"/>
      <c r="U144" s="39"/>
      <c r="V144" s="39"/>
      <c r="W144" s="39"/>
      <c r="X144" s="39"/>
      <c r="Y144" s="39"/>
      <c r="Z144" s="39"/>
      <c r="AA144" s="39"/>
      <c r="AB144" s="39"/>
      <c r="AC144" s="39"/>
      <c r="AD144" s="39"/>
      <c r="AE144" s="39"/>
      <c r="AT144" s="18" t="s">
        <v>182</v>
      </c>
      <c r="AU144" s="18" t="s">
        <v>75</v>
      </c>
    </row>
    <row r="145" spans="1:65" s="2" customFormat="1" ht="16.5" customHeight="1">
      <c r="A145" s="39"/>
      <c r="B145" s="40"/>
      <c r="C145" s="309" t="s">
        <v>234</v>
      </c>
      <c r="D145" s="309" t="s">
        <v>450</v>
      </c>
      <c r="E145" s="310" t="s">
        <v>2307</v>
      </c>
      <c r="F145" s="311" t="s">
        <v>2308</v>
      </c>
      <c r="G145" s="312" t="s">
        <v>238</v>
      </c>
      <c r="H145" s="313">
        <v>2</v>
      </c>
      <c r="I145" s="314"/>
      <c r="J145" s="315">
        <f>ROUND(I145*H145,2)</f>
        <v>0</v>
      </c>
      <c r="K145" s="311" t="s">
        <v>179</v>
      </c>
      <c r="L145" s="316"/>
      <c r="M145" s="317" t="s">
        <v>1</v>
      </c>
      <c r="N145" s="318" t="s">
        <v>40</v>
      </c>
      <c r="O145" s="92"/>
      <c r="P145" s="251">
        <f>O145*H145</f>
        <v>0</v>
      </c>
      <c r="Q145" s="251">
        <v>1</v>
      </c>
      <c r="R145" s="251">
        <f>Q145*H145</f>
        <v>2</v>
      </c>
      <c r="S145" s="251">
        <v>0</v>
      </c>
      <c r="T145" s="252">
        <f>S145*H145</f>
        <v>0</v>
      </c>
      <c r="U145" s="39"/>
      <c r="V145" s="39"/>
      <c r="W145" s="39"/>
      <c r="X145" s="39"/>
      <c r="Y145" s="39"/>
      <c r="Z145" s="39"/>
      <c r="AA145" s="39"/>
      <c r="AB145" s="39"/>
      <c r="AC145" s="39"/>
      <c r="AD145" s="39"/>
      <c r="AE145" s="39"/>
      <c r="AR145" s="253" t="s">
        <v>220</v>
      </c>
      <c r="AT145" s="253" t="s">
        <v>450</v>
      </c>
      <c r="AU145" s="253" t="s">
        <v>75</v>
      </c>
      <c r="AY145" s="18" t="s">
        <v>172</v>
      </c>
      <c r="BE145" s="254">
        <f>IF(N145="základní",J145,0)</f>
        <v>0</v>
      </c>
      <c r="BF145" s="254">
        <f>IF(N145="snížená",J145,0)</f>
        <v>0</v>
      </c>
      <c r="BG145" s="254">
        <f>IF(N145="zákl. přenesená",J145,0)</f>
        <v>0</v>
      </c>
      <c r="BH145" s="254">
        <f>IF(N145="sníž. přenesená",J145,0)</f>
        <v>0</v>
      </c>
      <c r="BI145" s="254">
        <f>IF(N145="nulová",J145,0)</f>
        <v>0</v>
      </c>
      <c r="BJ145" s="18" t="s">
        <v>83</v>
      </c>
      <c r="BK145" s="254">
        <f>ROUND(I145*H145,2)</f>
        <v>0</v>
      </c>
      <c r="BL145" s="18" t="s">
        <v>195</v>
      </c>
      <c r="BM145" s="253" t="s">
        <v>2309</v>
      </c>
    </row>
    <row r="146" spans="1:47" s="2" customFormat="1" ht="12">
      <c r="A146" s="39"/>
      <c r="B146" s="40"/>
      <c r="C146" s="41"/>
      <c r="D146" s="255" t="s">
        <v>182</v>
      </c>
      <c r="E146" s="41"/>
      <c r="F146" s="256" t="s">
        <v>2308</v>
      </c>
      <c r="G146" s="41"/>
      <c r="H146" s="41"/>
      <c r="I146" s="210"/>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182</v>
      </c>
      <c r="AU146" s="18" t="s">
        <v>75</v>
      </c>
    </row>
    <row r="147" spans="1:65" s="2" customFormat="1" ht="16.5" customHeight="1">
      <c r="A147" s="39"/>
      <c r="B147" s="40"/>
      <c r="C147" s="309" t="s">
        <v>305</v>
      </c>
      <c r="D147" s="309" t="s">
        <v>450</v>
      </c>
      <c r="E147" s="310" t="s">
        <v>2310</v>
      </c>
      <c r="F147" s="311" t="s">
        <v>2311</v>
      </c>
      <c r="G147" s="312" t="s">
        <v>238</v>
      </c>
      <c r="H147" s="313">
        <v>3</v>
      </c>
      <c r="I147" s="314"/>
      <c r="J147" s="315">
        <f>ROUND(I147*H147,2)</f>
        <v>0</v>
      </c>
      <c r="K147" s="311" t="s">
        <v>179</v>
      </c>
      <c r="L147" s="316"/>
      <c r="M147" s="317" t="s">
        <v>1</v>
      </c>
      <c r="N147" s="318" t="s">
        <v>40</v>
      </c>
      <c r="O147" s="92"/>
      <c r="P147" s="251">
        <f>O147*H147</f>
        <v>0</v>
      </c>
      <c r="Q147" s="251">
        <v>1</v>
      </c>
      <c r="R147" s="251">
        <f>Q147*H147</f>
        <v>3</v>
      </c>
      <c r="S147" s="251">
        <v>0</v>
      </c>
      <c r="T147" s="252">
        <f>S147*H147</f>
        <v>0</v>
      </c>
      <c r="U147" s="39"/>
      <c r="V147" s="39"/>
      <c r="W147" s="39"/>
      <c r="X147" s="39"/>
      <c r="Y147" s="39"/>
      <c r="Z147" s="39"/>
      <c r="AA147" s="39"/>
      <c r="AB147" s="39"/>
      <c r="AC147" s="39"/>
      <c r="AD147" s="39"/>
      <c r="AE147" s="39"/>
      <c r="AR147" s="253" t="s">
        <v>220</v>
      </c>
      <c r="AT147" s="253" t="s">
        <v>450</v>
      </c>
      <c r="AU147" s="253" t="s">
        <v>75</v>
      </c>
      <c r="AY147" s="18" t="s">
        <v>172</v>
      </c>
      <c r="BE147" s="254">
        <f>IF(N147="základní",J147,0)</f>
        <v>0</v>
      </c>
      <c r="BF147" s="254">
        <f>IF(N147="snížená",J147,0)</f>
        <v>0</v>
      </c>
      <c r="BG147" s="254">
        <f>IF(N147="zákl. přenesená",J147,0)</f>
        <v>0</v>
      </c>
      <c r="BH147" s="254">
        <f>IF(N147="sníž. přenesená",J147,0)</f>
        <v>0</v>
      </c>
      <c r="BI147" s="254">
        <f>IF(N147="nulová",J147,0)</f>
        <v>0</v>
      </c>
      <c r="BJ147" s="18" t="s">
        <v>83</v>
      </c>
      <c r="BK147" s="254">
        <f>ROUND(I147*H147,2)</f>
        <v>0</v>
      </c>
      <c r="BL147" s="18" t="s">
        <v>195</v>
      </c>
      <c r="BM147" s="253" t="s">
        <v>2312</v>
      </c>
    </row>
    <row r="148" spans="1:47" s="2" customFormat="1" ht="12">
      <c r="A148" s="39"/>
      <c r="B148" s="40"/>
      <c r="C148" s="41"/>
      <c r="D148" s="255" t="s">
        <v>182</v>
      </c>
      <c r="E148" s="41"/>
      <c r="F148" s="256" t="s">
        <v>2311</v>
      </c>
      <c r="G148" s="41"/>
      <c r="H148" s="41"/>
      <c r="I148" s="210"/>
      <c r="J148" s="41"/>
      <c r="K148" s="41"/>
      <c r="L148" s="45"/>
      <c r="M148" s="257"/>
      <c r="N148" s="258"/>
      <c r="O148" s="92"/>
      <c r="P148" s="92"/>
      <c r="Q148" s="92"/>
      <c r="R148" s="92"/>
      <c r="S148" s="92"/>
      <c r="T148" s="93"/>
      <c r="U148" s="39"/>
      <c r="V148" s="39"/>
      <c r="W148" s="39"/>
      <c r="X148" s="39"/>
      <c r="Y148" s="39"/>
      <c r="Z148" s="39"/>
      <c r="AA148" s="39"/>
      <c r="AB148" s="39"/>
      <c r="AC148" s="39"/>
      <c r="AD148" s="39"/>
      <c r="AE148" s="39"/>
      <c r="AT148" s="18" t="s">
        <v>182</v>
      </c>
      <c r="AU148" s="18" t="s">
        <v>75</v>
      </c>
    </row>
    <row r="149" spans="1:65" s="2" customFormat="1" ht="16.5" customHeight="1">
      <c r="A149" s="39"/>
      <c r="B149" s="40"/>
      <c r="C149" s="309" t="s">
        <v>312</v>
      </c>
      <c r="D149" s="309" t="s">
        <v>450</v>
      </c>
      <c r="E149" s="310" t="s">
        <v>2313</v>
      </c>
      <c r="F149" s="311" t="s">
        <v>2314</v>
      </c>
      <c r="G149" s="312" t="s">
        <v>369</v>
      </c>
      <c r="H149" s="313">
        <v>6</v>
      </c>
      <c r="I149" s="314"/>
      <c r="J149" s="315">
        <f>ROUND(I149*H149,2)</f>
        <v>0</v>
      </c>
      <c r="K149" s="311" t="s">
        <v>179</v>
      </c>
      <c r="L149" s="316"/>
      <c r="M149" s="317" t="s">
        <v>1</v>
      </c>
      <c r="N149" s="318" t="s">
        <v>40</v>
      </c>
      <c r="O149" s="92"/>
      <c r="P149" s="251">
        <f>O149*H149</f>
        <v>0</v>
      </c>
      <c r="Q149" s="251">
        <v>1</v>
      </c>
      <c r="R149" s="251">
        <f>Q149*H149</f>
        <v>6</v>
      </c>
      <c r="S149" s="251">
        <v>0</v>
      </c>
      <c r="T149" s="252">
        <f>S149*H149</f>
        <v>0</v>
      </c>
      <c r="U149" s="39"/>
      <c r="V149" s="39"/>
      <c r="W149" s="39"/>
      <c r="X149" s="39"/>
      <c r="Y149" s="39"/>
      <c r="Z149" s="39"/>
      <c r="AA149" s="39"/>
      <c r="AB149" s="39"/>
      <c r="AC149" s="39"/>
      <c r="AD149" s="39"/>
      <c r="AE149" s="39"/>
      <c r="AR149" s="253" t="s">
        <v>220</v>
      </c>
      <c r="AT149" s="253" t="s">
        <v>450</v>
      </c>
      <c r="AU149" s="253" t="s">
        <v>75</v>
      </c>
      <c r="AY149" s="18" t="s">
        <v>172</v>
      </c>
      <c r="BE149" s="254">
        <f>IF(N149="základní",J149,0)</f>
        <v>0</v>
      </c>
      <c r="BF149" s="254">
        <f>IF(N149="snížená",J149,0)</f>
        <v>0</v>
      </c>
      <c r="BG149" s="254">
        <f>IF(N149="zákl. přenesená",J149,0)</f>
        <v>0</v>
      </c>
      <c r="BH149" s="254">
        <f>IF(N149="sníž. přenesená",J149,0)</f>
        <v>0</v>
      </c>
      <c r="BI149" s="254">
        <f>IF(N149="nulová",J149,0)</f>
        <v>0</v>
      </c>
      <c r="BJ149" s="18" t="s">
        <v>83</v>
      </c>
      <c r="BK149" s="254">
        <f>ROUND(I149*H149,2)</f>
        <v>0</v>
      </c>
      <c r="BL149" s="18" t="s">
        <v>195</v>
      </c>
      <c r="BM149" s="253" t="s">
        <v>2315</v>
      </c>
    </row>
    <row r="150" spans="1:47" s="2" customFormat="1" ht="12">
      <c r="A150" s="39"/>
      <c r="B150" s="40"/>
      <c r="C150" s="41"/>
      <c r="D150" s="255" t="s">
        <v>182</v>
      </c>
      <c r="E150" s="41"/>
      <c r="F150" s="256" t="s">
        <v>2316</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182</v>
      </c>
      <c r="AU150" s="18" t="s">
        <v>75</v>
      </c>
    </row>
    <row r="151" spans="1:65" s="2" customFormat="1" ht="16.5" customHeight="1">
      <c r="A151" s="39"/>
      <c r="B151" s="40"/>
      <c r="C151" s="309" t="s">
        <v>320</v>
      </c>
      <c r="D151" s="309" t="s">
        <v>450</v>
      </c>
      <c r="E151" s="310" t="s">
        <v>2317</v>
      </c>
      <c r="F151" s="311" t="s">
        <v>2318</v>
      </c>
      <c r="G151" s="312" t="s">
        <v>238</v>
      </c>
      <c r="H151" s="313">
        <v>5</v>
      </c>
      <c r="I151" s="314"/>
      <c r="J151" s="315">
        <f>ROUND(I151*H151,2)</f>
        <v>0</v>
      </c>
      <c r="K151" s="311" t="s">
        <v>179</v>
      </c>
      <c r="L151" s="316"/>
      <c r="M151" s="317" t="s">
        <v>1</v>
      </c>
      <c r="N151" s="318" t="s">
        <v>40</v>
      </c>
      <c r="O151" s="92"/>
      <c r="P151" s="251">
        <f>O151*H151</f>
        <v>0</v>
      </c>
      <c r="Q151" s="251">
        <v>1</v>
      </c>
      <c r="R151" s="251">
        <f>Q151*H151</f>
        <v>5</v>
      </c>
      <c r="S151" s="251">
        <v>0</v>
      </c>
      <c r="T151" s="252">
        <f>S151*H151</f>
        <v>0</v>
      </c>
      <c r="U151" s="39"/>
      <c r="V151" s="39"/>
      <c r="W151" s="39"/>
      <c r="X151" s="39"/>
      <c r="Y151" s="39"/>
      <c r="Z151" s="39"/>
      <c r="AA151" s="39"/>
      <c r="AB151" s="39"/>
      <c r="AC151" s="39"/>
      <c r="AD151" s="39"/>
      <c r="AE151" s="39"/>
      <c r="AR151" s="253" t="s">
        <v>220</v>
      </c>
      <c r="AT151" s="253" t="s">
        <v>450</v>
      </c>
      <c r="AU151" s="253" t="s">
        <v>75</v>
      </c>
      <c r="AY151" s="18" t="s">
        <v>172</v>
      </c>
      <c r="BE151" s="254">
        <f>IF(N151="základní",J151,0)</f>
        <v>0</v>
      </c>
      <c r="BF151" s="254">
        <f>IF(N151="snížená",J151,0)</f>
        <v>0</v>
      </c>
      <c r="BG151" s="254">
        <f>IF(N151="zákl. přenesená",J151,0)</f>
        <v>0</v>
      </c>
      <c r="BH151" s="254">
        <f>IF(N151="sníž. přenesená",J151,0)</f>
        <v>0</v>
      </c>
      <c r="BI151" s="254">
        <f>IF(N151="nulová",J151,0)</f>
        <v>0</v>
      </c>
      <c r="BJ151" s="18" t="s">
        <v>83</v>
      </c>
      <c r="BK151" s="254">
        <f>ROUND(I151*H151,2)</f>
        <v>0</v>
      </c>
      <c r="BL151" s="18" t="s">
        <v>195</v>
      </c>
      <c r="BM151" s="253" t="s">
        <v>2319</v>
      </c>
    </row>
    <row r="152" spans="1:47" s="2" customFormat="1" ht="12">
      <c r="A152" s="39"/>
      <c r="B152" s="40"/>
      <c r="C152" s="41"/>
      <c r="D152" s="255" t="s">
        <v>182</v>
      </c>
      <c r="E152" s="41"/>
      <c r="F152" s="256" t="s">
        <v>2318</v>
      </c>
      <c r="G152" s="41"/>
      <c r="H152" s="41"/>
      <c r="I152" s="210"/>
      <c r="J152" s="41"/>
      <c r="K152" s="41"/>
      <c r="L152" s="45"/>
      <c r="M152" s="257"/>
      <c r="N152" s="258"/>
      <c r="O152" s="92"/>
      <c r="P152" s="92"/>
      <c r="Q152" s="92"/>
      <c r="R152" s="92"/>
      <c r="S152" s="92"/>
      <c r="T152" s="93"/>
      <c r="U152" s="39"/>
      <c r="V152" s="39"/>
      <c r="W152" s="39"/>
      <c r="X152" s="39"/>
      <c r="Y152" s="39"/>
      <c r="Z152" s="39"/>
      <c r="AA152" s="39"/>
      <c r="AB152" s="39"/>
      <c r="AC152" s="39"/>
      <c r="AD152" s="39"/>
      <c r="AE152" s="39"/>
      <c r="AT152" s="18" t="s">
        <v>182</v>
      </c>
      <c r="AU152" s="18" t="s">
        <v>75</v>
      </c>
    </row>
    <row r="153" spans="1:65" s="2" customFormat="1" ht="16.5" customHeight="1">
      <c r="A153" s="39"/>
      <c r="B153" s="40"/>
      <c r="C153" s="309" t="s">
        <v>327</v>
      </c>
      <c r="D153" s="309" t="s">
        <v>450</v>
      </c>
      <c r="E153" s="310" t="s">
        <v>2320</v>
      </c>
      <c r="F153" s="311" t="s">
        <v>2321</v>
      </c>
      <c r="G153" s="312" t="s">
        <v>238</v>
      </c>
      <c r="H153" s="313">
        <v>5</v>
      </c>
      <c r="I153" s="314"/>
      <c r="J153" s="315">
        <f>ROUND(I153*H153,2)</f>
        <v>0</v>
      </c>
      <c r="K153" s="311" t="s">
        <v>179</v>
      </c>
      <c r="L153" s="316"/>
      <c r="M153" s="317" t="s">
        <v>1</v>
      </c>
      <c r="N153" s="318" t="s">
        <v>40</v>
      </c>
      <c r="O153" s="92"/>
      <c r="P153" s="251">
        <f>O153*H153</f>
        <v>0</v>
      </c>
      <c r="Q153" s="251">
        <v>1</v>
      </c>
      <c r="R153" s="251">
        <f>Q153*H153</f>
        <v>5</v>
      </c>
      <c r="S153" s="251">
        <v>0</v>
      </c>
      <c r="T153" s="252">
        <f>S153*H153</f>
        <v>0</v>
      </c>
      <c r="U153" s="39"/>
      <c r="V153" s="39"/>
      <c r="W153" s="39"/>
      <c r="X153" s="39"/>
      <c r="Y153" s="39"/>
      <c r="Z153" s="39"/>
      <c r="AA153" s="39"/>
      <c r="AB153" s="39"/>
      <c r="AC153" s="39"/>
      <c r="AD153" s="39"/>
      <c r="AE153" s="39"/>
      <c r="AR153" s="253" t="s">
        <v>220</v>
      </c>
      <c r="AT153" s="253" t="s">
        <v>450</v>
      </c>
      <c r="AU153" s="253" t="s">
        <v>75</v>
      </c>
      <c r="AY153" s="18" t="s">
        <v>172</v>
      </c>
      <c r="BE153" s="254">
        <f>IF(N153="základní",J153,0)</f>
        <v>0</v>
      </c>
      <c r="BF153" s="254">
        <f>IF(N153="snížená",J153,0)</f>
        <v>0</v>
      </c>
      <c r="BG153" s="254">
        <f>IF(N153="zákl. přenesená",J153,0)</f>
        <v>0</v>
      </c>
      <c r="BH153" s="254">
        <f>IF(N153="sníž. přenesená",J153,0)</f>
        <v>0</v>
      </c>
      <c r="BI153" s="254">
        <f>IF(N153="nulová",J153,0)</f>
        <v>0</v>
      </c>
      <c r="BJ153" s="18" t="s">
        <v>83</v>
      </c>
      <c r="BK153" s="254">
        <f>ROUND(I153*H153,2)</f>
        <v>0</v>
      </c>
      <c r="BL153" s="18" t="s">
        <v>195</v>
      </c>
      <c r="BM153" s="253" t="s">
        <v>2322</v>
      </c>
    </row>
    <row r="154" spans="1:47" s="2" customFormat="1" ht="12">
      <c r="A154" s="39"/>
      <c r="B154" s="40"/>
      <c r="C154" s="41"/>
      <c r="D154" s="255" t="s">
        <v>182</v>
      </c>
      <c r="E154" s="41"/>
      <c r="F154" s="256" t="s">
        <v>2321</v>
      </c>
      <c r="G154" s="41"/>
      <c r="H154" s="41"/>
      <c r="I154" s="210"/>
      <c r="J154" s="41"/>
      <c r="K154" s="41"/>
      <c r="L154" s="45"/>
      <c r="M154" s="257"/>
      <c r="N154" s="258"/>
      <c r="O154" s="92"/>
      <c r="P154" s="92"/>
      <c r="Q154" s="92"/>
      <c r="R154" s="92"/>
      <c r="S154" s="92"/>
      <c r="T154" s="93"/>
      <c r="U154" s="39"/>
      <c r="V154" s="39"/>
      <c r="W154" s="39"/>
      <c r="X154" s="39"/>
      <c r="Y154" s="39"/>
      <c r="Z154" s="39"/>
      <c r="AA154" s="39"/>
      <c r="AB154" s="39"/>
      <c r="AC154" s="39"/>
      <c r="AD154" s="39"/>
      <c r="AE154" s="39"/>
      <c r="AT154" s="18" t="s">
        <v>182</v>
      </c>
      <c r="AU154" s="18" t="s">
        <v>75</v>
      </c>
    </row>
    <row r="155" spans="1:65" s="2" customFormat="1" ht="16.5" customHeight="1">
      <c r="A155" s="39"/>
      <c r="B155" s="40"/>
      <c r="C155" s="309" t="s">
        <v>227</v>
      </c>
      <c r="D155" s="309" t="s">
        <v>450</v>
      </c>
      <c r="E155" s="310" t="s">
        <v>2323</v>
      </c>
      <c r="F155" s="311" t="s">
        <v>2324</v>
      </c>
      <c r="G155" s="312" t="s">
        <v>238</v>
      </c>
      <c r="H155" s="313">
        <v>2</v>
      </c>
      <c r="I155" s="314"/>
      <c r="J155" s="315">
        <f>ROUND(I155*H155,2)</f>
        <v>0</v>
      </c>
      <c r="K155" s="311" t="s">
        <v>179</v>
      </c>
      <c r="L155" s="316"/>
      <c r="M155" s="317" t="s">
        <v>1</v>
      </c>
      <c r="N155" s="318" t="s">
        <v>40</v>
      </c>
      <c r="O155" s="92"/>
      <c r="P155" s="251">
        <f>O155*H155</f>
        <v>0</v>
      </c>
      <c r="Q155" s="251">
        <v>1</v>
      </c>
      <c r="R155" s="251">
        <f>Q155*H155</f>
        <v>2</v>
      </c>
      <c r="S155" s="251">
        <v>0</v>
      </c>
      <c r="T155" s="252">
        <f>S155*H155</f>
        <v>0</v>
      </c>
      <c r="U155" s="39"/>
      <c r="V155" s="39"/>
      <c r="W155" s="39"/>
      <c r="X155" s="39"/>
      <c r="Y155" s="39"/>
      <c r="Z155" s="39"/>
      <c r="AA155" s="39"/>
      <c r="AB155" s="39"/>
      <c r="AC155" s="39"/>
      <c r="AD155" s="39"/>
      <c r="AE155" s="39"/>
      <c r="AR155" s="253" t="s">
        <v>220</v>
      </c>
      <c r="AT155" s="253" t="s">
        <v>450</v>
      </c>
      <c r="AU155" s="253" t="s">
        <v>75</v>
      </c>
      <c r="AY155" s="18" t="s">
        <v>172</v>
      </c>
      <c r="BE155" s="254">
        <f>IF(N155="základní",J155,0)</f>
        <v>0</v>
      </c>
      <c r="BF155" s="254">
        <f>IF(N155="snížená",J155,0)</f>
        <v>0</v>
      </c>
      <c r="BG155" s="254">
        <f>IF(N155="zákl. přenesená",J155,0)</f>
        <v>0</v>
      </c>
      <c r="BH155" s="254">
        <f>IF(N155="sníž. přenesená",J155,0)</f>
        <v>0</v>
      </c>
      <c r="BI155" s="254">
        <f>IF(N155="nulová",J155,0)</f>
        <v>0</v>
      </c>
      <c r="BJ155" s="18" t="s">
        <v>83</v>
      </c>
      <c r="BK155" s="254">
        <f>ROUND(I155*H155,2)</f>
        <v>0</v>
      </c>
      <c r="BL155" s="18" t="s">
        <v>195</v>
      </c>
      <c r="BM155" s="253" t="s">
        <v>2325</v>
      </c>
    </row>
    <row r="156" spans="1:47" s="2" customFormat="1" ht="12">
      <c r="A156" s="39"/>
      <c r="B156" s="40"/>
      <c r="C156" s="41"/>
      <c r="D156" s="255" t="s">
        <v>182</v>
      </c>
      <c r="E156" s="41"/>
      <c r="F156" s="256" t="s">
        <v>2324</v>
      </c>
      <c r="G156" s="41"/>
      <c r="H156" s="41"/>
      <c r="I156" s="210"/>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182</v>
      </c>
      <c r="AU156" s="18" t="s">
        <v>75</v>
      </c>
    </row>
    <row r="157" spans="1:65" s="2" customFormat="1" ht="16.5" customHeight="1">
      <c r="A157" s="39"/>
      <c r="B157" s="40"/>
      <c r="C157" s="309" t="s">
        <v>8</v>
      </c>
      <c r="D157" s="309" t="s">
        <v>450</v>
      </c>
      <c r="E157" s="310" t="s">
        <v>2326</v>
      </c>
      <c r="F157" s="311" t="s">
        <v>2327</v>
      </c>
      <c r="G157" s="312" t="s">
        <v>417</v>
      </c>
      <c r="H157" s="313">
        <v>1.2</v>
      </c>
      <c r="I157" s="314"/>
      <c r="J157" s="315">
        <f>ROUND(I157*H157,2)</f>
        <v>0</v>
      </c>
      <c r="K157" s="311" t="s">
        <v>179</v>
      </c>
      <c r="L157" s="316"/>
      <c r="M157" s="317" t="s">
        <v>1</v>
      </c>
      <c r="N157" s="318" t="s">
        <v>40</v>
      </c>
      <c r="O157" s="92"/>
      <c r="P157" s="251">
        <f>O157*H157</f>
        <v>0</v>
      </c>
      <c r="Q157" s="251">
        <v>1</v>
      </c>
      <c r="R157" s="251">
        <f>Q157*H157</f>
        <v>1.2</v>
      </c>
      <c r="S157" s="251">
        <v>0</v>
      </c>
      <c r="T157" s="252">
        <f>S157*H157</f>
        <v>0</v>
      </c>
      <c r="U157" s="39"/>
      <c r="V157" s="39"/>
      <c r="W157" s="39"/>
      <c r="X157" s="39"/>
      <c r="Y157" s="39"/>
      <c r="Z157" s="39"/>
      <c r="AA157" s="39"/>
      <c r="AB157" s="39"/>
      <c r="AC157" s="39"/>
      <c r="AD157" s="39"/>
      <c r="AE157" s="39"/>
      <c r="AR157" s="253" t="s">
        <v>220</v>
      </c>
      <c r="AT157" s="253" t="s">
        <v>450</v>
      </c>
      <c r="AU157" s="253" t="s">
        <v>75</v>
      </c>
      <c r="AY157" s="18" t="s">
        <v>172</v>
      </c>
      <c r="BE157" s="254">
        <f>IF(N157="základní",J157,0)</f>
        <v>0</v>
      </c>
      <c r="BF157" s="254">
        <f>IF(N157="snížená",J157,0)</f>
        <v>0</v>
      </c>
      <c r="BG157" s="254">
        <f>IF(N157="zákl. přenesená",J157,0)</f>
        <v>0</v>
      </c>
      <c r="BH157" s="254">
        <f>IF(N157="sníž. přenesená",J157,0)</f>
        <v>0</v>
      </c>
      <c r="BI157" s="254">
        <f>IF(N157="nulová",J157,0)</f>
        <v>0</v>
      </c>
      <c r="BJ157" s="18" t="s">
        <v>83</v>
      </c>
      <c r="BK157" s="254">
        <f>ROUND(I157*H157,2)</f>
        <v>0</v>
      </c>
      <c r="BL157" s="18" t="s">
        <v>195</v>
      </c>
      <c r="BM157" s="253" t="s">
        <v>2328</v>
      </c>
    </row>
    <row r="158" spans="1:47" s="2" customFormat="1" ht="12">
      <c r="A158" s="39"/>
      <c r="B158" s="40"/>
      <c r="C158" s="41"/>
      <c r="D158" s="255" t="s">
        <v>182</v>
      </c>
      <c r="E158" s="41"/>
      <c r="F158" s="256" t="s">
        <v>2327</v>
      </c>
      <c r="G158" s="41"/>
      <c r="H158" s="41"/>
      <c r="I158" s="210"/>
      <c r="J158" s="41"/>
      <c r="K158" s="41"/>
      <c r="L158" s="45"/>
      <c r="M158" s="257"/>
      <c r="N158" s="258"/>
      <c r="O158" s="92"/>
      <c r="P158" s="92"/>
      <c r="Q158" s="92"/>
      <c r="R158" s="92"/>
      <c r="S158" s="92"/>
      <c r="T158" s="93"/>
      <c r="U158" s="39"/>
      <c r="V158" s="39"/>
      <c r="W158" s="39"/>
      <c r="X158" s="39"/>
      <c r="Y158" s="39"/>
      <c r="Z158" s="39"/>
      <c r="AA158" s="39"/>
      <c r="AB158" s="39"/>
      <c r="AC158" s="39"/>
      <c r="AD158" s="39"/>
      <c r="AE158" s="39"/>
      <c r="AT158" s="18" t="s">
        <v>182</v>
      </c>
      <c r="AU158" s="18" t="s">
        <v>75</v>
      </c>
    </row>
    <row r="159" spans="1:65" s="2" customFormat="1" ht="16.5" customHeight="1">
      <c r="A159" s="39"/>
      <c r="B159" s="40"/>
      <c r="C159" s="309" t="s">
        <v>346</v>
      </c>
      <c r="D159" s="309" t="s">
        <v>450</v>
      </c>
      <c r="E159" s="310" t="s">
        <v>2329</v>
      </c>
      <c r="F159" s="311" t="s">
        <v>2330</v>
      </c>
      <c r="G159" s="312" t="s">
        <v>843</v>
      </c>
      <c r="H159" s="313">
        <v>0.6</v>
      </c>
      <c r="I159" s="314"/>
      <c r="J159" s="315">
        <f>ROUND(I159*H159,2)</f>
        <v>0</v>
      </c>
      <c r="K159" s="311" t="s">
        <v>179</v>
      </c>
      <c r="L159" s="316"/>
      <c r="M159" s="317" t="s">
        <v>1</v>
      </c>
      <c r="N159" s="318" t="s">
        <v>40</v>
      </c>
      <c r="O159" s="92"/>
      <c r="P159" s="251">
        <f>O159*H159</f>
        <v>0</v>
      </c>
      <c r="Q159" s="251">
        <v>1</v>
      </c>
      <c r="R159" s="251">
        <f>Q159*H159</f>
        <v>0.6</v>
      </c>
      <c r="S159" s="251">
        <v>0</v>
      </c>
      <c r="T159" s="252">
        <f>S159*H159</f>
        <v>0</v>
      </c>
      <c r="U159" s="39"/>
      <c r="V159" s="39"/>
      <c r="W159" s="39"/>
      <c r="X159" s="39"/>
      <c r="Y159" s="39"/>
      <c r="Z159" s="39"/>
      <c r="AA159" s="39"/>
      <c r="AB159" s="39"/>
      <c r="AC159" s="39"/>
      <c r="AD159" s="39"/>
      <c r="AE159" s="39"/>
      <c r="AR159" s="253" t="s">
        <v>220</v>
      </c>
      <c r="AT159" s="253" t="s">
        <v>450</v>
      </c>
      <c r="AU159" s="253" t="s">
        <v>75</v>
      </c>
      <c r="AY159" s="18" t="s">
        <v>172</v>
      </c>
      <c r="BE159" s="254">
        <f>IF(N159="základní",J159,0)</f>
        <v>0</v>
      </c>
      <c r="BF159" s="254">
        <f>IF(N159="snížená",J159,0)</f>
        <v>0</v>
      </c>
      <c r="BG159" s="254">
        <f>IF(N159="zákl. přenesená",J159,0)</f>
        <v>0</v>
      </c>
      <c r="BH159" s="254">
        <f>IF(N159="sníž. přenesená",J159,0)</f>
        <v>0</v>
      </c>
      <c r="BI159" s="254">
        <f>IF(N159="nulová",J159,0)</f>
        <v>0</v>
      </c>
      <c r="BJ159" s="18" t="s">
        <v>83</v>
      </c>
      <c r="BK159" s="254">
        <f>ROUND(I159*H159,2)</f>
        <v>0</v>
      </c>
      <c r="BL159" s="18" t="s">
        <v>195</v>
      </c>
      <c r="BM159" s="253" t="s">
        <v>2331</v>
      </c>
    </row>
    <row r="160" spans="1:47" s="2" customFormat="1" ht="12">
      <c r="A160" s="39"/>
      <c r="B160" s="40"/>
      <c r="C160" s="41"/>
      <c r="D160" s="255" t="s">
        <v>182</v>
      </c>
      <c r="E160" s="41"/>
      <c r="F160" s="256" t="s">
        <v>2330</v>
      </c>
      <c r="G160" s="41"/>
      <c r="H160" s="41"/>
      <c r="I160" s="210"/>
      <c r="J160" s="41"/>
      <c r="K160" s="41"/>
      <c r="L160" s="45"/>
      <c r="M160" s="257"/>
      <c r="N160" s="258"/>
      <c r="O160" s="92"/>
      <c r="P160" s="92"/>
      <c r="Q160" s="92"/>
      <c r="R160" s="92"/>
      <c r="S160" s="92"/>
      <c r="T160" s="93"/>
      <c r="U160" s="39"/>
      <c r="V160" s="39"/>
      <c r="W160" s="39"/>
      <c r="X160" s="39"/>
      <c r="Y160" s="39"/>
      <c r="Z160" s="39"/>
      <c r="AA160" s="39"/>
      <c r="AB160" s="39"/>
      <c r="AC160" s="39"/>
      <c r="AD160" s="39"/>
      <c r="AE160" s="39"/>
      <c r="AT160" s="18" t="s">
        <v>182</v>
      </c>
      <c r="AU160" s="18" t="s">
        <v>75</v>
      </c>
    </row>
    <row r="161" spans="1:65" s="2" customFormat="1" ht="16.5" customHeight="1">
      <c r="A161" s="39"/>
      <c r="B161" s="40"/>
      <c r="C161" s="309" t="s">
        <v>353</v>
      </c>
      <c r="D161" s="309" t="s">
        <v>450</v>
      </c>
      <c r="E161" s="310" t="s">
        <v>2332</v>
      </c>
      <c r="F161" s="311" t="s">
        <v>2333</v>
      </c>
      <c r="G161" s="312" t="s">
        <v>238</v>
      </c>
      <c r="H161" s="313">
        <v>2</v>
      </c>
      <c r="I161" s="314"/>
      <c r="J161" s="315">
        <f>ROUND(I161*H161,2)</f>
        <v>0</v>
      </c>
      <c r="K161" s="311" t="s">
        <v>179</v>
      </c>
      <c r="L161" s="316"/>
      <c r="M161" s="317" t="s">
        <v>1</v>
      </c>
      <c r="N161" s="318" t="s">
        <v>40</v>
      </c>
      <c r="O161" s="92"/>
      <c r="P161" s="251">
        <f>O161*H161</f>
        <v>0</v>
      </c>
      <c r="Q161" s="251">
        <v>1</v>
      </c>
      <c r="R161" s="251">
        <f>Q161*H161</f>
        <v>2</v>
      </c>
      <c r="S161" s="251">
        <v>0</v>
      </c>
      <c r="T161" s="252">
        <f>S161*H161</f>
        <v>0</v>
      </c>
      <c r="U161" s="39"/>
      <c r="V161" s="39"/>
      <c r="W161" s="39"/>
      <c r="X161" s="39"/>
      <c r="Y161" s="39"/>
      <c r="Z161" s="39"/>
      <c r="AA161" s="39"/>
      <c r="AB161" s="39"/>
      <c r="AC161" s="39"/>
      <c r="AD161" s="39"/>
      <c r="AE161" s="39"/>
      <c r="AR161" s="253" t="s">
        <v>220</v>
      </c>
      <c r="AT161" s="253" t="s">
        <v>450</v>
      </c>
      <c r="AU161" s="253" t="s">
        <v>75</v>
      </c>
      <c r="AY161" s="18" t="s">
        <v>172</v>
      </c>
      <c r="BE161" s="254">
        <f>IF(N161="základní",J161,0)</f>
        <v>0</v>
      </c>
      <c r="BF161" s="254">
        <f>IF(N161="snížená",J161,0)</f>
        <v>0</v>
      </c>
      <c r="BG161" s="254">
        <f>IF(N161="zákl. přenesená",J161,0)</f>
        <v>0</v>
      </c>
      <c r="BH161" s="254">
        <f>IF(N161="sníž. přenesená",J161,0)</f>
        <v>0</v>
      </c>
      <c r="BI161" s="254">
        <f>IF(N161="nulová",J161,0)</f>
        <v>0</v>
      </c>
      <c r="BJ161" s="18" t="s">
        <v>83</v>
      </c>
      <c r="BK161" s="254">
        <f>ROUND(I161*H161,2)</f>
        <v>0</v>
      </c>
      <c r="BL161" s="18" t="s">
        <v>195</v>
      </c>
      <c r="BM161" s="253" t="s">
        <v>2334</v>
      </c>
    </row>
    <row r="162" spans="1:47" s="2" customFormat="1" ht="12">
      <c r="A162" s="39"/>
      <c r="B162" s="40"/>
      <c r="C162" s="41"/>
      <c r="D162" s="255" t="s">
        <v>182</v>
      </c>
      <c r="E162" s="41"/>
      <c r="F162" s="256" t="s">
        <v>2333</v>
      </c>
      <c r="G162" s="41"/>
      <c r="H162" s="41"/>
      <c r="I162" s="210"/>
      <c r="J162" s="41"/>
      <c r="K162" s="41"/>
      <c r="L162" s="45"/>
      <c r="M162" s="257"/>
      <c r="N162" s="258"/>
      <c r="O162" s="92"/>
      <c r="P162" s="92"/>
      <c r="Q162" s="92"/>
      <c r="R162" s="92"/>
      <c r="S162" s="92"/>
      <c r="T162" s="93"/>
      <c r="U162" s="39"/>
      <c r="V162" s="39"/>
      <c r="W162" s="39"/>
      <c r="X162" s="39"/>
      <c r="Y162" s="39"/>
      <c r="Z162" s="39"/>
      <c r="AA162" s="39"/>
      <c r="AB162" s="39"/>
      <c r="AC162" s="39"/>
      <c r="AD162" s="39"/>
      <c r="AE162" s="39"/>
      <c r="AT162" s="18" t="s">
        <v>182</v>
      </c>
      <c r="AU162" s="18" t="s">
        <v>75</v>
      </c>
    </row>
    <row r="163" spans="1:65" s="2" customFormat="1" ht="16.5" customHeight="1">
      <c r="A163" s="39"/>
      <c r="B163" s="40"/>
      <c r="C163" s="309" t="s">
        <v>359</v>
      </c>
      <c r="D163" s="309" t="s">
        <v>450</v>
      </c>
      <c r="E163" s="310" t="s">
        <v>2335</v>
      </c>
      <c r="F163" s="311" t="s">
        <v>2336</v>
      </c>
      <c r="G163" s="312" t="s">
        <v>238</v>
      </c>
      <c r="H163" s="313">
        <v>4</v>
      </c>
      <c r="I163" s="314"/>
      <c r="J163" s="315">
        <f>ROUND(I163*H163,2)</f>
        <v>0</v>
      </c>
      <c r="K163" s="311" t="s">
        <v>179</v>
      </c>
      <c r="L163" s="316"/>
      <c r="M163" s="317" t="s">
        <v>1</v>
      </c>
      <c r="N163" s="318" t="s">
        <v>40</v>
      </c>
      <c r="O163" s="92"/>
      <c r="P163" s="251">
        <f>O163*H163</f>
        <v>0</v>
      </c>
      <c r="Q163" s="251">
        <v>1</v>
      </c>
      <c r="R163" s="251">
        <f>Q163*H163</f>
        <v>4</v>
      </c>
      <c r="S163" s="251">
        <v>0</v>
      </c>
      <c r="T163" s="252">
        <f>S163*H163</f>
        <v>0</v>
      </c>
      <c r="U163" s="39"/>
      <c r="V163" s="39"/>
      <c r="W163" s="39"/>
      <c r="X163" s="39"/>
      <c r="Y163" s="39"/>
      <c r="Z163" s="39"/>
      <c r="AA163" s="39"/>
      <c r="AB163" s="39"/>
      <c r="AC163" s="39"/>
      <c r="AD163" s="39"/>
      <c r="AE163" s="39"/>
      <c r="AR163" s="253" t="s">
        <v>220</v>
      </c>
      <c r="AT163" s="253" t="s">
        <v>450</v>
      </c>
      <c r="AU163" s="253" t="s">
        <v>75</v>
      </c>
      <c r="AY163" s="18" t="s">
        <v>172</v>
      </c>
      <c r="BE163" s="254">
        <f>IF(N163="základní",J163,0)</f>
        <v>0</v>
      </c>
      <c r="BF163" s="254">
        <f>IF(N163="snížená",J163,0)</f>
        <v>0</v>
      </c>
      <c r="BG163" s="254">
        <f>IF(N163="zákl. přenesená",J163,0)</f>
        <v>0</v>
      </c>
      <c r="BH163" s="254">
        <f>IF(N163="sníž. přenesená",J163,0)</f>
        <v>0</v>
      </c>
      <c r="BI163" s="254">
        <f>IF(N163="nulová",J163,0)</f>
        <v>0</v>
      </c>
      <c r="BJ163" s="18" t="s">
        <v>83</v>
      </c>
      <c r="BK163" s="254">
        <f>ROUND(I163*H163,2)</f>
        <v>0</v>
      </c>
      <c r="BL163" s="18" t="s">
        <v>195</v>
      </c>
      <c r="BM163" s="253" t="s">
        <v>2337</v>
      </c>
    </row>
    <row r="164" spans="1:47" s="2" customFormat="1" ht="12">
      <c r="A164" s="39"/>
      <c r="B164" s="40"/>
      <c r="C164" s="41"/>
      <c r="D164" s="255" t="s">
        <v>182</v>
      </c>
      <c r="E164" s="41"/>
      <c r="F164" s="256" t="s">
        <v>2336</v>
      </c>
      <c r="G164" s="41"/>
      <c r="H164" s="41"/>
      <c r="I164" s="210"/>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182</v>
      </c>
      <c r="AU164" s="18" t="s">
        <v>75</v>
      </c>
    </row>
    <row r="165" spans="1:65" s="2" customFormat="1" ht="16.5" customHeight="1">
      <c r="A165" s="39"/>
      <c r="B165" s="40"/>
      <c r="C165" s="309" t="s">
        <v>366</v>
      </c>
      <c r="D165" s="309" t="s">
        <v>450</v>
      </c>
      <c r="E165" s="310" t="s">
        <v>2338</v>
      </c>
      <c r="F165" s="311" t="s">
        <v>2339</v>
      </c>
      <c r="G165" s="312" t="s">
        <v>843</v>
      </c>
      <c r="H165" s="313">
        <v>68</v>
      </c>
      <c r="I165" s="314"/>
      <c r="J165" s="315">
        <f>ROUND(I165*H165,2)</f>
        <v>0</v>
      </c>
      <c r="K165" s="311" t="s">
        <v>179</v>
      </c>
      <c r="L165" s="316"/>
      <c r="M165" s="317" t="s">
        <v>1</v>
      </c>
      <c r="N165" s="318" t="s">
        <v>40</v>
      </c>
      <c r="O165" s="92"/>
      <c r="P165" s="251">
        <f>O165*H165</f>
        <v>0</v>
      </c>
      <c r="Q165" s="251">
        <v>1</v>
      </c>
      <c r="R165" s="251">
        <f>Q165*H165</f>
        <v>68</v>
      </c>
      <c r="S165" s="251">
        <v>0</v>
      </c>
      <c r="T165" s="252">
        <f>S165*H165</f>
        <v>0</v>
      </c>
      <c r="U165" s="39"/>
      <c r="V165" s="39"/>
      <c r="W165" s="39"/>
      <c r="X165" s="39"/>
      <c r="Y165" s="39"/>
      <c r="Z165" s="39"/>
      <c r="AA165" s="39"/>
      <c r="AB165" s="39"/>
      <c r="AC165" s="39"/>
      <c r="AD165" s="39"/>
      <c r="AE165" s="39"/>
      <c r="AR165" s="253" t="s">
        <v>220</v>
      </c>
      <c r="AT165" s="253" t="s">
        <v>450</v>
      </c>
      <c r="AU165" s="253" t="s">
        <v>75</v>
      </c>
      <c r="AY165" s="18" t="s">
        <v>172</v>
      </c>
      <c r="BE165" s="254">
        <f>IF(N165="základní",J165,0)</f>
        <v>0</v>
      </c>
      <c r="BF165" s="254">
        <f>IF(N165="snížená",J165,0)</f>
        <v>0</v>
      </c>
      <c r="BG165" s="254">
        <f>IF(N165="zákl. přenesená",J165,0)</f>
        <v>0</v>
      </c>
      <c r="BH165" s="254">
        <f>IF(N165="sníž. přenesená",J165,0)</f>
        <v>0</v>
      </c>
      <c r="BI165" s="254">
        <f>IF(N165="nulová",J165,0)</f>
        <v>0</v>
      </c>
      <c r="BJ165" s="18" t="s">
        <v>83</v>
      </c>
      <c r="BK165" s="254">
        <f>ROUND(I165*H165,2)</f>
        <v>0</v>
      </c>
      <c r="BL165" s="18" t="s">
        <v>195</v>
      </c>
      <c r="BM165" s="253" t="s">
        <v>2340</v>
      </c>
    </row>
    <row r="166" spans="1:47" s="2" customFormat="1" ht="12">
      <c r="A166" s="39"/>
      <c r="B166" s="40"/>
      <c r="C166" s="41"/>
      <c r="D166" s="255" t="s">
        <v>182</v>
      </c>
      <c r="E166" s="41"/>
      <c r="F166" s="256" t="s">
        <v>2339</v>
      </c>
      <c r="G166" s="41"/>
      <c r="H166" s="41"/>
      <c r="I166" s="210"/>
      <c r="J166" s="41"/>
      <c r="K166" s="41"/>
      <c r="L166" s="45"/>
      <c r="M166" s="257"/>
      <c r="N166" s="258"/>
      <c r="O166" s="92"/>
      <c r="P166" s="92"/>
      <c r="Q166" s="92"/>
      <c r="R166" s="92"/>
      <c r="S166" s="92"/>
      <c r="T166" s="93"/>
      <c r="U166" s="39"/>
      <c r="V166" s="39"/>
      <c r="W166" s="39"/>
      <c r="X166" s="39"/>
      <c r="Y166" s="39"/>
      <c r="Z166" s="39"/>
      <c r="AA166" s="39"/>
      <c r="AB166" s="39"/>
      <c r="AC166" s="39"/>
      <c r="AD166" s="39"/>
      <c r="AE166" s="39"/>
      <c r="AT166" s="18" t="s">
        <v>182</v>
      </c>
      <c r="AU166" s="18" t="s">
        <v>75</v>
      </c>
    </row>
    <row r="167" spans="1:65" s="2" customFormat="1" ht="16.5" customHeight="1">
      <c r="A167" s="39"/>
      <c r="B167" s="40"/>
      <c r="C167" s="309" t="s">
        <v>374</v>
      </c>
      <c r="D167" s="309" t="s">
        <v>450</v>
      </c>
      <c r="E167" s="310" t="s">
        <v>2341</v>
      </c>
      <c r="F167" s="311" t="s">
        <v>2342</v>
      </c>
      <c r="G167" s="312" t="s">
        <v>369</v>
      </c>
      <c r="H167" s="313">
        <v>160</v>
      </c>
      <c r="I167" s="314"/>
      <c r="J167" s="315">
        <f>ROUND(I167*H167,2)</f>
        <v>0</v>
      </c>
      <c r="K167" s="311" t="s">
        <v>179</v>
      </c>
      <c r="L167" s="316"/>
      <c r="M167" s="317" t="s">
        <v>1</v>
      </c>
      <c r="N167" s="318" t="s">
        <v>40</v>
      </c>
      <c r="O167" s="92"/>
      <c r="P167" s="251">
        <f>O167*H167</f>
        <v>0</v>
      </c>
      <c r="Q167" s="251">
        <v>1</v>
      </c>
      <c r="R167" s="251">
        <f>Q167*H167</f>
        <v>160</v>
      </c>
      <c r="S167" s="251">
        <v>0</v>
      </c>
      <c r="T167" s="252">
        <f>S167*H167</f>
        <v>0</v>
      </c>
      <c r="U167" s="39"/>
      <c r="V167" s="39"/>
      <c r="W167" s="39"/>
      <c r="X167" s="39"/>
      <c r="Y167" s="39"/>
      <c r="Z167" s="39"/>
      <c r="AA167" s="39"/>
      <c r="AB167" s="39"/>
      <c r="AC167" s="39"/>
      <c r="AD167" s="39"/>
      <c r="AE167" s="39"/>
      <c r="AR167" s="253" t="s">
        <v>220</v>
      </c>
      <c r="AT167" s="253" t="s">
        <v>450</v>
      </c>
      <c r="AU167" s="253" t="s">
        <v>75</v>
      </c>
      <c r="AY167" s="18" t="s">
        <v>172</v>
      </c>
      <c r="BE167" s="254">
        <f>IF(N167="základní",J167,0)</f>
        <v>0</v>
      </c>
      <c r="BF167" s="254">
        <f>IF(N167="snížená",J167,0)</f>
        <v>0</v>
      </c>
      <c r="BG167" s="254">
        <f>IF(N167="zákl. přenesená",J167,0)</f>
        <v>0</v>
      </c>
      <c r="BH167" s="254">
        <f>IF(N167="sníž. přenesená",J167,0)</f>
        <v>0</v>
      </c>
      <c r="BI167" s="254">
        <f>IF(N167="nulová",J167,0)</f>
        <v>0</v>
      </c>
      <c r="BJ167" s="18" t="s">
        <v>83</v>
      </c>
      <c r="BK167" s="254">
        <f>ROUND(I167*H167,2)</f>
        <v>0</v>
      </c>
      <c r="BL167" s="18" t="s">
        <v>195</v>
      </c>
      <c r="BM167" s="253" t="s">
        <v>2343</v>
      </c>
    </row>
    <row r="168" spans="1:47" s="2" customFormat="1" ht="12">
      <c r="A168" s="39"/>
      <c r="B168" s="40"/>
      <c r="C168" s="41"/>
      <c r="D168" s="255" t="s">
        <v>182</v>
      </c>
      <c r="E168" s="41"/>
      <c r="F168" s="256" t="s">
        <v>2342</v>
      </c>
      <c r="G168" s="41"/>
      <c r="H168" s="41"/>
      <c r="I168" s="210"/>
      <c r="J168" s="41"/>
      <c r="K168" s="41"/>
      <c r="L168" s="45"/>
      <c r="M168" s="257"/>
      <c r="N168" s="258"/>
      <c r="O168" s="92"/>
      <c r="P168" s="92"/>
      <c r="Q168" s="92"/>
      <c r="R168" s="92"/>
      <c r="S168" s="92"/>
      <c r="T168" s="93"/>
      <c r="U168" s="39"/>
      <c r="V168" s="39"/>
      <c r="W168" s="39"/>
      <c r="X168" s="39"/>
      <c r="Y168" s="39"/>
      <c r="Z168" s="39"/>
      <c r="AA168" s="39"/>
      <c r="AB168" s="39"/>
      <c r="AC168" s="39"/>
      <c r="AD168" s="39"/>
      <c r="AE168" s="39"/>
      <c r="AT168" s="18" t="s">
        <v>182</v>
      </c>
      <c r="AU168" s="18" t="s">
        <v>75</v>
      </c>
    </row>
    <row r="169" spans="1:65" s="2" customFormat="1" ht="16.5" customHeight="1">
      <c r="A169" s="39"/>
      <c r="B169" s="40"/>
      <c r="C169" s="309" t="s">
        <v>7</v>
      </c>
      <c r="D169" s="309" t="s">
        <v>450</v>
      </c>
      <c r="E169" s="310" t="s">
        <v>2344</v>
      </c>
      <c r="F169" s="311" t="s">
        <v>2345</v>
      </c>
      <c r="G169" s="312" t="s">
        <v>238</v>
      </c>
      <c r="H169" s="313">
        <v>10</v>
      </c>
      <c r="I169" s="314"/>
      <c r="J169" s="315">
        <f>ROUND(I169*H169,2)</f>
        <v>0</v>
      </c>
      <c r="K169" s="311" t="s">
        <v>179</v>
      </c>
      <c r="L169" s="316"/>
      <c r="M169" s="317" t="s">
        <v>1</v>
      </c>
      <c r="N169" s="318" t="s">
        <v>40</v>
      </c>
      <c r="O169" s="92"/>
      <c r="P169" s="251">
        <f>O169*H169</f>
        <v>0</v>
      </c>
      <c r="Q169" s="251">
        <v>1</v>
      </c>
      <c r="R169" s="251">
        <f>Q169*H169</f>
        <v>10</v>
      </c>
      <c r="S169" s="251">
        <v>0</v>
      </c>
      <c r="T169" s="252">
        <f>S169*H169</f>
        <v>0</v>
      </c>
      <c r="U169" s="39"/>
      <c r="V169" s="39"/>
      <c r="W169" s="39"/>
      <c r="X169" s="39"/>
      <c r="Y169" s="39"/>
      <c r="Z169" s="39"/>
      <c r="AA169" s="39"/>
      <c r="AB169" s="39"/>
      <c r="AC169" s="39"/>
      <c r="AD169" s="39"/>
      <c r="AE169" s="39"/>
      <c r="AR169" s="253" t="s">
        <v>220</v>
      </c>
      <c r="AT169" s="253" t="s">
        <v>450</v>
      </c>
      <c r="AU169" s="253" t="s">
        <v>75</v>
      </c>
      <c r="AY169" s="18" t="s">
        <v>172</v>
      </c>
      <c r="BE169" s="254">
        <f>IF(N169="základní",J169,0)</f>
        <v>0</v>
      </c>
      <c r="BF169" s="254">
        <f>IF(N169="snížená",J169,0)</f>
        <v>0</v>
      </c>
      <c r="BG169" s="254">
        <f>IF(N169="zákl. přenesená",J169,0)</f>
        <v>0</v>
      </c>
      <c r="BH169" s="254">
        <f>IF(N169="sníž. přenesená",J169,0)</f>
        <v>0</v>
      </c>
      <c r="BI169" s="254">
        <f>IF(N169="nulová",J169,0)</f>
        <v>0</v>
      </c>
      <c r="BJ169" s="18" t="s">
        <v>83</v>
      </c>
      <c r="BK169" s="254">
        <f>ROUND(I169*H169,2)</f>
        <v>0</v>
      </c>
      <c r="BL169" s="18" t="s">
        <v>195</v>
      </c>
      <c r="BM169" s="253" t="s">
        <v>2346</v>
      </c>
    </row>
    <row r="170" spans="1:47" s="2" customFormat="1" ht="12">
      <c r="A170" s="39"/>
      <c r="B170" s="40"/>
      <c r="C170" s="41"/>
      <c r="D170" s="255" t="s">
        <v>182</v>
      </c>
      <c r="E170" s="41"/>
      <c r="F170" s="256" t="s">
        <v>2345</v>
      </c>
      <c r="G170" s="41"/>
      <c r="H170" s="41"/>
      <c r="I170" s="210"/>
      <c r="J170" s="41"/>
      <c r="K170" s="41"/>
      <c r="L170" s="45"/>
      <c r="M170" s="257"/>
      <c r="N170" s="258"/>
      <c r="O170" s="92"/>
      <c r="P170" s="92"/>
      <c r="Q170" s="92"/>
      <c r="R170" s="92"/>
      <c r="S170" s="92"/>
      <c r="T170" s="93"/>
      <c r="U170" s="39"/>
      <c r="V170" s="39"/>
      <c r="W170" s="39"/>
      <c r="X170" s="39"/>
      <c r="Y170" s="39"/>
      <c r="Z170" s="39"/>
      <c r="AA170" s="39"/>
      <c r="AB170" s="39"/>
      <c r="AC170" s="39"/>
      <c r="AD170" s="39"/>
      <c r="AE170" s="39"/>
      <c r="AT170" s="18" t="s">
        <v>182</v>
      </c>
      <c r="AU170" s="18" t="s">
        <v>75</v>
      </c>
    </row>
    <row r="171" spans="1:65" s="2" customFormat="1" ht="16.5" customHeight="1">
      <c r="A171" s="39"/>
      <c r="B171" s="40"/>
      <c r="C171" s="309" t="s">
        <v>527</v>
      </c>
      <c r="D171" s="309" t="s">
        <v>450</v>
      </c>
      <c r="E171" s="310" t="s">
        <v>2347</v>
      </c>
      <c r="F171" s="311" t="s">
        <v>2348</v>
      </c>
      <c r="G171" s="312" t="s">
        <v>238</v>
      </c>
      <c r="H171" s="313">
        <v>2</v>
      </c>
      <c r="I171" s="314"/>
      <c r="J171" s="315">
        <f>ROUND(I171*H171,2)</f>
        <v>0</v>
      </c>
      <c r="K171" s="311" t="s">
        <v>179</v>
      </c>
      <c r="L171" s="316"/>
      <c r="M171" s="317" t="s">
        <v>1</v>
      </c>
      <c r="N171" s="318" t="s">
        <v>40</v>
      </c>
      <c r="O171" s="92"/>
      <c r="P171" s="251">
        <f>O171*H171</f>
        <v>0</v>
      </c>
      <c r="Q171" s="251">
        <v>1</v>
      </c>
      <c r="R171" s="251">
        <f>Q171*H171</f>
        <v>2</v>
      </c>
      <c r="S171" s="251">
        <v>0</v>
      </c>
      <c r="T171" s="252">
        <f>S171*H171</f>
        <v>0</v>
      </c>
      <c r="U171" s="39"/>
      <c r="V171" s="39"/>
      <c r="W171" s="39"/>
      <c r="X171" s="39"/>
      <c r="Y171" s="39"/>
      <c r="Z171" s="39"/>
      <c r="AA171" s="39"/>
      <c r="AB171" s="39"/>
      <c r="AC171" s="39"/>
      <c r="AD171" s="39"/>
      <c r="AE171" s="39"/>
      <c r="AR171" s="253" t="s">
        <v>220</v>
      </c>
      <c r="AT171" s="253" t="s">
        <v>450</v>
      </c>
      <c r="AU171" s="253" t="s">
        <v>75</v>
      </c>
      <c r="AY171" s="18" t="s">
        <v>172</v>
      </c>
      <c r="BE171" s="254">
        <f>IF(N171="základní",J171,0)</f>
        <v>0</v>
      </c>
      <c r="BF171" s="254">
        <f>IF(N171="snížená",J171,0)</f>
        <v>0</v>
      </c>
      <c r="BG171" s="254">
        <f>IF(N171="zákl. přenesená",J171,0)</f>
        <v>0</v>
      </c>
      <c r="BH171" s="254">
        <f>IF(N171="sníž. přenesená",J171,0)</f>
        <v>0</v>
      </c>
      <c r="BI171" s="254">
        <f>IF(N171="nulová",J171,0)</f>
        <v>0</v>
      </c>
      <c r="BJ171" s="18" t="s">
        <v>83</v>
      </c>
      <c r="BK171" s="254">
        <f>ROUND(I171*H171,2)</f>
        <v>0</v>
      </c>
      <c r="BL171" s="18" t="s">
        <v>195</v>
      </c>
      <c r="BM171" s="253" t="s">
        <v>2349</v>
      </c>
    </row>
    <row r="172" spans="1:47" s="2" customFormat="1" ht="12">
      <c r="A172" s="39"/>
      <c r="B172" s="40"/>
      <c r="C172" s="41"/>
      <c r="D172" s="255" t="s">
        <v>182</v>
      </c>
      <c r="E172" s="41"/>
      <c r="F172" s="256" t="s">
        <v>2348</v>
      </c>
      <c r="G172" s="41"/>
      <c r="H172" s="41"/>
      <c r="I172" s="210"/>
      <c r="J172" s="41"/>
      <c r="K172" s="41"/>
      <c r="L172" s="45"/>
      <c r="M172" s="257"/>
      <c r="N172" s="258"/>
      <c r="O172" s="92"/>
      <c r="P172" s="92"/>
      <c r="Q172" s="92"/>
      <c r="R172" s="92"/>
      <c r="S172" s="92"/>
      <c r="T172" s="93"/>
      <c r="U172" s="39"/>
      <c r="V172" s="39"/>
      <c r="W172" s="39"/>
      <c r="X172" s="39"/>
      <c r="Y172" s="39"/>
      <c r="Z172" s="39"/>
      <c r="AA172" s="39"/>
      <c r="AB172" s="39"/>
      <c r="AC172" s="39"/>
      <c r="AD172" s="39"/>
      <c r="AE172" s="39"/>
      <c r="AT172" s="18" t="s">
        <v>182</v>
      </c>
      <c r="AU172" s="18" t="s">
        <v>75</v>
      </c>
    </row>
    <row r="173" spans="1:65" s="2" customFormat="1" ht="33" customHeight="1">
      <c r="A173" s="39"/>
      <c r="B173" s="40"/>
      <c r="C173" s="309" t="s">
        <v>533</v>
      </c>
      <c r="D173" s="309" t="s">
        <v>450</v>
      </c>
      <c r="E173" s="310" t="s">
        <v>2350</v>
      </c>
      <c r="F173" s="311" t="s">
        <v>2351</v>
      </c>
      <c r="G173" s="312" t="s">
        <v>238</v>
      </c>
      <c r="H173" s="313">
        <v>2</v>
      </c>
      <c r="I173" s="314"/>
      <c r="J173" s="315">
        <f>ROUND(I173*H173,2)</f>
        <v>0</v>
      </c>
      <c r="K173" s="311" t="s">
        <v>179</v>
      </c>
      <c r="L173" s="316"/>
      <c r="M173" s="317" t="s">
        <v>1</v>
      </c>
      <c r="N173" s="318" t="s">
        <v>40</v>
      </c>
      <c r="O173" s="92"/>
      <c r="P173" s="251">
        <f>O173*H173</f>
        <v>0</v>
      </c>
      <c r="Q173" s="251">
        <v>1</v>
      </c>
      <c r="R173" s="251">
        <f>Q173*H173</f>
        <v>2</v>
      </c>
      <c r="S173" s="251">
        <v>0</v>
      </c>
      <c r="T173" s="252">
        <f>S173*H173</f>
        <v>0</v>
      </c>
      <c r="U173" s="39"/>
      <c r="V173" s="39"/>
      <c r="W173" s="39"/>
      <c r="X173" s="39"/>
      <c r="Y173" s="39"/>
      <c r="Z173" s="39"/>
      <c r="AA173" s="39"/>
      <c r="AB173" s="39"/>
      <c r="AC173" s="39"/>
      <c r="AD173" s="39"/>
      <c r="AE173" s="39"/>
      <c r="AR173" s="253" t="s">
        <v>220</v>
      </c>
      <c r="AT173" s="253" t="s">
        <v>450</v>
      </c>
      <c r="AU173" s="253" t="s">
        <v>75</v>
      </c>
      <c r="AY173" s="18" t="s">
        <v>172</v>
      </c>
      <c r="BE173" s="254">
        <f>IF(N173="základní",J173,0)</f>
        <v>0</v>
      </c>
      <c r="BF173" s="254">
        <f>IF(N173="snížená",J173,0)</f>
        <v>0</v>
      </c>
      <c r="BG173" s="254">
        <f>IF(N173="zákl. přenesená",J173,0)</f>
        <v>0</v>
      </c>
      <c r="BH173" s="254">
        <f>IF(N173="sníž. přenesená",J173,0)</f>
        <v>0</v>
      </c>
      <c r="BI173" s="254">
        <f>IF(N173="nulová",J173,0)</f>
        <v>0</v>
      </c>
      <c r="BJ173" s="18" t="s">
        <v>83</v>
      </c>
      <c r="BK173" s="254">
        <f>ROUND(I173*H173,2)</f>
        <v>0</v>
      </c>
      <c r="BL173" s="18" t="s">
        <v>195</v>
      </c>
      <c r="BM173" s="253" t="s">
        <v>2352</v>
      </c>
    </row>
    <row r="174" spans="1:47" s="2" customFormat="1" ht="12">
      <c r="A174" s="39"/>
      <c r="B174" s="40"/>
      <c r="C174" s="41"/>
      <c r="D174" s="255" t="s">
        <v>182</v>
      </c>
      <c r="E174" s="41"/>
      <c r="F174" s="256" t="s">
        <v>2316</v>
      </c>
      <c r="G174" s="41"/>
      <c r="H174" s="41"/>
      <c r="I174" s="210"/>
      <c r="J174" s="41"/>
      <c r="K174" s="41"/>
      <c r="L174" s="45"/>
      <c r="M174" s="257"/>
      <c r="N174" s="258"/>
      <c r="O174" s="92"/>
      <c r="P174" s="92"/>
      <c r="Q174" s="92"/>
      <c r="R174" s="92"/>
      <c r="S174" s="92"/>
      <c r="T174" s="93"/>
      <c r="U174" s="39"/>
      <c r="V174" s="39"/>
      <c r="W174" s="39"/>
      <c r="X174" s="39"/>
      <c r="Y174" s="39"/>
      <c r="Z174" s="39"/>
      <c r="AA174" s="39"/>
      <c r="AB174" s="39"/>
      <c r="AC174" s="39"/>
      <c r="AD174" s="39"/>
      <c r="AE174" s="39"/>
      <c r="AT174" s="18" t="s">
        <v>182</v>
      </c>
      <c r="AU174" s="18" t="s">
        <v>75</v>
      </c>
    </row>
    <row r="175" spans="1:65" s="2" customFormat="1" ht="33" customHeight="1">
      <c r="A175" s="39"/>
      <c r="B175" s="40"/>
      <c r="C175" s="309" t="s">
        <v>537</v>
      </c>
      <c r="D175" s="309" t="s">
        <v>450</v>
      </c>
      <c r="E175" s="310" t="s">
        <v>2353</v>
      </c>
      <c r="F175" s="311" t="s">
        <v>2354</v>
      </c>
      <c r="G175" s="312" t="s">
        <v>238</v>
      </c>
      <c r="H175" s="313">
        <v>3</v>
      </c>
      <c r="I175" s="314"/>
      <c r="J175" s="315">
        <f>ROUND(I175*H175,2)</f>
        <v>0</v>
      </c>
      <c r="K175" s="311" t="s">
        <v>179</v>
      </c>
      <c r="L175" s="316"/>
      <c r="M175" s="317" t="s">
        <v>1</v>
      </c>
      <c r="N175" s="318" t="s">
        <v>40</v>
      </c>
      <c r="O175" s="92"/>
      <c r="P175" s="251">
        <f>O175*H175</f>
        <v>0</v>
      </c>
      <c r="Q175" s="251">
        <v>1</v>
      </c>
      <c r="R175" s="251">
        <f>Q175*H175</f>
        <v>3</v>
      </c>
      <c r="S175" s="251">
        <v>0</v>
      </c>
      <c r="T175" s="252">
        <f>S175*H175</f>
        <v>0</v>
      </c>
      <c r="U175" s="39"/>
      <c r="V175" s="39"/>
      <c r="W175" s="39"/>
      <c r="X175" s="39"/>
      <c r="Y175" s="39"/>
      <c r="Z175" s="39"/>
      <c r="AA175" s="39"/>
      <c r="AB175" s="39"/>
      <c r="AC175" s="39"/>
      <c r="AD175" s="39"/>
      <c r="AE175" s="39"/>
      <c r="AR175" s="253" t="s">
        <v>220</v>
      </c>
      <c r="AT175" s="253" t="s">
        <v>450</v>
      </c>
      <c r="AU175" s="253" t="s">
        <v>75</v>
      </c>
      <c r="AY175" s="18" t="s">
        <v>172</v>
      </c>
      <c r="BE175" s="254">
        <f>IF(N175="základní",J175,0)</f>
        <v>0</v>
      </c>
      <c r="BF175" s="254">
        <f>IF(N175="snížená",J175,0)</f>
        <v>0</v>
      </c>
      <c r="BG175" s="254">
        <f>IF(N175="zákl. přenesená",J175,0)</f>
        <v>0</v>
      </c>
      <c r="BH175" s="254">
        <f>IF(N175="sníž. přenesená",J175,0)</f>
        <v>0</v>
      </c>
      <c r="BI175" s="254">
        <f>IF(N175="nulová",J175,0)</f>
        <v>0</v>
      </c>
      <c r="BJ175" s="18" t="s">
        <v>83</v>
      </c>
      <c r="BK175" s="254">
        <f>ROUND(I175*H175,2)</f>
        <v>0</v>
      </c>
      <c r="BL175" s="18" t="s">
        <v>195</v>
      </c>
      <c r="BM175" s="253" t="s">
        <v>2355</v>
      </c>
    </row>
    <row r="176" spans="1:47" s="2" customFormat="1" ht="12">
      <c r="A176" s="39"/>
      <c r="B176" s="40"/>
      <c r="C176" s="41"/>
      <c r="D176" s="255" t="s">
        <v>182</v>
      </c>
      <c r="E176" s="41"/>
      <c r="F176" s="256" t="s">
        <v>2316</v>
      </c>
      <c r="G176" s="41"/>
      <c r="H176" s="41"/>
      <c r="I176" s="210"/>
      <c r="J176" s="41"/>
      <c r="K176" s="41"/>
      <c r="L176" s="45"/>
      <c r="M176" s="257"/>
      <c r="N176" s="258"/>
      <c r="O176" s="92"/>
      <c r="P176" s="92"/>
      <c r="Q176" s="92"/>
      <c r="R176" s="92"/>
      <c r="S176" s="92"/>
      <c r="T176" s="93"/>
      <c r="U176" s="39"/>
      <c r="V176" s="39"/>
      <c r="W176" s="39"/>
      <c r="X176" s="39"/>
      <c r="Y176" s="39"/>
      <c r="Z176" s="39"/>
      <c r="AA176" s="39"/>
      <c r="AB176" s="39"/>
      <c r="AC176" s="39"/>
      <c r="AD176" s="39"/>
      <c r="AE176" s="39"/>
      <c r="AT176" s="18" t="s">
        <v>182</v>
      </c>
      <c r="AU176" s="18" t="s">
        <v>75</v>
      </c>
    </row>
    <row r="177" spans="1:65" s="2" customFormat="1" ht="16.5" customHeight="1">
      <c r="A177" s="39"/>
      <c r="B177" s="40"/>
      <c r="C177" s="309" t="s">
        <v>541</v>
      </c>
      <c r="D177" s="309" t="s">
        <v>450</v>
      </c>
      <c r="E177" s="310" t="s">
        <v>2356</v>
      </c>
      <c r="F177" s="311" t="s">
        <v>2357</v>
      </c>
      <c r="G177" s="312" t="s">
        <v>238</v>
      </c>
      <c r="H177" s="313">
        <v>5</v>
      </c>
      <c r="I177" s="314"/>
      <c r="J177" s="315">
        <f>ROUND(I177*H177,2)</f>
        <v>0</v>
      </c>
      <c r="K177" s="311" t="s">
        <v>179</v>
      </c>
      <c r="L177" s="316"/>
      <c r="M177" s="317" t="s">
        <v>1</v>
      </c>
      <c r="N177" s="318" t="s">
        <v>40</v>
      </c>
      <c r="O177" s="92"/>
      <c r="P177" s="251">
        <f>O177*H177</f>
        <v>0</v>
      </c>
      <c r="Q177" s="251">
        <v>1</v>
      </c>
      <c r="R177" s="251">
        <f>Q177*H177</f>
        <v>5</v>
      </c>
      <c r="S177" s="251">
        <v>0</v>
      </c>
      <c r="T177" s="252">
        <f>S177*H177</f>
        <v>0</v>
      </c>
      <c r="U177" s="39"/>
      <c r="V177" s="39"/>
      <c r="W177" s="39"/>
      <c r="X177" s="39"/>
      <c r="Y177" s="39"/>
      <c r="Z177" s="39"/>
      <c r="AA177" s="39"/>
      <c r="AB177" s="39"/>
      <c r="AC177" s="39"/>
      <c r="AD177" s="39"/>
      <c r="AE177" s="39"/>
      <c r="AR177" s="253" t="s">
        <v>220</v>
      </c>
      <c r="AT177" s="253" t="s">
        <v>450</v>
      </c>
      <c r="AU177" s="253" t="s">
        <v>75</v>
      </c>
      <c r="AY177" s="18" t="s">
        <v>172</v>
      </c>
      <c r="BE177" s="254">
        <f>IF(N177="základní",J177,0)</f>
        <v>0</v>
      </c>
      <c r="BF177" s="254">
        <f>IF(N177="snížená",J177,0)</f>
        <v>0</v>
      </c>
      <c r="BG177" s="254">
        <f>IF(N177="zákl. přenesená",J177,0)</f>
        <v>0</v>
      </c>
      <c r="BH177" s="254">
        <f>IF(N177="sníž. přenesená",J177,0)</f>
        <v>0</v>
      </c>
      <c r="BI177" s="254">
        <f>IF(N177="nulová",J177,0)</f>
        <v>0</v>
      </c>
      <c r="BJ177" s="18" t="s">
        <v>83</v>
      </c>
      <c r="BK177" s="254">
        <f>ROUND(I177*H177,2)</f>
        <v>0</v>
      </c>
      <c r="BL177" s="18" t="s">
        <v>195</v>
      </c>
      <c r="BM177" s="253" t="s">
        <v>2358</v>
      </c>
    </row>
    <row r="178" spans="1:47" s="2" customFormat="1" ht="12">
      <c r="A178" s="39"/>
      <c r="B178" s="40"/>
      <c r="C178" s="41"/>
      <c r="D178" s="255" t="s">
        <v>182</v>
      </c>
      <c r="E178" s="41"/>
      <c r="F178" s="256" t="s">
        <v>2357</v>
      </c>
      <c r="G178" s="41"/>
      <c r="H178" s="41"/>
      <c r="I178" s="210"/>
      <c r="J178" s="41"/>
      <c r="K178" s="41"/>
      <c r="L178" s="45"/>
      <c r="M178" s="257"/>
      <c r="N178" s="258"/>
      <c r="O178" s="92"/>
      <c r="P178" s="92"/>
      <c r="Q178" s="92"/>
      <c r="R178" s="92"/>
      <c r="S178" s="92"/>
      <c r="T178" s="93"/>
      <c r="U178" s="39"/>
      <c r="V178" s="39"/>
      <c r="W178" s="39"/>
      <c r="X178" s="39"/>
      <c r="Y178" s="39"/>
      <c r="Z178" s="39"/>
      <c r="AA178" s="39"/>
      <c r="AB178" s="39"/>
      <c r="AC178" s="39"/>
      <c r="AD178" s="39"/>
      <c r="AE178" s="39"/>
      <c r="AT178" s="18" t="s">
        <v>182</v>
      </c>
      <c r="AU178" s="18" t="s">
        <v>75</v>
      </c>
    </row>
    <row r="179" spans="1:65" s="2" customFormat="1" ht="16.5" customHeight="1">
      <c r="A179" s="39"/>
      <c r="B179" s="40"/>
      <c r="C179" s="309" t="s">
        <v>545</v>
      </c>
      <c r="D179" s="309" t="s">
        <v>450</v>
      </c>
      <c r="E179" s="310" t="s">
        <v>2359</v>
      </c>
      <c r="F179" s="311" t="s">
        <v>2360</v>
      </c>
      <c r="G179" s="312" t="s">
        <v>238</v>
      </c>
      <c r="H179" s="313">
        <v>5</v>
      </c>
      <c r="I179" s="314"/>
      <c r="J179" s="315">
        <f>ROUND(I179*H179,2)</f>
        <v>0</v>
      </c>
      <c r="K179" s="311" t="s">
        <v>179</v>
      </c>
      <c r="L179" s="316"/>
      <c r="M179" s="317" t="s">
        <v>1</v>
      </c>
      <c r="N179" s="318" t="s">
        <v>40</v>
      </c>
      <c r="O179" s="92"/>
      <c r="P179" s="251">
        <f>O179*H179</f>
        <v>0</v>
      </c>
      <c r="Q179" s="251">
        <v>1</v>
      </c>
      <c r="R179" s="251">
        <f>Q179*H179</f>
        <v>5</v>
      </c>
      <c r="S179" s="251">
        <v>0</v>
      </c>
      <c r="T179" s="252">
        <f>S179*H179</f>
        <v>0</v>
      </c>
      <c r="U179" s="39"/>
      <c r="V179" s="39"/>
      <c r="W179" s="39"/>
      <c r="X179" s="39"/>
      <c r="Y179" s="39"/>
      <c r="Z179" s="39"/>
      <c r="AA179" s="39"/>
      <c r="AB179" s="39"/>
      <c r="AC179" s="39"/>
      <c r="AD179" s="39"/>
      <c r="AE179" s="39"/>
      <c r="AR179" s="253" t="s">
        <v>220</v>
      </c>
      <c r="AT179" s="253" t="s">
        <v>450</v>
      </c>
      <c r="AU179" s="253" t="s">
        <v>75</v>
      </c>
      <c r="AY179" s="18" t="s">
        <v>172</v>
      </c>
      <c r="BE179" s="254">
        <f>IF(N179="základní",J179,0)</f>
        <v>0</v>
      </c>
      <c r="BF179" s="254">
        <f>IF(N179="snížená",J179,0)</f>
        <v>0</v>
      </c>
      <c r="BG179" s="254">
        <f>IF(N179="zákl. přenesená",J179,0)</f>
        <v>0</v>
      </c>
      <c r="BH179" s="254">
        <f>IF(N179="sníž. přenesená",J179,0)</f>
        <v>0</v>
      </c>
      <c r="BI179" s="254">
        <f>IF(N179="nulová",J179,0)</f>
        <v>0</v>
      </c>
      <c r="BJ179" s="18" t="s">
        <v>83</v>
      </c>
      <c r="BK179" s="254">
        <f>ROUND(I179*H179,2)</f>
        <v>0</v>
      </c>
      <c r="BL179" s="18" t="s">
        <v>195</v>
      </c>
      <c r="BM179" s="253" t="s">
        <v>2361</v>
      </c>
    </row>
    <row r="180" spans="1:47" s="2" customFormat="1" ht="12">
      <c r="A180" s="39"/>
      <c r="B180" s="40"/>
      <c r="C180" s="41"/>
      <c r="D180" s="255" t="s">
        <v>182</v>
      </c>
      <c r="E180" s="41"/>
      <c r="F180" s="256" t="s">
        <v>2360</v>
      </c>
      <c r="G180" s="41"/>
      <c r="H180" s="41"/>
      <c r="I180" s="210"/>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182</v>
      </c>
      <c r="AU180" s="18" t="s">
        <v>75</v>
      </c>
    </row>
    <row r="181" spans="1:65" s="2" customFormat="1" ht="16.5" customHeight="1">
      <c r="A181" s="39"/>
      <c r="B181" s="40"/>
      <c r="C181" s="309" t="s">
        <v>549</v>
      </c>
      <c r="D181" s="309" t="s">
        <v>450</v>
      </c>
      <c r="E181" s="310" t="s">
        <v>2362</v>
      </c>
      <c r="F181" s="311" t="s">
        <v>2363</v>
      </c>
      <c r="G181" s="312" t="s">
        <v>238</v>
      </c>
      <c r="H181" s="313">
        <v>3</v>
      </c>
      <c r="I181" s="314"/>
      <c r="J181" s="315">
        <f>ROUND(I181*H181,2)</f>
        <v>0</v>
      </c>
      <c r="K181" s="311" t="s">
        <v>179</v>
      </c>
      <c r="L181" s="316"/>
      <c r="M181" s="317" t="s">
        <v>1</v>
      </c>
      <c r="N181" s="318" t="s">
        <v>40</v>
      </c>
      <c r="O181" s="92"/>
      <c r="P181" s="251">
        <f>O181*H181</f>
        <v>0</v>
      </c>
      <c r="Q181" s="251">
        <v>1</v>
      </c>
      <c r="R181" s="251">
        <f>Q181*H181</f>
        <v>3</v>
      </c>
      <c r="S181" s="251">
        <v>0</v>
      </c>
      <c r="T181" s="252">
        <f>S181*H181</f>
        <v>0</v>
      </c>
      <c r="U181" s="39"/>
      <c r="V181" s="39"/>
      <c r="W181" s="39"/>
      <c r="X181" s="39"/>
      <c r="Y181" s="39"/>
      <c r="Z181" s="39"/>
      <c r="AA181" s="39"/>
      <c r="AB181" s="39"/>
      <c r="AC181" s="39"/>
      <c r="AD181" s="39"/>
      <c r="AE181" s="39"/>
      <c r="AR181" s="253" t="s">
        <v>220</v>
      </c>
      <c r="AT181" s="253" t="s">
        <v>450</v>
      </c>
      <c r="AU181" s="253" t="s">
        <v>75</v>
      </c>
      <c r="AY181" s="18" t="s">
        <v>172</v>
      </c>
      <c r="BE181" s="254">
        <f>IF(N181="základní",J181,0)</f>
        <v>0</v>
      </c>
      <c r="BF181" s="254">
        <f>IF(N181="snížená",J181,0)</f>
        <v>0</v>
      </c>
      <c r="BG181" s="254">
        <f>IF(N181="zákl. přenesená",J181,0)</f>
        <v>0</v>
      </c>
      <c r="BH181" s="254">
        <f>IF(N181="sníž. přenesená",J181,0)</f>
        <v>0</v>
      </c>
      <c r="BI181" s="254">
        <f>IF(N181="nulová",J181,0)</f>
        <v>0</v>
      </c>
      <c r="BJ181" s="18" t="s">
        <v>83</v>
      </c>
      <c r="BK181" s="254">
        <f>ROUND(I181*H181,2)</f>
        <v>0</v>
      </c>
      <c r="BL181" s="18" t="s">
        <v>195</v>
      </c>
      <c r="BM181" s="253" t="s">
        <v>2364</v>
      </c>
    </row>
    <row r="182" spans="1:47" s="2" customFormat="1" ht="12">
      <c r="A182" s="39"/>
      <c r="B182" s="40"/>
      <c r="C182" s="41"/>
      <c r="D182" s="255" t="s">
        <v>182</v>
      </c>
      <c r="E182" s="41"/>
      <c r="F182" s="256" t="s">
        <v>2363</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182</v>
      </c>
      <c r="AU182" s="18" t="s">
        <v>75</v>
      </c>
    </row>
    <row r="183" spans="1:65" s="2" customFormat="1" ht="16.5" customHeight="1">
      <c r="A183" s="39"/>
      <c r="B183" s="40"/>
      <c r="C183" s="309" t="s">
        <v>553</v>
      </c>
      <c r="D183" s="309" t="s">
        <v>450</v>
      </c>
      <c r="E183" s="310" t="s">
        <v>2365</v>
      </c>
      <c r="F183" s="311" t="s">
        <v>2366</v>
      </c>
      <c r="G183" s="312" t="s">
        <v>238</v>
      </c>
      <c r="H183" s="313">
        <v>2</v>
      </c>
      <c r="I183" s="314"/>
      <c r="J183" s="315">
        <f>ROUND(I183*H183,2)</f>
        <v>0</v>
      </c>
      <c r="K183" s="311" t="s">
        <v>179</v>
      </c>
      <c r="L183" s="316"/>
      <c r="M183" s="317" t="s">
        <v>1</v>
      </c>
      <c r="N183" s="318" t="s">
        <v>40</v>
      </c>
      <c r="O183" s="92"/>
      <c r="P183" s="251">
        <f>O183*H183</f>
        <v>0</v>
      </c>
      <c r="Q183" s="251">
        <v>1</v>
      </c>
      <c r="R183" s="251">
        <f>Q183*H183</f>
        <v>2</v>
      </c>
      <c r="S183" s="251">
        <v>0</v>
      </c>
      <c r="T183" s="252">
        <f>S183*H183</f>
        <v>0</v>
      </c>
      <c r="U183" s="39"/>
      <c r="V183" s="39"/>
      <c r="W183" s="39"/>
      <c r="X183" s="39"/>
      <c r="Y183" s="39"/>
      <c r="Z183" s="39"/>
      <c r="AA183" s="39"/>
      <c r="AB183" s="39"/>
      <c r="AC183" s="39"/>
      <c r="AD183" s="39"/>
      <c r="AE183" s="39"/>
      <c r="AR183" s="253" t="s">
        <v>220</v>
      </c>
      <c r="AT183" s="253" t="s">
        <v>450</v>
      </c>
      <c r="AU183" s="253" t="s">
        <v>75</v>
      </c>
      <c r="AY183" s="18" t="s">
        <v>172</v>
      </c>
      <c r="BE183" s="254">
        <f>IF(N183="základní",J183,0)</f>
        <v>0</v>
      </c>
      <c r="BF183" s="254">
        <f>IF(N183="snížená",J183,0)</f>
        <v>0</v>
      </c>
      <c r="BG183" s="254">
        <f>IF(N183="zákl. přenesená",J183,0)</f>
        <v>0</v>
      </c>
      <c r="BH183" s="254">
        <f>IF(N183="sníž. přenesená",J183,0)</f>
        <v>0</v>
      </c>
      <c r="BI183" s="254">
        <f>IF(N183="nulová",J183,0)</f>
        <v>0</v>
      </c>
      <c r="BJ183" s="18" t="s">
        <v>83</v>
      </c>
      <c r="BK183" s="254">
        <f>ROUND(I183*H183,2)</f>
        <v>0</v>
      </c>
      <c r="BL183" s="18" t="s">
        <v>195</v>
      </c>
      <c r="BM183" s="253" t="s">
        <v>2367</v>
      </c>
    </row>
    <row r="184" spans="1:47" s="2" customFormat="1" ht="12">
      <c r="A184" s="39"/>
      <c r="B184" s="40"/>
      <c r="C184" s="41"/>
      <c r="D184" s="255" t="s">
        <v>182</v>
      </c>
      <c r="E184" s="41"/>
      <c r="F184" s="256" t="s">
        <v>2366</v>
      </c>
      <c r="G184" s="41"/>
      <c r="H184" s="41"/>
      <c r="I184" s="210"/>
      <c r="J184" s="41"/>
      <c r="K184" s="41"/>
      <c r="L184" s="45"/>
      <c r="M184" s="257"/>
      <c r="N184" s="258"/>
      <c r="O184" s="92"/>
      <c r="P184" s="92"/>
      <c r="Q184" s="92"/>
      <c r="R184" s="92"/>
      <c r="S184" s="92"/>
      <c r="T184" s="93"/>
      <c r="U184" s="39"/>
      <c r="V184" s="39"/>
      <c r="W184" s="39"/>
      <c r="X184" s="39"/>
      <c r="Y184" s="39"/>
      <c r="Z184" s="39"/>
      <c r="AA184" s="39"/>
      <c r="AB184" s="39"/>
      <c r="AC184" s="39"/>
      <c r="AD184" s="39"/>
      <c r="AE184" s="39"/>
      <c r="AT184" s="18" t="s">
        <v>182</v>
      </c>
      <c r="AU184" s="18" t="s">
        <v>75</v>
      </c>
    </row>
    <row r="185" spans="1:65" s="2" customFormat="1" ht="16.5" customHeight="1">
      <c r="A185" s="39"/>
      <c r="B185" s="40"/>
      <c r="C185" s="309" t="s">
        <v>557</v>
      </c>
      <c r="D185" s="309" t="s">
        <v>450</v>
      </c>
      <c r="E185" s="310" t="s">
        <v>2368</v>
      </c>
      <c r="F185" s="311" t="s">
        <v>2369</v>
      </c>
      <c r="G185" s="312" t="s">
        <v>238</v>
      </c>
      <c r="H185" s="313">
        <v>3</v>
      </c>
      <c r="I185" s="314"/>
      <c r="J185" s="315">
        <f>ROUND(I185*H185,2)</f>
        <v>0</v>
      </c>
      <c r="K185" s="311" t="s">
        <v>179</v>
      </c>
      <c r="L185" s="316"/>
      <c r="M185" s="317" t="s">
        <v>1</v>
      </c>
      <c r="N185" s="318" t="s">
        <v>40</v>
      </c>
      <c r="O185" s="92"/>
      <c r="P185" s="251">
        <f>O185*H185</f>
        <v>0</v>
      </c>
      <c r="Q185" s="251">
        <v>1</v>
      </c>
      <c r="R185" s="251">
        <f>Q185*H185</f>
        <v>3</v>
      </c>
      <c r="S185" s="251">
        <v>0</v>
      </c>
      <c r="T185" s="252">
        <f>S185*H185</f>
        <v>0</v>
      </c>
      <c r="U185" s="39"/>
      <c r="V185" s="39"/>
      <c r="W185" s="39"/>
      <c r="X185" s="39"/>
      <c r="Y185" s="39"/>
      <c r="Z185" s="39"/>
      <c r="AA185" s="39"/>
      <c r="AB185" s="39"/>
      <c r="AC185" s="39"/>
      <c r="AD185" s="39"/>
      <c r="AE185" s="39"/>
      <c r="AR185" s="253" t="s">
        <v>220</v>
      </c>
      <c r="AT185" s="253" t="s">
        <v>450</v>
      </c>
      <c r="AU185" s="253" t="s">
        <v>75</v>
      </c>
      <c r="AY185" s="18" t="s">
        <v>172</v>
      </c>
      <c r="BE185" s="254">
        <f>IF(N185="základní",J185,0)</f>
        <v>0</v>
      </c>
      <c r="BF185" s="254">
        <f>IF(N185="snížená",J185,0)</f>
        <v>0</v>
      </c>
      <c r="BG185" s="254">
        <f>IF(N185="zákl. přenesená",J185,0)</f>
        <v>0</v>
      </c>
      <c r="BH185" s="254">
        <f>IF(N185="sníž. přenesená",J185,0)</f>
        <v>0</v>
      </c>
      <c r="BI185" s="254">
        <f>IF(N185="nulová",J185,0)</f>
        <v>0</v>
      </c>
      <c r="BJ185" s="18" t="s">
        <v>83</v>
      </c>
      <c r="BK185" s="254">
        <f>ROUND(I185*H185,2)</f>
        <v>0</v>
      </c>
      <c r="BL185" s="18" t="s">
        <v>195</v>
      </c>
      <c r="BM185" s="253" t="s">
        <v>2370</v>
      </c>
    </row>
    <row r="186" spans="1:47" s="2" customFormat="1" ht="12">
      <c r="A186" s="39"/>
      <c r="B186" s="40"/>
      <c r="C186" s="41"/>
      <c r="D186" s="255" t="s">
        <v>182</v>
      </c>
      <c r="E186" s="41"/>
      <c r="F186" s="256" t="s">
        <v>2369</v>
      </c>
      <c r="G186" s="41"/>
      <c r="H186" s="41"/>
      <c r="I186" s="210"/>
      <c r="J186" s="41"/>
      <c r="K186" s="41"/>
      <c r="L186" s="45"/>
      <c r="M186" s="257"/>
      <c r="N186" s="258"/>
      <c r="O186" s="92"/>
      <c r="P186" s="92"/>
      <c r="Q186" s="92"/>
      <c r="R186" s="92"/>
      <c r="S186" s="92"/>
      <c r="T186" s="93"/>
      <c r="U186" s="39"/>
      <c r="V186" s="39"/>
      <c r="W186" s="39"/>
      <c r="X186" s="39"/>
      <c r="Y186" s="39"/>
      <c r="Z186" s="39"/>
      <c r="AA186" s="39"/>
      <c r="AB186" s="39"/>
      <c r="AC186" s="39"/>
      <c r="AD186" s="39"/>
      <c r="AE186" s="39"/>
      <c r="AT186" s="18" t="s">
        <v>182</v>
      </c>
      <c r="AU186" s="18" t="s">
        <v>75</v>
      </c>
    </row>
    <row r="187" spans="1:65" s="2" customFormat="1" ht="16.5" customHeight="1">
      <c r="A187" s="39"/>
      <c r="B187" s="40"/>
      <c r="C187" s="309" t="s">
        <v>562</v>
      </c>
      <c r="D187" s="309" t="s">
        <v>450</v>
      </c>
      <c r="E187" s="310" t="s">
        <v>2371</v>
      </c>
      <c r="F187" s="311" t="s">
        <v>2372</v>
      </c>
      <c r="G187" s="312" t="s">
        <v>238</v>
      </c>
      <c r="H187" s="313">
        <v>5</v>
      </c>
      <c r="I187" s="314"/>
      <c r="J187" s="315">
        <f>ROUND(I187*H187,2)</f>
        <v>0</v>
      </c>
      <c r="K187" s="311" t="s">
        <v>179</v>
      </c>
      <c r="L187" s="316"/>
      <c r="M187" s="317" t="s">
        <v>1</v>
      </c>
      <c r="N187" s="318" t="s">
        <v>40</v>
      </c>
      <c r="O187" s="92"/>
      <c r="P187" s="251">
        <f>O187*H187</f>
        <v>0</v>
      </c>
      <c r="Q187" s="251">
        <v>1</v>
      </c>
      <c r="R187" s="251">
        <f>Q187*H187</f>
        <v>5</v>
      </c>
      <c r="S187" s="251">
        <v>0</v>
      </c>
      <c r="T187" s="252">
        <f>S187*H187</f>
        <v>0</v>
      </c>
      <c r="U187" s="39"/>
      <c r="V187" s="39"/>
      <c r="W187" s="39"/>
      <c r="X187" s="39"/>
      <c r="Y187" s="39"/>
      <c r="Z187" s="39"/>
      <c r="AA187" s="39"/>
      <c r="AB187" s="39"/>
      <c r="AC187" s="39"/>
      <c r="AD187" s="39"/>
      <c r="AE187" s="39"/>
      <c r="AR187" s="253" t="s">
        <v>220</v>
      </c>
      <c r="AT187" s="253" t="s">
        <v>450</v>
      </c>
      <c r="AU187" s="253" t="s">
        <v>75</v>
      </c>
      <c r="AY187" s="18" t="s">
        <v>172</v>
      </c>
      <c r="BE187" s="254">
        <f>IF(N187="základní",J187,0)</f>
        <v>0</v>
      </c>
      <c r="BF187" s="254">
        <f>IF(N187="snížená",J187,0)</f>
        <v>0</v>
      </c>
      <c r="BG187" s="254">
        <f>IF(N187="zákl. přenesená",J187,0)</f>
        <v>0</v>
      </c>
      <c r="BH187" s="254">
        <f>IF(N187="sníž. přenesená",J187,0)</f>
        <v>0</v>
      </c>
      <c r="BI187" s="254">
        <f>IF(N187="nulová",J187,0)</f>
        <v>0</v>
      </c>
      <c r="BJ187" s="18" t="s">
        <v>83</v>
      </c>
      <c r="BK187" s="254">
        <f>ROUND(I187*H187,2)</f>
        <v>0</v>
      </c>
      <c r="BL187" s="18" t="s">
        <v>195</v>
      </c>
      <c r="BM187" s="253" t="s">
        <v>2373</v>
      </c>
    </row>
    <row r="188" spans="1:47" s="2" customFormat="1" ht="12">
      <c r="A188" s="39"/>
      <c r="B188" s="40"/>
      <c r="C188" s="41"/>
      <c r="D188" s="255" t="s">
        <v>182</v>
      </c>
      <c r="E188" s="41"/>
      <c r="F188" s="256" t="s">
        <v>2372</v>
      </c>
      <c r="G188" s="41"/>
      <c r="H188" s="41"/>
      <c r="I188" s="210"/>
      <c r="J188" s="41"/>
      <c r="K188" s="41"/>
      <c r="L188" s="45"/>
      <c r="M188" s="257"/>
      <c r="N188" s="258"/>
      <c r="O188" s="92"/>
      <c r="P188" s="92"/>
      <c r="Q188" s="92"/>
      <c r="R188" s="92"/>
      <c r="S188" s="92"/>
      <c r="T188" s="93"/>
      <c r="U188" s="39"/>
      <c r="V188" s="39"/>
      <c r="W188" s="39"/>
      <c r="X188" s="39"/>
      <c r="Y188" s="39"/>
      <c r="Z188" s="39"/>
      <c r="AA188" s="39"/>
      <c r="AB188" s="39"/>
      <c r="AC188" s="39"/>
      <c r="AD188" s="39"/>
      <c r="AE188" s="39"/>
      <c r="AT188" s="18" t="s">
        <v>182</v>
      </c>
      <c r="AU188" s="18" t="s">
        <v>75</v>
      </c>
    </row>
    <row r="189" spans="1:65" s="2" customFormat="1" ht="16.5" customHeight="1">
      <c r="A189" s="39"/>
      <c r="B189" s="40"/>
      <c r="C189" s="309" t="s">
        <v>569</v>
      </c>
      <c r="D189" s="309" t="s">
        <v>450</v>
      </c>
      <c r="E189" s="310" t="s">
        <v>2374</v>
      </c>
      <c r="F189" s="311" t="s">
        <v>2375</v>
      </c>
      <c r="G189" s="312" t="s">
        <v>369</v>
      </c>
      <c r="H189" s="313">
        <v>102</v>
      </c>
      <c r="I189" s="314"/>
      <c r="J189" s="315">
        <f>ROUND(I189*H189,2)</f>
        <v>0</v>
      </c>
      <c r="K189" s="311" t="s">
        <v>179</v>
      </c>
      <c r="L189" s="316"/>
      <c r="M189" s="317" t="s">
        <v>1</v>
      </c>
      <c r="N189" s="318" t="s">
        <v>40</v>
      </c>
      <c r="O189" s="92"/>
      <c r="P189" s="251">
        <f>O189*H189</f>
        <v>0</v>
      </c>
      <c r="Q189" s="251">
        <v>1</v>
      </c>
      <c r="R189" s="251">
        <f>Q189*H189</f>
        <v>102</v>
      </c>
      <c r="S189" s="251">
        <v>0</v>
      </c>
      <c r="T189" s="252">
        <f>S189*H189</f>
        <v>0</v>
      </c>
      <c r="U189" s="39"/>
      <c r="V189" s="39"/>
      <c r="W189" s="39"/>
      <c r="X189" s="39"/>
      <c r="Y189" s="39"/>
      <c r="Z189" s="39"/>
      <c r="AA189" s="39"/>
      <c r="AB189" s="39"/>
      <c r="AC189" s="39"/>
      <c r="AD189" s="39"/>
      <c r="AE189" s="39"/>
      <c r="AR189" s="253" t="s">
        <v>220</v>
      </c>
      <c r="AT189" s="253" t="s">
        <v>450</v>
      </c>
      <c r="AU189" s="253" t="s">
        <v>75</v>
      </c>
      <c r="AY189" s="18" t="s">
        <v>172</v>
      </c>
      <c r="BE189" s="254">
        <f>IF(N189="základní",J189,0)</f>
        <v>0</v>
      </c>
      <c r="BF189" s="254">
        <f>IF(N189="snížená",J189,0)</f>
        <v>0</v>
      </c>
      <c r="BG189" s="254">
        <f>IF(N189="zákl. přenesená",J189,0)</f>
        <v>0</v>
      </c>
      <c r="BH189" s="254">
        <f>IF(N189="sníž. přenesená",J189,0)</f>
        <v>0</v>
      </c>
      <c r="BI189" s="254">
        <f>IF(N189="nulová",J189,0)</f>
        <v>0</v>
      </c>
      <c r="BJ189" s="18" t="s">
        <v>83</v>
      </c>
      <c r="BK189" s="254">
        <f>ROUND(I189*H189,2)</f>
        <v>0</v>
      </c>
      <c r="BL189" s="18" t="s">
        <v>195</v>
      </c>
      <c r="BM189" s="253" t="s">
        <v>2376</v>
      </c>
    </row>
    <row r="190" spans="1:47" s="2" customFormat="1" ht="12">
      <c r="A190" s="39"/>
      <c r="B190" s="40"/>
      <c r="C190" s="41"/>
      <c r="D190" s="255" t="s">
        <v>182</v>
      </c>
      <c r="E190" s="41"/>
      <c r="F190" s="256" t="s">
        <v>2375</v>
      </c>
      <c r="G190" s="41"/>
      <c r="H190" s="41"/>
      <c r="I190" s="210"/>
      <c r="J190" s="41"/>
      <c r="K190" s="41"/>
      <c r="L190" s="45"/>
      <c r="M190" s="257"/>
      <c r="N190" s="258"/>
      <c r="O190" s="92"/>
      <c r="P190" s="92"/>
      <c r="Q190" s="92"/>
      <c r="R190" s="92"/>
      <c r="S190" s="92"/>
      <c r="T190" s="93"/>
      <c r="U190" s="39"/>
      <c r="V190" s="39"/>
      <c r="W190" s="39"/>
      <c r="X190" s="39"/>
      <c r="Y190" s="39"/>
      <c r="Z190" s="39"/>
      <c r="AA190" s="39"/>
      <c r="AB190" s="39"/>
      <c r="AC190" s="39"/>
      <c r="AD190" s="39"/>
      <c r="AE190" s="39"/>
      <c r="AT190" s="18" t="s">
        <v>182</v>
      </c>
      <c r="AU190" s="18" t="s">
        <v>75</v>
      </c>
    </row>
    <row r="191" spans="1:65" s="2" customFormat="1" ht="16.5" customHeight="1">
      <c r="A191" s="39"/>
      <c r="B191" s="40"/>
      <c r="C191" s="309" t="s">
        <v>575</v>
      </c>
      <c r="D191" s="309" t="s">
        <v>450</v>
      </c>
      <c r="E191" s="310" t="s">
        <v>2377</v>
      </c>
      <c r="F191" s="311" t="s">
        <v>2378</v>
      </c>
      <c r="G191" s="312" t="s">
        <v>238</v>
      </c>
      <c r="H191" s="313">
        <v>2</v>
      </c>
      <c r="I191" s="314"/>
      <c r="J191" s="315">
        <f>ROUND(I191*H191,2)</f>
        <v>0</v>
      </c>
      <c r="K191" s="311" t="s">
        <v>179</v>
      </c>
      <c r="L191" s="316"/>
      <c r="M191" s="317" t="s">
        <v>1</v>
      </c>
      <c r="N191" s="318" t="s">
        <v>40</v>
      </c>
      <c r="O191" s="92"/>
      <c r="P191" s="251">
        <f>O191*H191</f>
        <v>0</v>
      </c>
      <c r="Q191" s="251">
        <v>1</v>
      </c>
      <c r="R191" s="251">
        <f>Q191*H191</f>
        <v>2</v>
      </c>
      <c r="S191" s="251">
        <v>0</v>
      </c>
      <c r="T191" s="252">
        <f>S191*H191</f>
        <v>0</v>
      </c>
      <c r="U191" s="39"/>
      <c r="V191" s="39"/>
      <c r="W191" s="39"/>
      <c r="X191" s="39"/>
      <c r="Y191" s="39"/>
      <c r="Z191" s="39"/>
      <c r="AA191" s="39"/>
      <c r="AB191" s="39"/>
      <c r="AC191" s="39"/>
      <c r="AD191" s="39"/>
      <c r="AE191" s="39"/>
      <c r="AR191" s="253" t="s">
        <v>220</v>
      </c>
      <c r="AT191" s="253" t="s">
        <v>450</v>
      </c>
      <c r="AU191" s="253" t="s">
        <v>75</v>
      </c>
      <c r="AY191" s="18" t="s">
        <v>172</v>
      </c>
      <c r="BE191" s="254">
        <f>IF(N191="základní",J191,0)</f>
        <v>0</v>
      </c>
      <c r="BF191" s="254">
        <f>IF(N191="snížená",J191,0)</f>
        <v>0</v>
      </c>
      <c r="BG191" s="254">
        <f>IF(N191="zákl. přenesená",J191,0)</f>
        <v>0</v>
      </c>
      <c r="BH191" s="254">
        <f>IF(N191="sníž. přenesená",J191,0)</f>
        <v>0</v>
      </c>
      <c r="BI191" s="254">
        <f>IF(N191="nulová",J191,0)</f>
        <v>0</v>
      </c>
      <c r="BJ191" s="18" t="s">
        <v>83</v>
      </c>
      <c r="BK191" s="254">
        <f>ROUND(I191*H191,2)</f>
        <v>0</v>
      </c>
      <c r="BL191" s="18" t="s">
        <v>195</v>
      </c>
      <c r="BM191" s="253" t="s">
        <v>2379</v>
      </c>
    </row>
    <row r="192" spans="1:47" s="2" customFormat="1" ht="12">
      <c r="A192" s="39"/>
      <c r="B192" s="40"/>
      <c r="C192" s="41"/>
      <c r="D192" s="255" t="s">
        <v>182</v>
      </c>
      <c r="E192" s="41"/>
      <c r="F192" s="256" t="s">
        <v>2378</v>
      </c>
      <c r="G192" s="41"/>
      <c r="H192" s="41"/>
      <c r="I192" s="210"/>
      <c r="J192" s="41"/>
      <c r="K192" s="41"/>
      <c r="L192" s="45"/>
      <c r="M192" s="257"/>
      <c r="N192" s="258"/>
      <c r="O192" s="92"/>
      <c r="P192" s="92"/>
      <c r="Q192" s="92"/>
      <c r="R192" s="92"/>
      <c r="S192" s="92"/>
      <c r="T192" s="93"/>
      <c r="U192" s="39"/>
      <c r="V192" s="39"/>
      <c r="W192" s="39"/>
      <c r="X192" s="39"/>
      <c r="Y192" s="39"/>
      <c r="Z192" s="39"/>
      <c r="AA192" s="39"/>
      <c r="AB192" s="39"/>
      <c r="AC192" s="39"/>
      <c r="AD192" s="39"/>
      <c r="AE192" s="39"/>
      <c r="AT192" s="18" t="s">
        <v>182</v>
      </c>
      <c r="AU192" s="18" t="s">
        <v>75</v>
      </c>
    </row>
    <row r="193" spans="1:65" s="2" customFormat="1" ht="16.5" customHeight="1">
      <c r="A193" s="39"/>
      <c r="B193" s="40"/>
      <c r="C193" s="309" t="s">
        <v>580</v>
      </c>
      <c r="D193" s="309" t="s">
        <v>450</v>
      </c>
      <c r="E193" s="310" t="s">
        <v>2380</v>
      </c>
      <c r="F193" s="311" t="s">
        <v>2381</v>
      </c>
      <c r="G193" s="312" t="s">
        <v>238</v>
      </c>
      <c r="H193" s="313">
        <v>3</v>
      </c>
      <c r="I193" s="314"/>
      <c r="J193" s="315">
        <f>ROUND(I193*H193,2)</f>
        <v>0</v>
      </c>
      <c r="K193" s="311" t="s">
        <v>179</v>
      </c>
      <c r="L193" s="316"/>
      <c r="M193" s="317" t="s">
        <v>1</v>
      </c>
      <c r="N193" s="318" t="s">
        <v>40</v>
      </c>
      <c r="O193" s="92"/>
      <c r="P193" s="251">
        <f>O193*H193</f>
        <v>0</v>
      </c>
      <c r="Q193" s="251">
        <v>1</v>
      </c>
      <c r="R193" s="251">
        <f>Q193*H193</f>
        <v>3</v>
      </c>
      <c r="S193" s="251">
        <v>0</v>
      </c>
      <c r="T193" s="252">
        <f>S193*H193</f>
        <v>0</v>
      </c>
      <c r="U193" s="39"/>
      <c r="V193" s="39"/>
      <c r="W193" s="39"/>
      <c r="X193" s="39"/>
      <c r="Y193" s="39"/>
      <c r="Z193" s="39"/>
      <c r="AA193" s="39"/>
      <c r="AB193" s="39"/>
      <c r="AC193" s="39"/>
      <c r="AD193" s="39"/>
      <c r="AE193" s="39"/>
      <c r="AR193" s="253" t="s">
        <v>220</v>
      </c>
      <c r="AT193" s="253" t="s">
        <v>450</v>
      </c>
      <c r="AU193" s="253" t="s">
        <v>75</v>
      </c>
      <c r="AY193" s="18" t="s">
        <v>172</v>
      </c>
      <c r="BE193" s="254">
        <f>IF(N193="základní",J193,0)</f>
        <v>0</v>
      </c>
      <c r="BF193" s="254">
        <f>IF(N193="snížená",J193,0)</f>
        <v>0</v>
      </c>
      <c r="BG193" s="254">
        <f>IF(N193="zákl. přenesená",J193,0)</f>
        <v>0</v>
      </c>
      <c r="BH193" s="254">
        <f>IF(N193="sníž. přenesená",J193,0)</f>
        <v>0</v>
      </c>
      <c r="BI193" s="254">
        <f>IF(N193="nulová",J193,0)</f>
        <v>0</v>
      </c>
      <c r="BJ193" s="18" t="s">
        <v>83</v>
      </c>
      <c r="BK193" s="254">
        <f>ROUND(I193*H193,2)</f>
        <v>0</v>
      </c>
      <c r="BL193" s="18" t="s">
        <v>195</v>
      </c>
      <c r="BM193" s="253" t="s">
        <v>2382</v>
      </c>
    </row>
    <row r="194" spans="1:47" s="2" customFormat="1" ht="12">
      <c r="A194" s="39"/>
      <c r="B194" s="40"/>
      <c r="C194" s="41"/>
      <c r="D194" s="255" t="s">
        <v>182</v>
      </c>
      <c r="E194" s="41"/>
      <c r="F194" s="256" t="s">
        <v>2381</v>
      </c>
      <c r="G194" s="41"/>
      <c r="H194" s="41"/>
      <c r="I194" s="210"/>
      <c r="J194" s="41"/>
      <c r="K194" s="41"/>
      <c r="L194" s="45"/>
      <c r="M194" s="257"/>
      <c r="N194" s="258"/>
      <c r="O194" s="92"/>
      <c r="P194" s="92"/>
      <c r="Q194" s="92"/>
      <c r="R194" s="92"/>
      <c r="S194" s="92"/>
      <c r="T194" s="93"/>
      <c r="U194" s="39"/>
      <c r="V194" s="39"/>
      <c r="W194" s="39"/>
      <c r="X194" s="39"/>
      <c r="Y194" s="39"/>
      <c r="Z194" s="39"/>
      <c r="AA194" s="39"/>
      <c r="AB194" s="39"/>
      <c r="AC194" s="39"/>
      <c r="AD194" s="39"/>
      <c r="AE194" s="39"/>
      <c r="AT194" s="18" t="s">
        <v>182</v>
      </c>
      <c r="AU194" s="18" t="s">
        <v>75</v>
      </c>
    </row>
    <row r="195" spans="1:65" s="2" customFormat="1" ht="16.5" customHeight="1">
      <c r="A195" s="39"/>
      <c r="B195" s="40"/>
      <c r="C195" s="309" t="s">
        <v>587</v>
      </c>
      <c r="D195" s="309" t="s">
        <v>450</v>
      </c>
      <c r="E195" s="310" t="s">
        <v>2383</v>
      </c>
      <c r="F195" s="311" t="s">
        <v>2384</v>
      </c>
      <c r="G195" s="312" t="s">
        <v>843</v>
      </c>
      <c r="H195" s="313">
        <v>0.5</v>
      </c>
      <c r="I195" s="314"/>
      <c r="J195" s="315">
        <f>ROUND(I195*H195,2)</f>
        <v>0</v>
      </c>
      <c r="K195" s="311" t="s">
        <v>179</v>
      </c>
      <c r="L195" s="316"/>
      <c r="M195" s="317" t="s">
        <v>1</v>
      </c>
      <c r="N195" s="318" t="s">
        <v>40</v>
      </c>
      <c r="O195" s="92"/>
      <c r="P195" s="251">
        <f>O195*H195</f>
        <v>0</v>
      </c>
      <c r="Q195" s="251">
        <v>1</v>
      </c>
      <c r="R195" s="251">
        <f>Q195*H195</f>
        <v>0.5</v>
      </c>
      <c r="S195" s="251">
        <v>0</v>
      </c>
      <c r="T195" s="252">
        <f>S195*H195</f>
        <v>0</v>
      </c>
      <c r="U195" s="39"/>
      <c r="V195" s="39"/>
      <c r="W195" s="39"/>
      <c r="X195" s="39"/>
      <c r="Y195" s="39"/>
      <c r="Z195" s="39"/>
      <c r="AA195" s="39"/>
      <c r="AB195" s="39"/>
      <c r="AC195" s="39"/>
      <c r="AD195" s="39"/>
      <c r="AE195" s="39"/>
      <c r="AR195" s="253" t="s">
        <v>220</v>
      </c>
      <c r="AT195" s="253" t="s">
        <v>450</v>
      </c>
      <c r="AU195" s="253" t="s">
        <v>75</v>
      </c>
      <c r="AY195" s="18" t="s">
        <v>172</v>
      </c>
      <c r="BE195" s="254">
        <f>IF(N195="základní",J195,0)</f>
        <v>0</v>
      </c>
      <c r="BF195" s="254">
        <f>IF(N195="snížená",J195,0)</f>
        <v>0</v>
      </c>
      <c r="BG195" s="254">
        <f>IF(N195="zákl. přenesená",J195,0)</f>
        <v>0</v>
      </c>
      <c r="BH195" s="254">
        <f>IF(N195="sníž. přenesená",J195,0)</f>
        <v>0</v>
      </c>
      <c r="BI195" s="254">
        <f>IF(N195="nulová",J195,0)</f>
        <v>0</v>
      </c>
      <c r="BJ195" s="18" t="s">
        <v>83</v>
      </c>
      <c r="BK195" s="254">
        <f>ROUND(I195*H195,2)</f>
        <v>0</v>
      </c>
      <c r="BL195" s="18" t="s">
        <v>195</v>
      </c>
      <c r="BM195" s="253" t="s">
        <v>2385</v>
      </c>
    </row>
    <row r="196" spans="1:47" s="2" customFormat="1" ht="12">
      <c r="A196" s="39"/>
      <c r="B196" s="40"/>
      <c r="C196" s="41"/>
      <c r="D196" s="255" t="s">
        <v>182</v>
      </c>
      <c r="E196" s="41"/>
      <c r="F196" s="256" t="s">
        <v>2384</v>
      </c>
      <c r="G196" s="41"/>
      <c r="H196" s="41"/>
      <c r="I196" s="210"/>
      <c r="J196" s="41"/>
      <c r="K196" s="41"/>
      <c r="L196" s="45"/>
      <c r="M196" s="257"/>
      <c r="N196" s="258"/>
      <c r="O196" s="92"/>
      <c r="P196" s="92"/>
      <c r="Q196" s="92"/>
      <c r="R196" s="92"/>
      <c r="S196" s="92"/>
      <c r="T196" s="93"/>
      <c r="U196" s="39"/>
      <c r="V196" s="39"/>
      <c r="W196" s="39"/>
      <c r="X196" s="39"/>
      <c r="Y196" s="39"/>
      <c r="Z196" s="39"/>
      <c r="AA196" s="39"/>
      <c r="AB196" s="39"/>
      <c r="AC196" s="39"/>
      <c r="AD196" s="39"/>
      <c r="AE196" s="39"/>
      <c r="AT196" s="18" t="s">
        <v>182</v>
      </c>
      <c r="AU196" s="18" t="s">
        <v>75</v>
      </c>
    </row>
    <row r="197" spans="1:65" s="2" customFormat="1" ht="16.5" customHeight="1">
      <c r="A197" s="39"/>
      <c r="B197" s="40"/>
      <c r="C197" s="309" t="s">
        <v>591</v>
      </c>
      <c r="D197" s="309" t="s">
        <v>450</v>
      </c>
      <c r="E197" s="310" t="s">
        <v>2386</v>
      </c>
      <c r="F197" s="311" t="s">
        <v>2387</v>
      </c>
      <c r="G197" s="312" t="s">
        <v>2388</v>
      </c>
      <c r="H197" s="313">
        <v>0.2</v>
      </c>
      <c r="I197" s="314"/>
      <c r="J197" s="315">
        <f>ROUND(I197*H197,2)</f>
        <v>0</v>
      </c>
      <c r="K197" s="311" t="s">
        <v>179</v>
      </c>
      <c r="L197" s="316"/>
      <c r="M197" s="317" t="s">
        <v>1</v>
      </c>
      <c r="N197" s="318" t="s">
        <v>40</v>
      </c>
      <c r="O197" s="92"/>
      <c r="P197" s="251">
        <f>O197*H197</f>
        <v>0</v>
      </c>
      <c r="Q197" s="251">
        <v>1</v>
      </c>
      <c r="R197" s="251">
        <f>Q197*H197</f>
        <v>0.2</v>
      </c>
      <c r="S197" s="251">
        <v>0</v>
      </c>
      <c r="T197" s="252">
        <f>S197*H197</f>
        <v>0</v>
      </c>
      <c r="U197" s="39"/>
      <c r="V197" s="39"/>
      <c r="W197" s="39"/>
      <c r="X197" s="39"/>
      <c r="Y197" s="39"/>
      <c r="Z197" s="39"/>
      <c r="AA197" s="39"/>
      <c r="AB197" s="39"/>
      <c r="AC197" s="39"/>
      <c r="AD197" s="39"/>
      <c r="AE197" s="39"/>
      <c r="AR197" s="253" t="s">
        <v>220</v>
      </c>
      <c r="AT197" s="253" t="s">
        <v>450</v>
      </c>
      <c r="AU197" s="253" t="s">
        <v>75</v>
      </c>
      <c r="AY197" s="18" t="s">
        <v>172</v>
      </c>
      <c r="BE197" s="254">
        <f>IF(N197="základní",J197,0)</f>
        <v>0</v>
      </c>
      <c r="BF197" s="254">
        <f>IF(N197="snížená",J197,0)</f>
        <v>0</v>
      </c>
      <c r="BG197" s="254">
        <f>IF(N197="zákl. přenesená",J197,0)</f>
        <v>0</v>
      </c>
      <c r="BH197" s="254">
        <f>IF(N197="sníž. přenesená",J197,0)</f>
        <v>0</v>
      </c>
      <c r="BI197" s="254">
        <f>IF(N197="nulová",J197,0)</f>
        <v>0</v>
      </c>
      <c r="BJ197" s="18" t="s">
        <v>83</v>
      </c>
      <c r="BK197" s="254">
        <f>ROUND(I197*H197,2)</f>
        <v>0</v>
      </c>
      <c r="BL197" s="18" t="s">
        <v>195</v>
      </c>
      <c r="BM197" s="253" t="s">
        <v>2389</v>
      </c>
    </row>
    <row r="198" spans="1:47" s="2" customFormat="1" ht="12">
      <c r="A198" s="39"/>
      <c r="B198" s="40"/>
      <c r="C198" s="41"/>
      <c r="D198" s="255" t="s">
        <v>182</v>
      </c>
      <c r="E198" s="41"/>
      <c r="F198" s="256" t="s">
        <v>2387</v>
      </c>
      <c r="G198" s="41"/>
      <c r="H198" s="41"/>
      <c r="I198" s="210"/>
      <c r="J198" s="41"/>
      <c r="K198" s="41"/>
      <c r="L198" s="45"/>
      <c r="M198" s="257"/>
      <c r="N198" s="258"/>
      <c r="O198" s="92"/>
      <c r="P198" s="92"/>
      <c r="Q198" s="92"/>
      <c r="R198" s="92"/>
      <c r="S198" s="92"/>
      <c r="T198" s="93"/>
      <c r="U198" s="39"/>
      <c r="V198" s="39"/>
      <c r="W198" s="39"/>
      <c r="X198" s="39"/>
      <c r="Y198" s="39"/>
      <c r="Z198" s="39"/>
      <c r="AA198" s="39"/>
      <c r="AB198" s="39"/>
      <c r="AC198" s="39"/>
      <c r="AD198" s="39"/>
      <c r="AE198" s="39"/>
      <c r="AT198" s="18" t="s">
        <v>182</v>
      </c>
      <c r="AU198" s="18" t="s">
        <v>75</v>
      </c>
    </row>
    <row r="199" spans="1:65" s="2" customFormat="1" ht="16.5" customHeight="1">
      <c r="A199" s="39"/>
      <c r="B199" s="40"/>
      <c r="C199" s="309" t="s">
        <v>596</v>
      </c>
      <c r="D199" s="309" t="s">
        <v>450</v>
      </c>
      <c r="E199" s="310" t="s">
        <v>2390</v>
      </c>
      <c r="F199" s="311" t="s">
        <v>2391</v>
      </c>
      <c r="G199" s="312" t="s">
        <v>238</v>
      </c>
      <c r="H199" s="313">
        <v>2</v>
      </c>
      <c r="I199" s="314"/>
      <c r="J199" s="315">
        <f>ROUND(I199*H199,2)</f>
        <v>0</v>
      </c>
      <c r="K199" s="311" t="s">
        <v>179</v>
      </c>
      <c r="L199" s="316"/>
      <c r="M199" s="317" t="s">
        <v>1</v>
      </c>
      <c r="N199" s="318" t="s">
        <v>40</v>
      </c>
      <c r="O199" s="92"/>
      <c r="P199" s="251">
        <f>O199*H199</f>
        <v>0</v>
      </c>
      <c r="Q199" s="251">
        <v>1</v>
      </c>
      <c r="R199" s="251">
        <f>Q199*H199</f>
        <v>2</v>
      </c>
      <c r="S199" s="251">
        <v>0</v>
      </c>
      <c r="T199" s="252">
        <f>S199*H199</f>
        <v>0</v>
      </c>
      <c r="U199" s="39"/>
      <c r="V199" s="39"/>
      <c r="W199" s="39"/>
      <c r="X199" s="39"/>
      <c r="Y199" s="39"/>
      <c r="Z199" s="39"/>
      <c r="AA199" s="39"/>
      <c r="AB199" s="39"/>
      <c r="AC199" s="39"/>
      <c r="AD199" s="39"/>
      <c r="AE199" s="39"/>
      <c r="AR199" s="253" t="s">
        <v>220</v>
      </c>
      <c r="AT199" s="253" t="s">
        <v>450</v>
      </c>
      <c r="AU199" s="253" t="s">
        <v>75</v>
      </c>
      <c r="AY199" s="18" t="s">
        <v>172</v>
      </c>
      <c r="BE199" s="254">
        <f>IF(N199="základní",J199,0)</f>
        <v>0</v>
      </c>
      <c r="BF199" s="254">
        <f>IF(N199="snížená",J199,0)</f>
        <v>0</v>
      </c>
      <c r="BG199" s="254">
        <f>IF(N199="zákl. přenesená",J199,0)</f>
        <v>0</v>
      </c>
      <c r="BH199" s="254">
        <f>IF(N199="sníž. přenesená",J199,0)</f>
        <v>0</v>
      </c>
      <c r="BI199" s="254">
        <f>IF(N199="nulová",J199,0)</f>
        <v>0</v>
      </c>
      <c r="BJ199" s="18" t="s">
        <v>83</v>
      </c>
      <c r="BK199" s="254">
        <f>ROUND(I199*H199,2)</f>
        <v>0</v>
      </c>
      <c r="BL199" s="18" t="s">
        <v>195</v>
      </c>
      <c r="BM199" s="253" t="s">
        <v>2392</v>
      </c>
    </row>
    <row r="200" spans="1:47" s="2" customFormat="1" ht="12">
      <c r="A200" s="39"/>
      <c r="B200" s="40"/>
      <c r="C200" s="41"/>
      <c r="D200" s="255" t="s">
        <v>182</v>
      </c>
      <c r="E200" s="41"/>
      <c r="F200" s="256" t="s">
        <v>2391</v>
      </c>
      <c r="G200" s="41"/>
      <c r="H200" s="41"/>
      <c r="I200" s="210"/>
      <c r="J200" s="41"/>
      <c r="K200" s="41"/>
      <c r="L200" s="45"/>
      <c r="M200" s="257"/>
      <c r="N200" s="258"/>
      <c r="O200" s="92"/>
      <c r="P200" s="92"/>
      <c r="Q200" s="92"/>
      <c r="R200" s="92"/>
      <c r="S200" s="92"/>
      <c r="T200" s="93"/>
      <c r="U200" s="39"/>
      <c r="V200" s="39"/>
      <c r="W200" s="39"/>
      <c r="X200" s="39"/>
      <c r="Y200" s="39"/>
      <c r="Z200" s="39"/>
      <c r="AA200" s="39"/>
      <c r="AB200" s="39"/>
      <c r="AC200" s="39"/>
      <c r="AD200" s="39"/>
      <c r="AE200" s="39"/>
      <c r="AT200" s="18" t="s">
        <v>182</v>
      </c>
      <c r="AU200" s="18" t="s">
        <v>75</v>
      </c>
    </row>
    <row r="201" spans="1:65" s="2" customFormat="1" ht="24.15" customHeight="1">
      <c r="A201" s="39"/>
      <c r="B201" s="40"/>
      <c r="C201" s="309" t="s">
        <v>600</v>
      </c>
      <c r="D201" s="309" t="s">
        <v>450</v>
      </c>
      <c r="E201" s="310" t="s">
        <v>2393</v>
      </c>
      <c r="F201" s="311" t="s">
        <v>2394</v>
      </c>
      <c r="G201" s="312" t="s">
        <v>369</v>
      </c>
      <c r="H201" s="313">
        <v>3</v>
      </c>
      <c r="I201" s="314"/>
      <c r="J201" s="315">
        <f>ROUND(I201*H201,2)</f>
        <v>0</v>
      </c>
      <c r="K201" s="311" t="s">
        <v>179</v>
      </c>
      <c r="L201" s="316"/>
      <c r="M201" s="317" t="s">
        <v>1</v>
      </c>
      <c r="N201" s="318" t="s">
        <v>40</v>
      </c>
      <c r="O201" s="92"/>
      <c r="P201" s="251">
        <f>O201*H201</f>
        <v>0</v>
      </c>
      <c r="Q201" s="251">
        <v>1</v>
      </c>
      <c r="R201" s="251">
        <f>Q201*H201</f>
        <v>3</v>
      </c>
      <c r="S201" s="251">
        <v>0</v>
      </c>
      <c r="T201" s="252">
        <f>S201*H201</f>
        <v>0</v>
      </c>
      <c r="U201" s="39"/>
      <c r="V201" s="39"/>
      <c r="W201" s="39"/>
      <c r="X201" s="39"/>
      <c r="Y201" s="39"/>
      <c r="Z201" s="39"/>
      <c r="AA201" s="39"/>
      <c r="AB201" s="39"/>
      <c r="AC201" s="39"/>
      <c r="AD201" s="39"/>
      <c r="AE201" s="39"/>
      <c r="AR201" s="253" t="s">
        <v>220</v>
      </c>
      <c r="AT201" s="253" t="s">
        <v>450</v>
      </c>
      <c r="AU201" s="253" t="s">
        <v>75</v>
      </c>
      <c r="AY201" s="18" t="s">
        <v>172</v>
      </c>
      <c r="BE201" s="254">
        <f>IF(N201="základní",J201,0)</f>
        <v>0</v>
      </c>
      <c r="BF201" s="254">
        <f>IF(N201="snížená",J201,0)</f>
        <v>0</v>
      </c>
      <c r="BG201" s="254">
        <f>IF(N201="zákl. přenesená",J201,0)</f>
        <v>0</v>
      </c>
      <c r="BH201" s="254">
        <f>IF(N201="sníž. přenesená",J201,0)</f>
        <v>0</v>
      </c>
      <c r="BI201" s="254">
        <f>IF(N201="nulová",J201,0)</f>
        <v>0</v>
      </c>
      <c r="BJ201" s="18" t="s">
        <v>83</v>
      </c>
      <c r="BK201" s="254">
        <f>ROUND(I201*H201,2)</f>
        <v>0</v>
      </c>
      <c r="BL201" s="18" t="s">
        <v>195</v>
      </c>
      <c r="BM201" s="253" t="s">
        <v>2395</v>
      </c>
    </row>
    <row r="202" spans="1:47" s="2" customFormat="1" ht="12">
      <c r="A202" s="39"/>
      <c r="B202" s="40"/>
      <c r="C202" s="41"/>
      <c r="D202" s="255" t="s">
        <v>182</v>
      </c>
      <c r="E202" s="41"/>
      <c r="F202" s="256" t="s">
        <v>2394</v>
      </c>
      <c r="G202" s="41"/>
      <c r="H202" s="41"/>
      <c r="I202" s="210"/>
      <c r="J202" s="41"/>
      <c r="K202" s="41"/>
      <c r="L202" s="45"/>
      <c r="M202" s="257"/>
      <c r="N202" s="258"/>
      <c r="O202" s="92"/>
      <c r="P202" s="92"/>
      <c r="Q202" s="92"/>
      <c r="R202" s="92"/>
      <c r="S202" s="92"/>
      <c r="T202" s="93"/>
      <c r="U202" s="39"/>
      <c r="V202" s="39"/>
      <c r="W202" s="39"/>
      <c r="X202" s="39"/>
      <c r="Y202" s="39"/>
      <c r="Z202" s="39"/>
      <c r="AA202" s="39"/>
      <c r="AB202" s="39"/>
      <c r="AC202" s="39"/>
      <c r="AD202" s="39"/>
      <c r="AE202" s="39"/>
      <c r="AT202" s="18" t="s">
        <v>182</v>
      </c>
      <c r="AU202" s="18" t="s">
        <v>75</v>
      </c>
    </row>
    <row r="203" spans="1:65" s="2" customFormat="1" ht="16.5" customHeight="1">
      <c r="A203" s="39"/>
      <c r="B203" s="40"/>
      <c r="C203" s="309" t="s">
        <v>604</v>
      </c>
      <c r="D203" s="309" t="s">
        <v>450</v>
      </c>
      <c r="E203" s="310" t="s">
        <v>2396</v>
      </c>
      <c r="F203" s="311" t="s">
        <v>2397</v>
      </c>
      <c r="G203" s="312" t="s">
        <v>238</v>
      </c>
      <c r="H203" s="313">
        <v>2</v>
      </c>
      <c r="I203" s="314"/>
      <c r="J203" s="315">
        <f>ROUND(I203*H203,2)</f>
        <v>0</v>
      </c>
      <c r="K203" s="311" t="s">
        <v>179</v>
      </c>
      <c r="L203" s="316"/>
      <c r="M203" s="317" t="s">
        <v>1</v>
      </c>
      <c r="N203" s="318" t="s">
        <v>40</v>
      </c>
      <c r="O203" s="92"/>
      <c r="P203" s="251">
        <f>O203*H203</f>
        <v>0</v>
      </c>
      <c r="Q203" s="251">
        <v>1</v>
      </c>
      <c r="R203" s="251">
        <f>Q203*H203</f>
        <v>2</v>
      </c>
      <c r="S203" s="251">
        <v>0</v>
      </c>
      <c r="T203" s="252">
        <f>S203*H203</f>
        <v>0</v>
      </c>
      <c r="U203" s="39"/>
      <c r="V203" s="39"/>
      <c r="W203" s="39"/>
      <c r="X203" s="39"/>
      <c r="Y203" s="39"/>
      <c r="Z203" s="39"/>
      <c r="AA203" s="39"/>
      <c r="AB203" s="39"/>
      <c r="AC203" s="39"/>
      <c r="AD203" s="39"/>
      <c r="AE203" s="39"/>
      <c r="AR203" s="253" t="s">
        <v>220</v>
      </c>
      <c r="AT203" s="253" t="s">
        <v>450</v>
      </c>
      <c r="AU203" s="253" t="s">
        <v>75</v>
      </c>
      <c r="AY203" s="18" t="s">
        <v>172</v>
      </c>
      <c r="BE203" s="254">
        <f>IF(N203="základní",J203,0)</f>
        <v>0</v>
      </c>
      <c r="BF203" s="254">
        <f>IF(N203="snížená",J203,0)</f>
        <v>0</v>
      </c>
      <c r="BG203" s="254">
        <f>IF(N203="zákl. přenesená",J203,0)</f>
        <v>0</v>
      </c>
      <c r="BH203" s="254">
        <f>IF(N203="sníž. přenesená",J203,0)</f>
        <v>0</v>
      </c>
      <c r="BI203" s="254">
        <f>IF(N203="nulová",J203,0)</f>
        <v>0</v>
      </c>
      <c r="BJ203" s="18" t="s">
        <v>83</v>
      </c>
      <c r="BK203" s="254">
        <f>ROUND(I203*H203,2)</f>
        <v>0</v>
      </c>
      <c r="BL203" s="18" t="s">
        <v>195</v>
      </c>
      <c r="BM203" s="253" t="s">
        <v>2398</v>
      </c>
    </row>
    <row r="204" spans="1:47" s="2" customFormat="1" ht="12">
      <c r="A204" s="39"/>
      <c r="B204" s="40"/>
      <c r="C204" s="41"/>
      <c r="D204" s="255" t="s">
        <v>182</v>
      </c>
      <c r="E204" s="41"/>
      <c r="F204" s="256" t="s">
        <v>2397</v>
      </c>
      <c r="G204" s="41"/>
      <c r="H204" s="41"/>
      <c r="I204" s="210"/>
      <c r="J204" s="41"/>
      <c r="K204" s="41"/>
      <c r="L204" s="45"/>
      <c r="M204" s="257"/>
      <c r="N204" s="258"/>
      <c r="O204" s="92"/>
      <c r="P204" s="92"/>
      <c r="Q204" s="92"/>
      <c r="R204" s="92"/>
      <c r="S204" s="92"/>
      <c r="T204" s="93"/>
      <c r="U204" s="39"/>
      <c r="V204" s="39"/>
      <c r="W204" s="39"/>
      <c r="X204" s="39"/>
      <c r="Y204" s="39"/>
      <c r="Z204" s="39"/>
      <c r="AA204" s="39"/>
      <c r="AB204" s="39"/>
      <c r="AC204" s="39"/>
      <c r="AD204" s="39"/>
      <c r="AE204" s="39"/>
      <c r="AT204" s="18" t="s">
        <v>182</v>
      </c>
      <c r="AU204" s="18" t="s">
        <v>75</v>
      </c>
    </row>
    <row r="205" spans="1:65" s="2" customFormat="1" ht="16.5" customHeight="1">
      <c r="A205" s="39"/>
      <c r="B205" s="40"/>
      <c r="C205" s="309" t="s">
        <v>612</v>
      </c>
      <c r="D205" s="309" t="s">
        <v>450</v>
      </c>
      <c r="E205" s="310" t="s">
        <v>2399</v>
      </c>
      <c r="F205" s="311" t="s">
        <v>2400</v>
      </c>
      <c r="G205" s="312" t="s">
        <v>843</v>
      </c>
      <c r="H205" s="313">
        <v>0.5</v>
      </c>
      <c r="I205" s="314"/>
      <c r="J205" s="315">
        <f>ROUND(I205*H205,2)</f>
        <v>0</v>
      </c>
      <c r="K205" s="311" t="s">
        <v>179</v>
      </c>
      <c r="L205" s="316"/>
      <c r="M205" s="317" t="s">
        <v>1</v>
      </c>
      <c r="N205" s="318" t="s">
        <v>40</v>
      </c>
      <c r="O205" s="92"/>
      <c r="P205" s="251">
        <f>O205*H205</f>
        <v>0</v>
      </c>
      <c r="Q205" s="251">
        <v>1</v>
      </c>
      <c r="R205" s="251">
        <f>Q205*H205</f>
        <v>0.5</v>
      </c>
      <c r="S205" s="251">
        <v>0</v>
      </c>
      <c r="T205" s="252">
        <f>S205*H205</f>
        <v>0</v>
      </c>
      <c r="U205" s="39"/>
      <c r="V205" s="39"/>
      <c r="W205" s="39"/>
      <c r="X205" s="39"/>
      <c r="Y205" s="39"/>
      <c r="Z205" s="39"/>
      <c r="AA205" s="39"/>
      <c r="AB205" s="39"/>
      <c r="AC205" s="39"/>
      <c r="AD205" s="39"/>
      <c r="AE205" s="39"/>
      <c r="AR205" s="253" t="s">
        <v>220</v>
      </c>
      <c r="AT205" s="253" t="s">
        <v>450</v>
      </c>
      <c r="AU205" s="253" t="s">
        <v>75</v>
      </c>
      <c r="AY205" s="18" t="s">
        <v>172</v>
      </c>
      <c r="BE205" s="254">
        <f>IF(N205="základní",J205,0)</f>
        <v>0</v>
      </c>
      <c r="BF205" s="254">
        <f>IF(N205="snížená",J205,0)</f>
        <v>0</v>
      </c>
      <c r="BG205" s="254">
        <f>IF(N205="zákl. přenesená",J205,0)</f>
        <v>0</v>
      </c>
      <c r="BH205" s="254">
        <f>IF(N205="sníž. přenesená",J205,0)</f>
        <v>0</v>
      </c>
      <c r="BI205" s="254">
        <f>IF(N205="nulová",J205,0)</f>
        <v>0</v>
      </c>
      <c r="BJ205" s="18" t="s">
        <v>83</v>
      </c>
      <c r="BK205" s="254">
        <f>ROUND(I205*H205,2)</f>
        <v>0</v>
      </c>
      <c r="BL205" s="18" t="s">
        <v>195</v>
      </c>
      <c r="BM205" s="253" t="s">
        <v>2401</v>
      </c>
    </row>
    <row r="206" spans="1:47" s="2" customFormat="1" ht="12">
      <c r="A206" s="39"/>
      <c r="B206" s="40"/>
      <c r="C206" s="41"/>
      <c r="D206" s="255" t="s">
        <v>182</v>
      </c>
      <c r="E206" s="41"/>
      <c r="F206" s="256" t="s">
        <v>2400</v>
      </c>
      <c r="G206" s="41"/>
      <c r="H206" s="41"/>
      <c r="I206" s="210"/>
      <c r="J206" s="41"/>
      <c r="K206" s="41"/>
      <c r="L206" s="45"/>
      <c r="M206" s="257"/>
      <c r="N206" s="258"/>
      <c r="O206" s="92"/>
      <c r="P206" s="92"/>
      <c r="Q206" s="92"/>
      <c r="R206" s="92"/>
      <c r="S206" s="92"/>
      <c r="T206" s="93"/>
      <c r="U206" s="39"/>
      <c r="V206" s="39"/>
      <c r="W206" s="39"/>
      <c r="X206" s="39"/>
      <c r="Y206" s="39"/>
      <c r="Z206" s="39"/>
      <c r="AA206" s="39"/>
      <c r="AB206" s="39"/>
      <c r="AC206" s="39"/>
      <c r="AD206" s="39"/>
      <c r="AE206" s="39"/>
      <c r="AT206" s="18" t="s">
        <v>182</v>
      </c>
      <c r="AU206" s="18" t="s">
        <v>75</v>
      </c>
    </row>
    <row r="207" spans="1:65" s="2" customFormat="1" ht="16.5" customHeight="1">
      <c r="A207" s="39"/>
      <c r="B207" s="40"/>
      <c r="C207" s="309" t="s">
        <v>205</v>
      </c>
      <c r="D207" s="309" t="s">
        <v>450</v>
      </c>
      <c r="E207" s="310" t="s">
        <v>2402</v>
      </c>
      <c r="F207" s="311" t="s">
        <v>2403</v>
      </c>
      <c r="G207" s="312" t="s">
        <v>369</v>
      </c>
      <c r="H207" s="313">
        <v>3</v>
      </c>
      <c r="I207" s="314"/>
      <c r="J207" s="315">
        <f>ROUND(I207*H207,2)</f>
        <v>0</v>
      </c>
      <c r="K207" s="311" t="s">
        <v>179</v>
      </c>
      <c r="L207" s="316"/>
      <c r="M207" s="317" t="s">
        <v>1</v>
      </c>
      <c r="N207" s="318" t="s">
        <v>40</v>
      </c>
      <c r="O207" s="92"/>
      <c r="P207" s="251">
        <f>O207*H207</f>
        <v>0</v>
      </c>
      <c r="Q207" s="251">
        <v>1</v>
      </c>
      <c r="R207" s="251">
        <f>Q207*H207</f>
        <v>3</v>
      </c>
      <c r="S207" s="251">
        <v>0</v>
      </c>
      <c r="T207" s="252">
        <f>S207*H207</f>
        <v>0</v>
      </c>
      <c r="U207" s="39"/>
      <c r="V207" s="39"/>
      <c r="W207" s="39"/>
      <c r="X207" s="39"/>
      <c r="Y207" s="39"/>
      <c r="Z207" s="39"/>
      <c r="AA207" s="39"/>
      <c r="AB207" s="39"/>
      <c r="AC207" s="39"/>
      <c r="AD207" s="39"/>
      <c r="AE207" s="39"/>
      <c r="AR207" s="253" t="s">
        <v>220</v>
      </c>
      <c r="AT207" s="253" t="s">
        <v>450</v>
      </c>
      <c r="AU207" s="253" t="s">
        <v>75</v>
      </c>
      <c r="AY207" s="18" t="s">
        <v>172</v>
      </c>
      <c r="BE207" s="254">
        <f>IF(N207="základní",J207,0)</f>
        <v>0</v>
      </c>
      <c r="BF207" s="254">
        <f>IF(N207="snížená",J207,0)</f>
        <v>0</v>
      </c>
      <c r="BG207" s="254">
        <f>IF(N207="zákl. přenesená",J207,0)</f>
        <v>0</v>
      </c>
      <c r="BH207" s="254">
        <f>IF(N207="sníž. přenesená",J207,0)</f>
        <v>0</v>
      </c>
      <c r="BI207" s="254">
        <f>IF(N207="nulová",J207,0)</f>
        <v>0</v>
      </c>
      <c r="BJ207" s="18" t="s">
        <v>83</v>
      </c>
      <c r="BK207" s="254">
        <f>ROUND(I207*H207,2)</f>
        <v>0</v>
      </c>
      <c r="BL207" s="18" t="s">
        <v>195</v>
      </c>
      <c r="BM207" s="253" t="s">
        <v>2404</v>
      </c>
    </row>
    <row r="208" spans="1:47" s="2" customFormat="1" ht="12">
      <c r="A208" s="39"/>
      <c r="B208" s="40"/>
      <c r="C208" s="41"/>
      <c r="D208" s="255" t="s">
        <v>182</v>
      </c>
      <c r="E208" s="41"/>
      <c r="F208" s="256" t="s">
        <v>2403</v>
      </c>
      <c r="G208" s="41"/>
      <c r="H208" s="41"/>
      <c r="I208" s="210"/>
      <c r="J208" s="41"/>
      <c r="K208" s="41"/>
      <c r="L208" s="45"/>
      <c r="M208" s="319"/>
      <c r="N208" s="320"/>
      <c r="O208" s="321"/>
      <c r="P208" s="321"/>
      <c r="Q208" s="321"/>
      <c r="R208" s="321"/>
      <c r="S208" s="321"/>
      <c r="T208" s="322"/>
      <c r="U208" s="39"/>
      <c r="V208" s="39"/>
      <c r="W208" s="39"/>
      <c r="X208" s="39"/>
      <c r="Y208" s="39"/>
      <c r="Z208" s="39"/>
      <c r="AA208" s="39"/>
      <c r="AB208" s="39"/>
      <c r="AC208" s="39"/>
      <c r="AD208" s="39"/>
      <c r="AE208" s="39"/>
      <c r="AT208" s="18" t="s">
        <v>182</v>
      </c>
      <c r="AU208" s="18" t="s">
        <v>75</v>
      </c>
    </row>
    <row r="209" spans="1:31" s="2" customFormat="1" ht="6.95" customHeight="1">
      <c r="A209" s="39"/>
      <c r="B209" s="67"/>
      <c r="C209" s="68"/>
      <c r="D209" s="68"/>
      <c r="E209" s="68"/>
      <c r="F209" s="68"/>
      <c r="G209" s="68"/>
      <c r="H209" s="68"/>
      <c r="I209" s="68"/>
      <c r="J209" s="68"/>
      <c r="K209" s="68"/>
      <c r="L209" s="45"/>
      <c r="M209" s="39"/>
      <c r="O209" s="39"/>
      <c r="P209" s="39"/>
      <c r="Q209" s="39"/>
      <c r="R209" s="39"/>
      <c r="S209" s="39"/>
      <c r="T209" s="39"/>
      <c r="U209" s="39"/>
      <c r="V209" s="39"/>
      <c r="W209" s="39"/>
      <c r="X209" s="39"/>
      <c r="Y209" s="39"/>
      <c r="Z209" s="39"/>
      <c r="AA209" s="39"/>
      <c r="AB209" s="39"/>
      <c r="AC209" s="39"/>
      <c r="AD209" s="39"/>
      <c r="AE209" s="39"/>
    </row>
  </sheetData>
  <sheetProtection password="CC35" sheet="1" objects="1" scenarios="1" formatColumns="0" formatRows="0" autoFilter="0"/>
  <autoFilter ref="C129:K208"/>
  <mergeCells count="17">
    <mergeCell ref="E7:H7"/>
    <mergeCell ref="E9:H9"/>
    <mergeCell ref="E11:H11"/>
    <mergeCell ref="E20:H20"/>
    <mergeCell ref="E29:H29"/>
    <mergeCell ref="E85:H85"/>
    <mergeCell ref="E87:H87"/>
    <mergeCell ref="E89:H89"/>
    <mergeCell ref="D102:F102"/>
    <mergeCell ref="D103:F103"/>
    <mergeCell ref="D104:F104"/>
    <mergeCell ref="D105:F105"/>
    <mergeCell ref="D106:F106"/>
    <mergeCell ref="E118:H118"/>
    <mergeCell ref="E120:H120"/>
    <mergeCell ref="E122:H122"/>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BM15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128</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2:12" s="1" customFormat="1" ht="12" customHeight="1">
      <c r="B8" s="21"/>
      <c r="D8" s="151" t="s">
        <v>133</v>
      </c>
      <c r="L8" s="21"/>
    </row>
    <row r="9" spans="1:31" s="2" customFormat="1" ht="16.5" customHeight="1">
      <c r="A9" s="39"/>
      <c r="B9" s="45"/>
      <c r="C9" s="39"/>
      <c r="D9" s="39"/>
      <c r="E9" s="152" t="s">
        <v>2076</v>
      </c>
      <c r="F9" s="39"/>
      <c r="G9" s="39"/>
      <c r="H9" s="39"/>
      <c r="I9" s="39"/>
      <c r="J9" s="39"/>
      <c r="K9" s="39"/>
      <c r="L9" s="64"/>
      <c r="S9" s="39"/>
      <c r="T9" s="39"/>
      <c r="U9" s="39"/>
      <c r="V9" s="39"/>
      <c r="W9" s="39"/>
      <c r="X9" s="39"/>
      <c r="Y9" s="39"/>
      <c r="Z9" s="39"/>
      <c r="AA9" s="39"/>
      <c r="AB9" s="39"/>
      <c r="AC9" s="39"/>
      <c r="AD9" s="39"/>
      <c r="AE9" s="39"/>
    </row>
    <row r="10" spans="1:31" s="2" customFormat="1" ht="12" customHeight="1">
      <c r="A10" s="39"/>
      <c r="B10" s="45"/>
      <c r="C10" s="39"/>
      <c r="D10" s="151" t="s">
        <v>2077</v>
      </c>
      <c r="E10" s="39"/>
      <c r="F10" s="39"/>
      <c r="G10" s="39"/>
      <c r="H10" s="39"/>
      <c r="I10" s="39"/>
      <c r="J10" s="39"/>
      <c r="K10" s="39"/>
      <c r="L10" s="64"/>
      <c r="S10" s="39"/>
      <c r="T10" s="39"/>
      <c r="U10" s="39"/>
      <c r="V10" s="39"/>
      <c r="W10" s="39"/>
      <c r="X10" s="39"/>
      <c r="Y10" s="39"/>
      <c r="Z10" s="39"/>
      <c r="AA10" s="39"/>
      <c r="AB10" s="39"/>
      <c r="AC10" s="39"/>
      <c r="AD10" s="39"/>
      <c r="AE10" s="39"/>
    </row>
    <row r="11" spans="1:31" s="2" customFormat="1" ht="16.5" customHeight="1">
      <c r="A11" s="39"/>
      <c r="B11" s="45"/>
      <c r="C11" s="39"/>
      <c r="D11" s="39"/>
      <c r="E11" s="153" t="s">
        <v>2405</v>
      </c>
      <c r="F11" s="39"/>
      <c r="G11" s="39"/>
      <c r="H11" s="39"/>
      <c r="I11" s="39"/>
      <c r="J11" s="39"/>
      <c r="K11" s="39"/>
      <c r="L11" s="64"/>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64"/>
      <c r="S12" s="39"/>
      <c r="T12" s="39"/>
      <c r="U12" s="39"/>
      <c r="V12" s="39"/>
      <c r="W12" s="39"/>
      <c r="X12" s="39"/>
      <c r="Y12" s="39"/>
      <c r="Z12" s="39"/>
      <c r="AA12" s="39"/>
      <c r="AB12" s="39"/>
      <c r="AC12" s="39"/>
      <c r="AD12" s="39"/>
      <c r="AE12" s="39"/>
    </row>
    <row r="13" spans="1:31" s="2" customFormat="1" ht="12" customHeight="1">
      <c r="A13" s="39"/>
      <c r="B13" s="45"/>
      <c r="C13" s="39"/>
      <c r="D13" s="151" t="s">
        <v>18</v>
      </c>
      <c r="E13" s="39"/>
      <c r="F13" s="142" t="s">
        <v>1</v>
      </c>
      <c r="G13" s="39"/>
      <c r="H13" s="39"/>
      <c r="I13" s="151" t="s">
        <v>19</v>
      </c>
      <c r="J13" s="142" t="s">
        <v>1</v>
      </c>
      <c r="K13" s="39"/>
      <c r="L13" s="64"/>
      <c r="S13" s="39"/>
      <c r="T13" s="39"/>
      <c r="U13" s="39"/>
      <c r="V13" s="39"/>
      <c r="W13" s="39"/>
      <c r="X13" s="39"/>
      <c r="Y13" s="39"/>
      <c r="Z13" s="39"/>
      <c r="AA13" s="39"/>
      <c r="AB13" s="39"/>
      <c r="AC13" s="39"/>
      <c r="AD13" s="39"/>
      <c r="AE13" s="39"/>
    </row>
    <row r="14" spans="1:31" s="2" customFormat="1" ht="12" customHeight="1">
      <c r="A14" s="39"/>
      <c r="B14" s="45"/>
      <c r="C14" s="39"/>
      <c r="D14" s="151" t="s">
        <v>20</v>
      </c>
      <c r="E14" s="39"/>
      <c r="F14" s="142" t="s">
        <v>21</v>
      </c>
      <c r="G14" s="39"/>
      <c r="H14" s="39"/>
      <c r="I14" s="151" t="s">
        <v>22</v>
      </c>
      <c r="J14" s="154" t="str">
        <f>'Rekapitulace stavby'!AN8</f>
        <v>7. 2. 2022</v>
      </c>
      <c r="K14" s="39"/>
      <c r="L14" s="64"/>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64"/>
      <c r="S15" s="39"/>
      <c r="T15" s="39"/>
      <c r="U15" s="39"/>
      <c r="V15" s="39"/>
      <c r="W15" s="39"/>
      <c r="X15" s="39"/>
      <c r="Y15" s="39"/>
      <c r="Z15" s="39"/>
      <c r="AA15" s="39"/>
      <c r="AB15" s="39"/>
      <c r="AC15" s="39"/>
      <c r="AD15" s="39"/>
      <c r="AE15" s="39"/>
    </row>
    <row r="16" spans="1:31" s="2" customFormat="1" ht="12" customHeight="1">
      <c r="A16" s="39"/>
      <c r="B16" s="45"/>
      <c r="C16" s="39"/>
      <c r="D16" s="151" t="s">
        <v>24</v>
      </c>
      <c r="E16" s="39"/>
      <c r="F16" s="39"/>
      <c r="G16" s="39"/>
      <c r="H16" s="39"/>
      <c r="I16" s="151" t="s">
        <v>25</v>
      </c>
      <c r="J16" s="142" t="s">
        <v>1</v>
      </c>
      <c r="K16" s="39"/>
      <c r="L16" s="64"/>
      <c r="S16" s="39"/>
      <c r="T16" s="39"/>
      <c r="U16" s="39"/>
      <c r="V16" s="39"/>
      <c r="W16" s="39"/>
      <c r="X16" s="39"/>
      <c r="Y16" s="39"/>
      <c r="Z16" s="39"/>
      <c r="AA16" s="39"/>
      <c r="AB16" s="39"/>
      <c r="AC16" s="39"/>
      <c r="AD16" s="39"/>
      <c r="AE16" s="39"/>
    </row>
    <row r="17" spans="1:31" s="2" customFormat="1" ht="18" customHeight="1">
      <c r="A17" s="39"/>
      <c r="B17" s="45"/>
      <c r="C17" s="39"/>
      <c r="D17" s="39"/>
      <c r="E17" s="142" t="s">
        <v>26</v>
      </c>
      <c r="F17" s="39"/>
      <c r="G17" s="39"/>
      <c r="H17" s="39"/>
      <c r="I17" s="151" t="s">
        <v>27</v>
      </c>
      <c r="J17" s="142" t="s">
        <v>1</v>
      </c>
      <c r="K17" s="39"/>
      <c r="L17" s="64"/>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64"/>
      <c r="S18" s="39"/>
      <c r="T18" s="39"/>
      <c r="U18" s="39"/>
      <c r="V18" s="39"/>
      <c r="W18" s="39"/>
      <c r="X18" s="39"/>
      <c r="Y18" s="39"/>
      <c r="Z18" s="39"/>
      <c r="AA18" s="39"/>
      <c r="AB18" s="39"/>
      <c r="AC18" s="39"/>
      <c r="AD18" s="39"/>
      <c r="AE18" s="39"/>
    </row>
    <row r="19" spans="1:31" s="2" customFormat="1" ht="12" customHeight="1">
      <c r="A19" s="39"/>
      <c r="B19" s="45"/>
      <c r="C19" s="39"/>
      <c r="D19" s="151" t="s">
        <v>28</v>
      </c>
      <c r="E19" s="39"/>
      <c r="F19" s="39"/>
      <c r="G19" s="39"/>
      <c r="H19" s="39"/>
      <c r="I19" s="151" t="s">
        <v>25</v>
      </c>
      <c r="J19" s="34" t="str">
        <f>'Rekapitulace stavby'!AN13</f>
        <v>Vyplň údaj</v>
      </c>
      <c r="K19" s="39"/>
      <c r="L19" s="64"/>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stavby'!E14</f>
        <v>Vyplň údaj</v>
      </c>
      <c r="F20" s="142"/>
      <c r="G20" s="142"/>
      <c r="H20" s="142"/>
      <c r="I20" s="151" t="s">
        <v>27</v>
      </c>
      <c r="J20" s="34" t="str">
        <f>'Rekapitulace stavby'!AN14</f>
        <v>Vyplň údaj</v>
      </c>
      <c r="K20" s="39"/>
      <c r="L20" s="64"/>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64"/>
      <c r="S21" s="39"/>
      <c r="T21" s="39"/>
      <c r="U21" s="39"/>
      <c r="V21" s="39"/>
      <c r="W21" s="39"/>
      <c r="X21" s="39"/>
      <c r="Y21" s="39"/>
      <c r="Z21" s="39"/>
      <c r="AA21" s="39"/>
      <c r="AB21" s="39"/>
      <c r="AC21" s="39"/>
      <c r="AD21" s="39"/>
      <c r="AE21" s="39"/>
    </row>
    <row r="22" spans="1:31" s="2" customFormat="1" ht="12" customHeight="1">
      <c r="A22" s="39"/>
      <c r="B22" s="45"/>
      <c r="C22" s="39"/>
      <c r="D22" s="151" t="s">
        <v>30</v>
      </c>
      <c r="E22" s="39"/>
      <c r="F22" s="39"/>
      <c r="G22" s="39"/>
      <c r="H22" s="39"/>
      <c r="I22" s="151" t="s">
        <v>25</v>
      </c>
      <c r="J22" s="142" t="s">
        <v>1</v>
      </c>
      <c r="K22" s="39"/>
      <c r="L22" s="64"/>
      <c r="S22" s="39"/>
      <c r="T22" s="39"/>
      <c r="U22" s="39"/>
      <c r="V22" s="39"/>
      <c r="W22" s="39"/>
      <c r="X22" s="39"/>
      <c r="Y22" s="39"/>
      <c r="Z22" s="39"/>
      <c r="AA22" s="39"/>
      <c r="AB22" s="39"/>
      <c r="AC22" s="39"/>
      <c r="AD22" s="39"/>
      <c r="AE22" s="39"/>
    </row>
    <row r="23" spans="1:31" s="2" customFormat="1" ht="18" customHeight="1">
      <c r="A23" s="39"/>
      <c r="B23" s="45"/>
      <c r="C23" s="39"/>
      <c r="D23" s="39"/>
      <c r="E23" s="142" t="s">
        <v>135</v>
      </c>
      <c r="F23" s="39"/>
      <c r="G23" s="39"/>
      <c r="H23" s="39"/>
      <c r="I23" s="151" t="s">
        <v>27</v>
      </c>
      <c r="J23" s="142" t="s">
        <v>1</v>
      </c>
      <c r="K23" s="39"/>
      <c r="L23" s="64"/>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64"/>
      <c r="S24" s="39"/>
      <c r="T24" s="39"/>
      <c r="U24" s="39"/>
      <c r="V24" s="39"/>
      <c r="W24" s="39"/>
      <c r="X24" s="39"/>
      <c r="Y24" s="39"/>
      <c r="Z24" s="39"/>
      <c r="AA24" s="39"/>
      <c r="AB24" s="39"/>
      <c r="AC24" s="39"/>
      <c r="AD24" s="39"/>
      <c r="AE24" s="39"/>
    </row>
    <row r="25" spans="1:31" s="2" customFormat="1" ht="12" customHeight="1">
      <c r="A25" s="39"/>
      <c r="B25" s="45"/>
      <c r="C25" s="39"/>
      <c r="D25" s="151" t="s">
        <v>33</v>
      </c>
      <c r="E25" s="39"/>
      <c r="F25" s="39"/>
      <c r="G25" s="39"/>
      <c r="H25" s="39"/>
      <c r="I25" s="151" t="s">
        <v>25</v>
      </c>
      <c r="J25" s="142" t="str">
        <f>IF('Rekapitulace stavby'!AN19="","",'Rekapitulace stavby'!AN19)</f>
        <v/>
      </c>
      <c r="K25" s="39"/>
      <c r="L25" s="64"/>
      <c r="S25" s="39"/>
      <c r="T25" s="39"/>
      <c r="U25" s="39"/>
      <c r="V25" s="39"/>
      <c r="W25" s="39"/>
      <c r="X25" s="39"/>
      <c r="Y25" s="39"/>
      <c r="Z25" s="39"/>
      <c r="AA25" s="39"/>
      <c r="AB25" s="39"/>
      <c r="AC25" s="39"/>
      <c r="AD25" s="39"/>
      <c r="AE25" s="39"/>
    </row>
    <row r="26" spans="1:31" s="2" customFormat="1" ht="18" customHeight="1">
      <c r="A26" s="39"/>
      <c r="B26" s="45"/>
      <c r="C26" s="39"/>
      <c r="D26" s="39"/>
      <c r="E26" s="142" t="str">
        <f>IF('Rekapitulace stavby'!E20="","",'Rekapitulace stavby'!E20)</f>
        <v xml:space="preserve"> </v>
      </c>
      <c r="F26" s="39"/>
      <c r="G26" s="39"/>
      <c r="H26" s="39"/>
      <c r="I26" s="151" t="s">
        <v>27</v>
      </c>
      <c r="J26" s="142" t="str">
        <f>IF('Rekapitulace stavby'!AN20="","",'Rekapitulace stavby'!AN20)</f>
        <v/>
      </c>
      <c r="K26" s="39"/>
      <c r="L26" s="64"/>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64"/>
      <c r="S27" s="39"/>
      <c r="T27" s="39"/>
      <c r="U27" s="39"/>
      <c r="V27" s="39"/>
      <c r="W27" s="39"/>
      <c r="X27" s="39"/>
      <c r="Y27" s="39"/>
      <c r="Z27" s="39"/>
      <c r="AA27" s="39"/>
      <c r="AB27" s="39"/>
      <c r="AC27" s="39"/>
      <c r="AD27" s="39"/>
      <c r="AE27" s="39"/>
    </row>
    <row r="28" spans="1:31" s="2" customFormat="1" ht="12" customHeight="1">
      <c r="A28" s="39"/>
      <c r="B28" s="45"/>
      <c r="C28" s="39"/>
      <c r="D28" s="151" t="s">
        <v>34</v>
      </c>
      <c r="E28" s="39"/>
      <c r="F28" s="39"/>
      <c r="G28" s="39"/>
      <c r="H28" s="39"/>
      <c r="I28" s="39"/>
      <c r="J28" s="39"/>
      <c r="K28" s="39"/>
      <c r="L28" s="64"/>
      <c r="S28" s="39"/>
      <c r="T28" s="39"/>
      <c r="U28" s="39"/>
      <c r="V28" s="39"/>
      <c r="W28" s="39"/>
      <c r="X28" s="39"/>
      <c r="Y28" s="39"/>
      <c r="Z28" s="39"/>
      <c r="AA28" s="39"/>
      <c r="AB28" s="39"/>
      <c r="AC28" s="39"/>
      <c r="AD28" s="39"/>
      <c r="AE28" s="39"/>
    </row>
    <row r="29" spans="1:31" s="8" customFormat="1" ht="16.5" customHeight="1">
      <c r="A29" s="155"/>
      <c r="B29" s="156"/>
      <c r="C29" s="155"/>
      <c r="D29" s="155"/>
      <c r="E29" s="157" t="s">
        <v>1</v>
      </c>
      <c r="F29" s="157"/>
      <c r="G29" s="157"/>
      <c r="H29" s="157"/>
      <c r="I29" s="155"/>
      <c r="J29" s="155"/>
      <c r="K29" s="155"/>
      <c r="L29" s="158"/>
      <c r="S29" s="155"/>
      <c r="T29" s="155"/>
      <c r="U29" s="155"/>
      <c r="V29" s="155"/>
      <c r="W29" s="155"/>
      <c r="X29" s="155"/>
      <c r="Y29" s="155"/>
      <c r="Z29" s="155"/>
      <c r="AA29" s="155"/>
      <c r="AB29" s="155"/>
      <c r="AC29" s="155"/>
      <c r="AD29" s="155"/>
      <c r="AE29" s="155"/>
    </row>
    <row r="30" spans="1:31" s="2" customFormat="1" ht="6.95" customHeight="1">
      <c r="A30" s="39"/>
      <c r="B30" s="45"/>
      <c r="C30" s="39"/>
      <c r="D30" s="39"/>
      <c r="E30" s="39"/>
      <c r="F30" s="39"/>
      <c r="G30" s="39"/>
      <c r="H30" s="39"/>
      <c r="I30" s="39"/>
      <c r="J30" s="39"/>
      <c r="K30" s="39"/>
      <c r="L30" s="64"/>
      <c r="S30" s="39"/>
      <c r="T30" s="39"/>
      <c r="U30" s="39"/>
      <c r="V30" s="39"/>
      <c r="W30" s="39"/>
      <c r="X30" s="39"/>
      <c r="Y30" s="39"/>
      <c r="Z30" s="39"/>
      <c r="AA30" s="39"/>
      <c r="AB30" s="39"/>
      <c r="AC30" s="39"/>
      <c r="AD30" s="39"/>
      <c r="AE30" s="39"/>
    </row>
    <row r="31" spans="1:31" s="2" customFormat="1" ht="6.95" customHeight="1">
      <c r="A31" s="39"/>
      <c r="B31" s="45"/>
      <c r="C31" s="39"/>
      <c r="D31" s="159"/>
      <c r="E31" s="159"/>
      <c r="F31" s="159"/>
      <c r="G31" s="159"/>
      <c r="H31" s="159"/>
      <c r="I31" s="159"/>
      <c r="J31" s="159"/>
      <c r="K31" s="159"/>
      <c r="L31" s="64"/>
      <c r="S31" s="39"/>
      <c r="T31" s="39"/>
      <c r="U31" s="39"/>
      <c r="V31" s="39"/>
      <c r="W31" s="39"/>
      <c r="X31" s="39"/>
      <c r="Y31" s="39"/>
      <c r="Z31" s="39"/>
      <c r="AA31" s="39"/>
      <c r="AB31" s="39"/>
      <c r="AC31" s="39"/>
      <c r="AD31" s="39"/>
      <c r="AE31" s="39"/>
    </row>
    <row r="32" spans="1:31" s="2" customFormat="1" ht="14.4" customHeight="1">
      <c r="A32" s="39"/>
      <c r="B32" s="45"/>
      <c r="C32" s="39"/>
      <c r="D32" s="142" t="s">
        <v>136</v>
      </c>
      <c r="E32" s="39"/>
      <c r="F32" s="39"/>
      <c r="G32" s="39"/>
      <c r="H32" s="39"/>
      <c r="I32" s="39"/>
      <c r="J32" s="160">
        <f>J98</f>
        <v>0</v>
      </c>
      <c r="K32" s="39"/>
      <c r="L32" s="64"/>
      <c r="S32" s="39"/>
      <c r="T32" s="39"/>
      <c r="U32" s="39"/>
      <c r="V32" s="39"/>
      <c r="W32" s="39"/>
      <c r="X32" s="39"/>
      <c r="Y32" s="39"/>
      <c r="Z32" s="39"/>
      <c r="AA32" s="39"/>
      <c r="AB32" s="39"/>
      <c r="AC32" s="39"/>
      <c r="AD32" s="39"/>
      <c r="AE32" s="39"/>
    </row>
    <row r="33" spans="1:31" s="2" customFormat="1" ht="14.4" customHeight="1">
      <c r="A33" s="39"/>
      <c r="B33" s="45"/>
      <c r="C33" s="39"/>
      <c r="D33" s="161" t="s">
        <v>137</v>
      </c>
      <c r="E33" s="39"/>
      <c r="F33" s="39"/>
      <c r="G33" s="39"/>
      <c r="H33" s="39"/>
      <c r="I33" s="39"/>
      <c r="J33" s="160">
        <f>J103</f>
        <v>0</v>
      </c>
      <c r="K33" s="39"/>
      <c r="L33" s="64"/>
      <c r="S33" s="39"/>
      <c r="T33" s="39"/>
      <c r="U33" s="39"/>
      <c r="V33" s="39"/>
      <c r="W33" s="39"/>
      <c r="X33" s="39"/>
      <c r="Y33" s="39"/>
      <c r="Z33" s="39"/>
      <c r="AA33" s="39"/>
      <c r="AB33" s="39"/>
      <c r="AC33" s="39"/>
      <c r="AD33" s="39"/>
      <c r="AE33" s="39"/>
    </row>
    <row r="34" spans="1:31" s="2" customFormat="1" ht="25.4" customHeight="1">
      <c r="A34" s="39"/>
      <c r="B34" s="45"/>
      <c r="C34" s="39"/>
      <c r="D34" s="162" t="s">
        <v>35</v>
      </c>
      <c r="E34" s="39"/>
      <c r="F34" s="39"/>
      <c r="G34" s="39"/>
      <c r="H34" s="39"/>
      <c r="I34" s="39"/>
      <c r="J34" s="163">
        <f>ROUND(J32+J33,2)</f>
        <v>0</v>
      </c>
      <c r="K34" s="39"/>
      <c r="L34" s="64"/>
      <c r="S34" s="39"/>
      <c r="T34" s="39"/>
      <c r="U34" s="39"/>
      <c r="V34" s="39"/>
      <c r="W34" s="39"/>
      <c r="X34" s="39"/>
      <c r="Y34" s="39"/>
      <c r="Z34" s="39"/>
      <c r="AA34" s="39"/>
      <c r="AB34" s="39"/>
      <c r="AC34" s="39"/>
      <c r="AD34" s="39"/>
      <c r="AE34" s="39"/>
    </row>
    <row r="35" spans="1:31" s="2" customFormat="1" ht="6.95" customHeight="1">
      <c r="A35" s="39"/>
      <c r="B35" s="45"/>
      <c r="C35" s="39"/>
      <c r="D35" s="159"/>
      <c r="E35" s="159"/>
      <c r="F35" s="159"/>
      <c r="G35" s="159"/>
      <c r="H35" s="159"/>
      <c r="I35" s="159"/>
      <c r="J35" s="159"/>
      <c r="K35" s="159"/>
      <c r="L35" s="64"/>
      <c r="S35" s="39"/>
      <c r="T35" s="39"/>
      <c r="U35" s="39"/>
      <c r="V35" s="39"/>
      <c r="W35" s="39"/>
      <c r="X35" s="39"/>
      <c r="Y35" s="39"/>
      <c r="Z35" s="39"/>
      <c r="AA35" s="39"/>
      <c r="AB35" s="39"/>
      <c r="AC35" s="39"/>
      <c r="AD35" s="39"/>
      <c r="AE35" s="39"/>
    </row>
    <row r="36" spans="1:31" s="2" customFormat="1" ht="14.4" customHeight="1">
      <c r="A36" s="39"/>
      <c r="B36" s="45"/>
      <c r="C36" s="39"/>
      <c r="D36" s="39"/>
      <c r="E36" s="39"/>
      <c r="F36" s="164" t="s">
        <v>37</v>
      </c>
      <c r="G36" s="39"/>
      <c r="H36" s="39"/>
      <c r="I36" s="164" t="s">
        <v>36</v>
      </c>
      <c r="J36" s="164" t="s">
        <v>38</v>
      </c>
      <c r="K36" s="39"/>
      <c r="L36" s="64"/>
      <c r="S36" s="39"/>
      <c r="T36" s="39"/>
      <c r="U36" s="39"/>
      <c r="V36" s="39"/>
      <c r="W36" s="39"/>
      <c r="X36" s="39"/>
      <c r="Y36" s="39"/>
      <c r="Z36" s="39"/>
      <c r="AA36" s="39"/>
      <c r="AB36" s="39"/>
      <c r="AC36" s="39"/>
      <c r="AD36" s="39"/>
      <c r="AE36" s="39"/>
    </row>
    <row r="37" spans="1:31" s="2" customFormat="1" ht="14.4" customHeight="1">
      <c r="A37" s="39"/>
      <c r="B37" s="45"/>
      <c r="C37" s="39"/>
      <c r="D37" s="165" t="s">
        <v>39</v>
      </c>
      <c r="E37" s="151" t="s">
        <v>40</v>
      </c>
      <c r="F37" s="166">
        <f>ROUND((SUM(BE103:BE110)+SUM(BE132:BE152)),2)</f>
        <v>0</v>
      </c>
      <c r="G37" s="39"/>
      <c r="H37" s="39"/>
      <c r="I37" s="167">
        <v>0.21</v>
      </c>
      <c r="J37" s="166">
        <f>ROUND(((SUM(BE103:BE110)+SUM(BE132:BE152))*I37),2)</f>
        <v>0</v>
      </c>
      <c r="K37" s="39"/>
      <c r="L37" s="64"/>
      <c r="S37" s="39"/>
      <c r="T37" s="39"/>
      <c r="U37" s="39"/>
      <c r="V37" s="39"/>
      <c r="W37" s="39"/>
      <c r="X37" s="39"/>
      <c r="Y37" s="39"/>
      <c r="Z37" s="39"/>
      <c r="AA37" s="39"/>
      <c r="AB37" s="39"/>
      <c r="AC37" s="39"/>
      <c r="AD37" s="39"/>
      <c r="AE37" s="39"/>
    </row>
    <row r="38" spans="1:31" s="2" customFormat="1" ht="14.4" customHeight="1">
      <c r="A38" s="39"/>
      <c r="B38" s="45"/>
      <c r="C38" s="39"/>
      <c r="D38" s="39"/>
      <c r="E38" s="151" t="s">
        <v>41</v>
      </c>
      <c r="F38" s="166">
        <f>ROUND((SUM(BF103:BF110)+SUM(BF132:BF152)),2)</f>
        <v>0</v>
      </c>
      <c r="G38" s="39"/>
      <c r="H38" s="39"/>
      <c r="I38" s="167">
        <v>0.15</v>
      </c>
      <c r="J38" s="166">
        <f>ROUND(((SUM(BF103:BF110)+SUM(BF132:BF152))*I38),2)</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42</v>
      </c>
      <c r="F39" s="166">
        <f>ROUND((SUM(BG103:BG110)+SUM(BG132:BG152)),2)</f>
        <v>0</v>
      </c>
      <c r="G39" s="39"/>
      <c r="H39" s="39"/>
      <c r="I39" s="167">
        <v>0.21</v>
      </c>
      <c r="J39" s="166">
        <f>0</f>
        <v>0</v>
      </c>
      <c r="K39" s="39"/>
      <c r="L39" s="64"/>
      <c r="S39" s="39"/>
      <c r="T39" s="39"/>
      <c r="U39" s="39"/>
      <c r="V39" s="39"/>
      <c r="W39" s="39"/>
      <c r="X39" s="39"/>
      <c r="Y39" s="39"/>
      <c r="Z39" s="39"/>
      <c r="AA39" s="39"/>
      <c r="AB39" s="39"/>
      <c r="AC39" s="39"/>
      <c r="AD39" s="39"/>
      <c r="AE39" s="39"/>
    </row>
    <row r="40" spans="1:31" s="2" customFormat="1" ht="14.4" customHeight="1" hidden="1">
      <c r="A40" s="39"/>
      <c r="B40" s="45"/>
      <c r="C40" s="39"/>
      <c r="D40" s="39"/>
      <c r="E40" s="151" t="s">
        <v>43</v>
      </c>
      <c r="F40" s="166">
        <f>ROUND((SUM(BH103:BH110)+SUM(BH132:BH152)),2)</f>
        <v>0</v>
      </c>
      <c r="G40" s="39"/>
      <c r="H40" s="39"/>
      <c r="I40" s="167">
        <v>0.15</v>
      </c>
      <c r="J40" s="166">
        <f>0</f>
        <v>0</v>
      </c>
      <c r="K40" s="39"/>
      <c r="L40" s="64"/>
      <c r="S40" s="39"/>
      <c r="T40" s="39"/>
      <c r="U40" s="39"/>
      <c r="V40" s="39"/>
      <c r="W40" s="39"/>
      <c r="X40" s="39"/>
      <c r="Y40" s="39"/>
      <c r="Z40" s="39"/>
      <c r="AA40" s="39"/>
      <c r="AB40" s="39"/>
      <c r="AC40" s="39"/>
      <c r="AD40" s="39"/>
      <c r="AE40" s="39"/>
    </row>
    <row r="41" spans="1:31" s="2" customFormat="1" ht="14.4" customHeight="1" hidden="1">
      <c r="A41" s="39"/>
      <c r="B41" s="45"/>
      <c r="C41" s="39"/>
      <c r="D41" s="39"/>
      <c r="E41" s="151" t="s">
        <v>44</v>
      </c>
      <c r="F41" s="166">
        <f>ROUND((SUM(BI103:BI110)+SUM(BI132:BI152)),2)</f>
        <v>0</v>
      </c>
      <c r="G41" s="39"/>
      <c r="H41" s="39"/>
      <c r="I41" s="167">
        <v>0</v>
      </c>
      <c r="J41" s="166">
        <f>0</f>
        <v>0</v>
      </c>
      <c r="K41" s="39"/>
      <c r="L41" s="64"/>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1:31" s="2" customFormat="1" ht="25.4" customHeight="1">
      <c r="A43" s="39"/>
      <c r="B43" s="45"/>
      <c r="C43" s="168"/>
      <c r="D43" s="169" t="s">
        <v>45</v>
      </c>
      <c r="E43" s="170"/>
      <c r="F43" s="170"/>
      <c r="G43" s="171" t="s">
        <v>46</v>
      </c>
      <c r="H43" s="172" t="s">
        <v>47</v>
      </c>
      <c r="I43" s="170"/>
      <c r="J43" s="173">
        <f>SUM(J34:J41)</f>
        <v>0</v>
      </c>
      <c r="K43" s="174"/>
      <c r="L43" s="64"/>
      <c r="S43" s="39"/>
      <c r="T43" s="39"/>
      <c r="U43" s="39"/>
      <c r="V43" s="39"/>
      <c r="W43" s="39"/>
      <c r="X43" s="39"/>
      <c r="Y43" s="39"/>
      <c r="Z43" s="39"/>
      <c r="AA43" s="39"/>
      <c r="AB43" s="39"/>
      <c r="AC43" s="39"/>
      <c r="AD43" s="39"/>
      <c r="AE43" s="39"/>
    </row>
    <row r="44" spans="1:31" s="2" customFormat="1" ht="14.4" customHeight="1">
      <c r="A44" s="39"/>
      <c r="B44" s="45"/>
      <c r="C44" s="39"/>
      <c r="D44" s="39"/>
      <c r="E44" s="39"/>
      <c r="F44" s="39"/>
      <c r="G44" s="39"/>
      <c r="H44" s="39"/>
      <c r="I44" s="39"/>
      <c r="J44" s="39"/>
      <c r="K44" s="39"/>
      <c r="L44" s="64"/>
      <c r="S44" s="39"/>
      <c r="T44" s="39"/>
      <c r="U44" s="39"/>
      <c r="V44" s="39"/>
      <c r="W44" s="39"/>
      <c r="X44" s="39"/>
      <c r="Y44" s="39"/>
      <c r="Z44" s="39"/>
      <c r="AA44" s="39"/>
      <c r="AB44" s="39"/>
      <c r="AC44" s="39"/>
      <c r="AD44" s="39"/>
      <c r="AE44" s="39"/>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2:12" s="1" customFormat="1" ht="12" customHeight="1">
      <c r="B86" s="22"/>
      <c r="C86" s="33" t="s">
        <v>133</v>
      </c>
      <c r="D86" s="23"/>
      <c r="E86" s="23"/>
      <c r="F86" s="23"/>
      <c r="G86" s="23"/>
      <c r="H86" s="23"/>
      <c r="I86" s="23"/>
      <c r="J86" s="23"/>
      <c r="K86" s="23"/>
      <c r="L86" s="21"/>
    </row>
    <row r="87" spans="1:31" s="2" customFormat="1" ht="16.5" customHeight="1">
      <c r="A87" s="39"/>
      <c r="B87" s="40"/>
      <c r="C87" s="41"/>
      <c r="D87" s="41"/>
      <c r="E87" s="186" t="s">
        <v>2076</v>
      </c>
      <c r="F87" s="41"/>
      <c r="G87" s="41"/>
      <c r="H87" s="41"/>
      <c r="I87" s="41"/>
      <c r="J87" s="41"/>
      <c r="K87" s="41"/>
      <c r="L87" s="64"/>
      <c r="S87" s="39"/>
      <c r="T87" s="39"/>
      <c r="U87" s="39"/>
      <c r="V87" s="39"/>
      <c r="W87" s="39"/>
      <c r="X87" s="39"/>
      <c r="Y87" s="39"/>
      <c r="Z87" s="39"/>
      <c r="AA87" s="39"/>
      <c r="AB87" s="39"/>
      <c r="AC87" s="39"/>
      <c r="AD87" s="39"/>
      <c r="AE87" s="39"/>
    </row>
    <row r="88" spans="1:31" s="2" customFormat="1" ht="12" customHeight="1">
      <c r="A88" s="39"/>
      <c r="B88" s="40"/>
      <c r="C88" s="33" t="s">
        <v>2077</v>
      </c>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6.5" customHeight="1">
      <c r="A89" s="39"/>
      <c r="B89" s="40"/>
      <c r="C89" s="41"/>
      <c r="D89" s="41"/>
      <c r="E89" s="77" t="str">
        <f>E11</f>
        <v>SO451 - R6 - Práce v HZS</v>
      </c>
      <c r="F89" s="41"/>
      <c r="G89" s="41"/>
      <c r="H89" s="41"/>
      <c r="I89" s="41"/>
      <c r="J89" s="41"/>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2" customHeight="1">
      <c r="A91" s="39"/>
      <c r="B91" s="40"/>
      <c r="C91" s="33" t="s">
        <v>20</v>
      </c>
      <c r="D91" s="41"/>
      <c r="E91" s="41"/>
      <c r="F91" s="28" t="str">
        <f>F14</f>
        <v xml:space="preserve"> </v>
      </c>
      <c r="G91" s="41"/>
      <c r="H91" s="41"/>
      <c r="I91" s="33" t="s">
        <v>22</v>
      </c>
      <c r="J91" s="80" t="str">
        <f>IF(J14="","",J14)</f>
        <v>7. 2. 2022</v>
      </c>
      <c r="K91" s="41"/>
      <c r="L91" s="64"/>
      <c r="S91" s="39"/>
      <c r="T91" s="39"/>
      <c r="U91" s="39"/>
      <c r="V91" s="39"/>
      <c r="W91" s="39"/>
      <c r="X91" s="39"/>
      <c r="Y91" s="39"/>
      <c r="Z91" s="39"/>
      <c r="AA91" s="39"/>
      <c r="AB91" s="39"/>
      <c r="AC91" s="39"/>
      <c r="AD91" s="39"/>
      <c r="AE91" s="39"/>
    </row>
    <row r="92" spans="1:31" s="2" customFormat="1" ht="6.95" customHeight="1">
      <c r="A92" s="39"/>
      <c r="B92" s="40"/>
      <c r="C92" s="41"/>
      <c r="D92" s="41"/>
      <c r="E92" s="41"/>
      <c r="F92" s="41"/>
      <c r="G92" s="41"/>
      <c r="H92" s="41"/>
      <c r="I92" s="41"/>
      <c r="J92" s="41"/>
      <c r="K92" s="41"/>
      <c r="L92" s="64"/>
      <c r="S92" s="39"/>
      <c r="T92" s="39"/>
      <c r="U92" s="39"/>
      <c r="V92" s="39"/>
      <c r="W92" s="39"/>
      <c r="X92" s="39"/>
      <c r="Y92" s="39"/>
      <c r="Z92" s="39"/>
      <c r="AA92" s="39"/>
      <c r="AB92" s="39"/>
      <c r="AC92" s="39"/>
      <c r="AD92" s="39"/>
      <c r="AE92" s="39"/>
    </row>
    <row r="93" spans="1:31" s="2" customFormat="1" ht="15.15" customHeight="1">
      <c r="A93" s="39"/>
      <c r="B93" s="40"/>
      <c r="C93" s="33" t="s">
        <v>24</v>
      </c>
      <c r="D93" s="41"/>
      <c r="E93" s="41"/>
      <c r="F93" s="28" t="str">
        <f>E17</f>
        <v>Město Nový Jičín</v>
      </c>
      <c r="G93" s="41"/>
      <c r="H93" s="41"/>
      <c r="I93" s="33" t="s">
        <v>30</v>
      </c>
      <c r="J93" s="37" t="str">
        <f>E23</f>
        <v>DOPRAPLAN s.r.o.</v>
      </c>
      <c r="K93" s="41"/>
      <c r="L93" s="64"/>
      <c r="S93" s="39"/>
      <c r="T93" s="39"/>
      <c r="U93" s="39"/>
      <c r="V93" s="39"/>
      <c r="W93" s="39"/>
      <c r="X93" s="39"/>
      <c r="Y93" s="39"/>
      <c r="Z93" s="39"/>
      <c r="AA93" s="39"/>
      <c r="AB93" s="39"/>
      <c r="AC93" s="39"/>
      <c r="AD93" s="39"/>
      <c r="AE93" s="39"/>
    </row>
    <row r="94" spans="1:31" s="2" customFormat="1" ht="15.15" customHeight="1">
      <c r="A94" s="39"/>
      <c r="B94" s="40"/>
      <c r="C94" s="33" t="s">
        <v>28</v>
      </c>
      <c r="D94" s="41"/>
      <c r="E94" s="41"/>
      <c r="F94" s="28" t="str">
        <f>IF(E20="","",E20)</f>
        <v>Vyplň údaj</v>
      </c>
      <c r="G94" s="41"/>
      <c r="H94" s="41"/>
      <c r="I94" s="33" t="s">
        <v>33</v>
      </c>
      <c r="J94" s="37" t="str">
        <f>E26</f>
        <v xml:space="preserve"> </v>
      </c>
      <c r="K94" s="41"/>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31" s="2" customFormat="1" ht="29.25" customHeight="1">
      <c r="A96" s="39"/>
      <c r="B96" s="40"/>
      <c r="C96" s="187" t="s">
        <v>139</v>
      </c>
      <c r="D96" s="188"/>
      <c r="E96" s="188"/>
      <c r="F96" s="188"/>
      <c r="G96" s="188"/>
      <c r="H96" s="188"/>
      <c r="I96" s="188"/>
      <c r="J96" s="189" t="s">
        <v>140</v>
      </c>
      <c r="K96" s="188"/>
      <c r="L96" s="64"/>
      <c r="S96" s="39"/>
      <c r="T96" s="39"/>
      <c r="U96" s="39"/>
      <c r="V96" s="39"/>
      <c r="W96" s="39"/>
      <c r="X96" s="39"/>
      <c r="Y96" s="39"/>
      <c r="Z96" s="39"/>
      <c r="AA96" s="39"/>
      <c r="AB96" s="39"/>
      <c r="AC96" s="39"/>
      <c r="AD96" s="39"/>
      <c r="AE96" s="39"/>
    </row>
    <row r="97" spans="1:31" s="2" customFormat="1" ht="10.3" customHeight="1">
      <c r="A97" s="39"/>
      <c r="B97" s="40"/>
      <c r="C97" s="41"/>
      <c r="D97" s="41"/>
      <c r="E97" s="41"/>
      <c r="F97" s="41"/>
      <c r="G97" s="41"/>
      <c r="H97" s="41"/>
      <c r="I97" s="41"/>
      <c r="J97" s="41"/>
      <c r="K97" s="41"/>
      <c r="L97" s="64"/>
      <c r="S97" s="39"/>
      <c r="T97" s="39"/>
      <c r="U97" s="39"/>
      <c r="V97" s="39"/>
      <c r="W97" s="39"/>
      <c r="X97" s="39"/>
      <c r="Y97" s="39"/>
      <c r="Z97" s="39"/>
      <c r="AA97" s="39"/>
      <c r="AB97" s="39"/>
      <c r="AC97" s="39"/>
      <c r="AD97" s="39"/>
      <c r="AE97" s="39"/>
    </row>
    <row r="98" spans="1:47" s="2" customFormat="1" ht="22.8" customHeight="1">
      <c r="A98" s="39"/>
      <c r="B98" s="40"/>
      <c r="C98" s="190" t="s">
        <v>141</v>
      </c>
      <c r="D98" s="41"/>
      <c r="E98" s="41"/>
      <c r="F98" s="41"/>
      <c r="G98" s="41"/>
      <c r="H98" s="41"/>
      <c r="I98" s="41"/>
      <c r="J98" s="111">
        <f>J132</f>
        <v>0</v>
      </c>
      <c r="K98" s="41"/>
      <c r="L98" s="64"/>
      <c r="S98" s="39"/>
      <c r="T98" s="39"/>
      <c r="U98" s="39"/>
      <c r="V98" s="39"/>
      <c r="W98" s="39"/>
      <c r="X98" s="39"/>
      <c r="Y98" s="39"/>
      <c r="Z98" s="39"/>
      <c r="AA98" s="39"/>
      <c r="AB98" s="39"/>
      <c r="AC98" s="39"/>
      <c r="AD98" s="39"/>
      <c r="AE98" s="39"/>
      <c r="AU98" s="18" t="s">
        <v>142</v>
      </c>
    </row>
    <row r="99" spans="1:31" s="9" customFormat="1" ht="24.95" customHeight="1">
      <c r="A99" s="9"/>
      <c r="B99" s="191"/>
      <c r="C99" s="192"/>
      <c r="D99" s="193" t="s">
        <v>143</v>
      </c>
      <c r="E99" s="194"/>
      <c r="F99" s="194"/>
      <c r="G99" s="194"/>
      <c r="H99" s="194"/>
      <c r="I99" s="194"/>
      <c r="J99" s="195">
        <f>J133</f>
        <v>0</v>
      </c>
      <c r="K99" s="192"/>
      <c r="L99" s="196"/>
      <c r="S99" s="9"/>
      <c r="T99" s="9"/>
      <c r="U99" s="9"/>
      <c r="V99" s="9"/>
      <c r="W99" s="9"/>
      <c r="X99" s="9"/>
      <c r="Y99" s="9"/>
      <c r="Z99" s="9"/>
      <c r="AA99" s="9"/>
      <c r="AB99" s="9"/>
      <c r="AC99" s="9"/>
      <c r="AD99" s="9"/>
      <c r="AE99" s="9"/>
    </row>
    <row r="100" spans="1:31" s="10" customFormat="1" ht="19.9" customHeight="1">
      <c r="A100" s="10"/>
      <c r="B100" s="197"/>
      <c r="C100" s="134"/>
      <c r="D100" s="198" t="s">
        <v>144</v>
      </c>
      <c r="E100" s="199"/>
      <c r="F100" s="199"/>
      <c r="G100" s="199"/>
      <c r="H100" s="199"/>
      <c r="I100" s="199"/>
      <c r="J100" s="200">
        <f>J134</f>
        <v>0</v>
      </c>
      <c r="K100" s="134"/>
      <c r="L100" s="201"/>
      <c r="S100" s="10"/>
      <c r="T100" s="10"/>
      <c r="U100" s="10"/>
      <c r="V100" s="10"/>
      <c r="W100" s="10"/>
      <c r="X100" s="10"/>
      <c r="Y100" s="10"/>
      <c r="Z100" s="10"/>
      <c r="AA100" s="10"/>
      <c r="AB100" s="10"/>
      <c r="AC100" s="10"/>
      <c r="AD100" s="10"/>
      <c r="AE100" s="10"/>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29.25" customHeight="1">
      <c r="A103" s="39"/>
      <c r="B103" s="40"/>
      <c r="C103" s="190" t="s">
        <v>147</v>
      </c>
      <c r="D103" s="41"/>
      <c r="E103" s="41"/>
      <c r="F103" s="41"/>
      <c r="G103" s="41"/>
      <c r="H103" s="41"/>
      <c r="I103" s="41"/>
      <c r="J103" s="202">
        <f>ROUND(J104+J105+J106+J107+J108+J109,2)</f>
        <v>0</v>
      </c>
      <c r="K103" s="41"/>
      <c r="L103" s="64"/>
      <c r="N103" s="203" t="s">
        <v>39</v>
      </c>
      <c r="S103" s="39"/>
      <c r="T103" s="39"/>
      <c r="U103" s="39"/>
      <c r="V103" s="39"/>
      <c r="W103" s="39"/>
      <c r="X103" s="39"/>
      <c r="Y103" s="39"/>
      <c r="Z103" s="39"/>
      <c r="AA103" s="39"/>
      <c r="AB103" s="39"/>
      <c r="AC103" s="39"/>
      <c r="AD103" s="39"/>
      <c r="AE103" s="39"/>
    </row>
    <row r="104" spans="1:65" s="2" customFormat="1" ht="18" customHeight="1">
      <c r="A104" s="39"/>
      <c r="B104" s="40"/>
      <c r="C104" s="41"/>
      <c r="D104" s="204" t="s">
        <v>148</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1332</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151</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152</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1333</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5" t="s">
        <v>154</v>
      </c>
      <c r="E109" s="41"/>
      <c r="F109" s="41"/>
      <c r="G109" s="41"/>
      <c r="H109" s="41"/>
      <c r="I109" s="41"/>
      <c r="J109" s="206">
        <f>ROUND(J32*T109,2)</f>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155</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31" s="2" customFormat="1" ht="12">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9.25" customHeight="1">
      <c r="A111" s="39"/>
      <c r="B111" s="40"/>
      <c r="C111" s="213" t="s">
        <v>156</v>
      </c>
      <c r="D111" s="188"/>
      <c r="E111" s="188"/>
      <c r="F111" s="188"/>
      <c r="G111" s="188"/>
      <c r="H111" s="188"/>
      <c r="I111" s="188"/>
      <c r="J111" s="214">
        <f>ROUND(J98+J103,2)</f>
        <v>0</v>
      </c>
      <c r="K111" s="188"/>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157</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6" t="str">
        <f>E7</f>
        <v>Chodník a úpravy autobusových zastávek, ul. Císařská v Novém Jičíně (Bocheta)</v>
      </c>
      <c r="F120" s="33"/>
      <c r="G120" s="33"/>
      <c r="H120" s="33"/>
      <c r="I120" s="41"/>
      <c r="J120" s="41"/>
      <c r="K120" s="41"/>
      <c r="L120" s="64"/>
      <c r="S120" s="39"/>
      <c r="T120" s="39"/>
      <c r="U120" s="39"/>
      <c r="V120" s="39"/>
      <c r="W120" s="39"/>
      <c r="X120" s="39"/>
      <c r="Y120" s="39"/>
      <c r="Z120" s="39"/>
      <c r="AA120" s="39"/>
      <c r="AB120" s="39"/>
      <c r="AC120" s="39"/>
      <c r="AD120" s="39"/>
      <c r="AE120" s="39"/>
    </row>
    <row r="121" spans="2:12" s="1" customFormat="1" ht="12" customHeight="1">
      <c r="B121" s="22"/>
      <c r="C121" s="33" t="s">
        <v>133</v>
      </c>
      <c r="D121" s="23"/>
      <c r="E121" s="23"/>
      <c r="F121" s="23"/>
      <c r="G121" s="23"/>
      <c r="H121" s="23"/>
      <c r="I121" s="23"/>
      <c r="J121" s="23"/>
      <c r="K121" s="23"/>
      <c r="L121" s="21"/>
    </row>
    <row r="122" spans="1:31" s="2" customFormat="1" ht="16.5" customHeight="1">
      <c r="A122" s="39"/>
      <c r="B122" s="40"/>
      <c r="C122" s="41"/>
      <c r="D122" s="41"/>
      <c r="E122" s="186" t="s">
        <v>2076</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2077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E11</f>
        <v>SO451 - R6 - Práce v HZS</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F14</f>
        <v xml:space="preserve"> </v>
      </c>
      <c r="G126" s="41"/>
      <c r="H126" s="41"/>
      <c r="I126" s="33" t="s">
        <v>22</v>
      </c>
      <c r="J126" s="80" t="str">
        <f>IF(J14="","",J14)</f>
        <v>7. 2. 2022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E17</f>
        <v>Město Nový Jičín</v>
      </c>
      <c r="G128" s="41"/>
      <c r="H128" s="41"/>
      <c r="I128" s="33" t="s">
        <v>30</v>
      </c>
      <c r="J128" s="37" t="str">
        <f>E23</f>
        <v>DOPRAPLAN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IF(E20="","",E20)</f>
        <v>Vyplň údaj</v>
      </c>
      <c r="G129" s="41"/>
      <c r="H129" s="41"/>
      <c r="I129" s="33" t="s">
        <v>33</v>
      </c>
      <c r="J129" s="37" t="str">
        <f>E26</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15"/>
      <c r="B131" s="216"/>
      <c r="C131" s="217" t="s">
        <v>158</v>
      </c>
      <c r="D131" s="218" t="s">
        <v>60</v>
      </c>
      <c r="E131" s="218" t="s">
        <v>56</v>
      </c>
      <c r="F131" s="218" t="s">
        <v>57</v>
      </c>
      <c r="G131" s="218" t="s">
        <v>159</v>
      </c>
      <c r="H131" s="218" t="s">
        <v>160</v>
      </c>
      <c r="I131" s="218" t="s">
        <v>161</v>
      </c>
      <c r="J131" s="218" t="s">
        <v>140</v>
      </c>
      <c r="K131" s="219" t="s">
        <v>162</v>
      </c>
      <c r="L131" s="220"/>
      <c r="M131" s="101" t="s">
        <v>1</v>
      </c>
      <c r="N131" s="102" t="s">
        <v>39</v>
      </c>
      <c r="O131" s="102" t="s">
        <v>163</v>
      </c>
      <c r="P131" s="102" t="s">
        <v>164</v>
      </c>
      <c r="Q131" s="102" t="s">
        <v>165</v>
      </c>
      <c r="R131" s="102" t="s">
        <v>166</v>
      </c>
      <c r="S131" s="102" t="s">
        <v>167</v>
      </c>
      <c r="T131" s="103" t="s">
        <v>168</v>
      </c>
      <c r="U131" s="215"/>
      <c r="V131" s="215"/>
      <c r="W131" s="215"/>
      <c r="X131" s="215"/>
      <c r="Y131" s="215"/>
      <c r="Z131" s="215"/>
      <c r="AA131" s="215"/>
      <c r="AB131" s="215"/>
      <c r="AC131" s="215"/>
      <c r="AD131" s="215"/>
      <c r="AE131" s="215"/>
    </row>
    <row r="132" spans="1:63" s="2" customFormat="1" ht="22.8" customHeight="1">
      <c r="A132" s="39"/>
      <c r="B132" s="40"/>
      <c r="C132" s="108" t="s">
        <v>169</v>
      </c>
      <c r="D132" s="41"/>
      <c r="E132" s="41"/>
      <c r="F132" s="41"/>
      <c r="G132" s="41"/>
      <c r="H132" s="41"/>
      <c r="I132" s="41"/>
      <c r="J132" s="221">
        <f>BK132</f>
        <v>0</v>
      </c>
      <c r="K132" s="41"/>
      <c r="L132" s="45"/>
      <c r="M132" s="104"/>
      <c r="N132" s="222"/>
      <c r="O132" s="105"/>
      <c r="P132" s="223">
        <f>P133</f>
        <v>0</v>
      </c>
      <c r="Q132" s="105"/>
      <c r="R132" s="223">
        <f>R133</f>
        <v>0</v>
      </c>
      <c r="S132" s="105"/>
      <c r="T132" s="224">
        <f>T133</f>
        <v>0</v>
      </c>
      <c r="U132" s="39"/>
      <c r="V132" s="39"/>
      <c r="W132" s="39"/>
      <c r="X132" s="39"/>
      <c r="Y132" s="39"/>
      <c r="Z132" s="39"/>
      <c r="AA132" s="39"/>
      <c r="AB132" s="39"/>
      <c r="AC132" s="39"/>
      <c r="AD132" s="39"/>
      <c r="AE132" s="39"/>
      <c r="AT132" s="18" t="s">
        <v>74</v>
      </c>
      <c r="AU132" s="18" t="s">
        <v>142</v>
      </c>
      <c r="BK132" s="225">
        <f>BK133</f>
        <v>0</v>
      </c>
    </row>
    <row r="133" spans="1:63" s="12" customFormat="1" ht="25.9" customHeight="1">
      <c r="A133" s="12"/>
      <c r="B133" s="226"/>
      <c r="C133" s="227"/>
      <c r="D133" s="228" t="s">
        <v>74</v>
      </c>
      <c r="E133" s="229" t="s">
        <v>149</v>
      </c>
      <c r="F133" s="229" t="s">
        <v>170</v>
      </c>
      <c r="G133" s="227"/>
      <c r="H133" s="227"/>
      <c r="I133" s="230"/>
      <c r="J133" s="231">
        <f>BK133</f>
        <v>0</v>
      </c>
      <c r="K133" s="227"/>
      <c r="L133" s="232"/>
      <c r="M133" s="233"/>
      <c r="N133" s="234"/>
      <c r="O133" s="234"/>
      <c r="P133" s="235">
        <f>P134</f>
        <v>0</v>
      </c>
      <c r="Q133" s="234"/>
      <c r="R133" s="235">
        <f>R134</f>
        <v>0</v>
      </c>
      <c r="S133" s="234"/>
      <c r="T133" s="236">
        <f>T134</f>
        <v>0</v>
      </c>
      <c r="U133" s="12"/>
      <c r="V133" s="12"/>
      <c r="W133" s="12"/>
      <c r="X133" s="12"/>
      <c r="Y133" s="12"/>
      <c r="Z133" s="12"/>
      <c r="AA133" s="12"/>
      <c r="AB133" s="12"/>
      <c r="AC133" s="12"/>
      <c r="AD133" s="12"/>
      <c r="AE133" s="12"/>
      <c r="AR133" s="237" t="s">
        <v>171</v>
      </c>
      <c r="AT133" s="238" t="s">
        <v>74</v>
      </c>
      <c r="AU133" s="238" t="s">
        <v>75</v>
      </c>
      <c r="AY133" s="237" t="s">
        <v>172</v>
      </c>
      <c r="BK133" s="239">
        <f>BK134</f>
        <v>0</v>
      </c>
    </row>
    <row r="134" spans="1:63" s="12" customFormat="1" ht="22.8" customHeight="1">
      <c r="A134" s="12"/>
      <c r="B134" s="226"/>
      <c r="C134" s="227"/>
      <c r="D134" s="228" t="s">
        <v>74</v>
      </c>
      <c r="E134" s="240" t="s">
        <v>173</v>
      </c>
      <c r="F134" s="240" t="s">
        <v>174</v>
      </c>
      <c r="G134" s="227"/>
      <c r="H134" s="227"/>
      <c r="I134" s="230"/>
      <c r="J134" s="241">
        <f>BK134</f>
        <v>0</v>
      </c>
      <c r="K134" s="227"/>
      <c r="L134" s="232"/>
      <c r="M134" s="233"/>
      <c r="N134" s="234"/>
      <c r="O134" s="234"/>
      <c r="P134" s="235">
        <f>SUM(P135:P152)</f>
        <v>0</v>
      </c>
      <c r="Q134" s="234"/>
      <c r="R134" s="235">
        <f>SUM(R135:R152)</f>
        <v>0</v>
      </c>
      <c r="S134" s="234"/>
      <c r="T134" s="236">
        <f>SUM(T135:T152)</f>
        <v>0</v>
      </c>
      <c r="U134" s="12"/>
      <c r="V134" s="12"/>
      <c r="W134" s="12"/>
      <c r="X134" s="12"/>
      <c r="Y134" s="12"/>
      <c r="Z134" s="12"/>
      <c r="AA134" s="12"/>
      <c r="AB134" s="12"/>
      <c r="AC134" s="12"/>
      <c r="AD134" s="12"/>
      <c r="AE134" s="12"/>
      <c r="AR134" s="237" t="s">
        <v>171</v>
      </c>
      <c r="AT134" s="238" t="s">
        <v>74</v>
      </c>
      <c r="AU134" s="238" t="s">
        <v>83</v>
      </c>
      <c r="AY134" s="237" t="s">
        <v>172</v>
      </c>
      <c r="BK134" s="239">
        <f>SUM(BK135:BK152)</f>
        <v>0</v>
      </c>
    </row>
    <row r="135" spans="1:65" s="2" customFormat="1" ht="16.5" customHeight="1">
      <c r="A135" s="39"/>
      <c r="B135" s="40"/>
      <c r="C135" s="242" t="s">
        <v>83</v>
      </c>
      <c r="D135" s="242" t="s">
        <v>175</v>
      </c>
      <c r="E135" s="243" t="s">
        <v>2406</v>
      </c>
      <c r="F135" s="244" t="s">
        <v>2407</v>
      </c>
      <c r="G135" s="245" t="s">
        <v>1791</v>
      </c>
      <c r="H135" s="246">
        <v>1</v>
      </c>
      <c r="I135" s="247"/>
      <c r="J135" s="248">
        <f>ROUND(I135*H135,2)</f>
        <v>0</v>
      </c>
      <c r="K135" s="244" t="s">
        <v>179</v>
      </c>
      <c r="L135" s="45"/>
      <c r="M135" s="249" t="s">
        <v>1</v>
      </c>
      <c r="N135" s="250" t="s">
        <v>40</v>
      </c>
      <c r="O135" s="92"/>
      <c r="P135" s="251">
        <f>O135*H135</f>
        <v>0</v>
      </c>
      <c r="Q135" s="251">
        <v>0</v>
      </c>
      <c r="R135" s="251">
        <f>Q135*H135</f>
        <v>0</v>
      </c>
      <c r="S135" s="251">
        <v>0</v>
      </c>
      <c r="T135" s="252">
        <f>S135*H135</f>
        <v>0</v>
      </c>
      <c r="U135" s="39"/>
      <c r="V135" s="39"/>
      <c r="W135" s="39"/>
      <c r="X135" s="39"/>
      <c r="Y135" s="39"/>
      <c r="Z135" s="39"/>
      <c r="AA135" s="39"/>
      <c r="AB135" s="39"/>
      <c r="AC135" s="39"/>
      <c r="AD135" s="39"/>
      <c r="AE135" s="39"/>
      <c r="AR135" s="253" t="s">
        <v>180</v>
      </c>
      <c r="AT135" s="253" t="s">
        <v>175</v>
      </c>
      <c r="AU135" s="253" t="s">
        <v>85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180</v>
      </c>
      <c r="BM135" s="253" t="s">
        <v>2408</v>
      </c>
    </row>
    <row r="136" spans="1:47" s="2" customFormat="1" ht="12">
      <c r="A136" s="39"/>
      <c r="B136" s="40"/>
      <c r="C136" s="41"/>
      <c r="D136" s="255" t="s">
        <v>182</v>
      </c>
      <c r="E136" s="41"/>
      <c r="F136" s="256" t="s">
        <v>174</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85</v>
      </c>
    </row>
    <row r="137" spans="1:65" s="2" customFormat="1" ht="16.5" customHeight="1">
      <c r="A137" s="39"/>
      <c r="B137" s="40"/>
      <c r="C137" s="242" t="s">
        <v>85</v>
      </c>
      <c r="D137" s="242" t="s">
        <v>175</v>
      </c>
      <c r="E137" s="243" t="s">
        <v>2409</v>
      </c>
      <c r="F137" s="244" t="s">
        <v>2410</v>
      </c>
      <c r="G137" s="245" t="s">
        <v>1791</v>
      </c>
      <c r="H137" s="246">
        <v>6</v>
      </c>
      <c r="I137" s="247"/>
      <c r="J137" s="248">
        <f>ROUND(I137*H137,2)</f>
        <v>0</v>
      </c>
      <c r="K137" s="244" t="s">
        <v>179</v>
      </c>
      <c r="L137" s="45"/>
      <c r="M137" s="249" t="s">
        <v>1</v>
      </c>
      <c r="N137" s="250" t="s">
        <v>40</v>
      </c>
      <c r="O137" s="92"/>
      <c r="P137" s="251">
        <f>O137*H137</f>
        <v>0</v>
      </c>
      <c r="Q137" s="251">
        <v>0</v>
      </c>
      <c r="R137" s="251">
        <f>Q137*H137</f>
        <v>0</v>
      </c>
      <c r="S137" s="251">
        <v>0</v>
      </c>
      <c r="T137" s="252">
        <f>S137*H137</f>
        <v>0</v>
      </c>
      <c r="U137" s="39"/>
      <c r="V137" s="39"/>
      <c r="W137" s="39"/>
      <c r="X137" s="39"/>
      <c r="Y137" s="39"/>
      <c r="Z137" s="39"/>
      <c r="AA137" s="39"/>
      <c r="AB137" s="39"/>
      <c r="AC137" s="39"/>
      <c r="AD137" s="39"/>
      <c r="AE137" s="39"/>
      <c r="AR137" s="253" t="s">
        <v>180</v>
      </c>
      <c r="AT137" s="253" t="s">
        <v>175</v>
      </c>
      <c r="AU137" s="253" t="s">
        <v>85</v>
      </c>
      <c r="AY137" s="18" t="s">
        <v>172</v>
      </c>
      <c r="BE137" s="254">
        <f>IF(N137="základní",J137,0)</f>
        <v>0</v>
      </c>
      <c r="BF137" s="254">
        <f>IF(N137="snížená",J137,0)</f>
        <v>0</v>
      </c>
      <c r="BG137" s="254">
        <f>IF(N137="zákl. přenesená",J137,0)</f>
        <v>0</v>
      </c>
      <c r="BH137" s="254">
        <f>IF(N137="sníž. přenesená",J137,0)</f>
        <v>0</v>
      </c>
      <c r="BI137" s="254">
        <f>IF(N137="nulová",J137,0)</f>
        <v>0</v>
      </c>
      <c r="BJ137" s="18" t="s">
        <v>83</v>
      </c>
      <c r="BK137" s="254">
        <f>ROUND(I137*H137,2)</f>
        <v>0</v>
      </c>
      <c r="BL137" s="18" t="s">
        <v>180</v>
      </c>
      <c r="BM137" s="253" t="s">
        <v>2411</v>
      </c>
    </row>
    <row r="138" spans="1:47" s="2" customFormat="1" ht="12">
      <c r="A138" s="39"/>
      <c r="B138" s="40"/>
      <c r="C138" s="41"/>
      <c r="D138" s="255" t="s">
        <v>182</v>
      </c>
      <c r="E138" s="41"/>
      <c r="F138" s="256" t="s">
        <v>174</v>
      </c>
      <c r="G138" s="41"/>
      <c r="H138" s="41"/>
      <c r="I138" s="210"/>
      <c r="J138" s="41"/>
      <c r="K138" s="41"/>
      <c r="L138" s="45"/>
      <c r="M138" s="257"/>
      <c r="N138" s="258"/>
      <c r="O138" s="92"/>
      <c r="P138" s="92"/>
      <c r="Q138" s="92"/>
      <c r="R138" s="92"/>
      <c r="S138" s="92"/>
      <c r="T138" s="93"/>
      <c r="U138" s="39"/>
      <c r="V138" s="39"/>
      <c r="W138" s="39"/>
      <c r="X138" s="39"/>
      <c r="Y138" s="39"/>
      <c r="Z138" s="39"/>
      <c r="AA138" s="39"/>
      <c r="AB138" s="39"/>
      <c r="AC138" s="39"/>
      <c r="AD138" s="39"/>
      <c r="AE138" s="39"/>
      <c r="AT138" s="18" t="s">
        <v>182</v>
      </c>
      <c r="AU138" s="18" t="s">
        <v>85</v>
      </c>
    </row>
    <row r="139" spans="1:65" s="2" customFormat="1" ht="16.5" customHeight="1">
      <c r="A139" s="39"/>
      <c r="B139" s="40"/>
      <c r="C139" s="242" t="s">
        <v>189</v>
      </c>
      <c r="D139" s="242" t="s">
        <v>175</v>
      </c>
      <c r="E139" s="243" t="s">
        <v>2412</v>
      </c>
      <c r="F139" s="244" t="s">
        <v>2413</v>
      </c>
      <c r="G139" s="245" t="s">
        <v>1791</v>
      </c>
      <c r="H139" s="246">
        <v>5</v>
      </c>
      <c r="I139" s="247"/>
      <c r="J139" s="248">
        <f>ROUND(I139*H139,2)</f>
        <v>0</v>
      </c>
      <c r="K139" s="244" t="s">
        <v>179</v>
      </c>
      <c r="L139" s="45"/>
      <c r="M139" s="249" t="s">
        <v>1</v>
      </c>
      <c r="N139" s="250" t="s">
        <v>40</v>
      </c>
      <c r="O139" s="92"/>
      <c r="P139" s="251">
        <f>O139*H139</f>
        <v>0</v>
      </c>
      <c r="Q139" s="251">
        <v>0</v>
      </c>
      <c r="R139" s="251">
        <f>Q139*H139</f>
        <v>0</v>
      </c>
      <c r="S139" s="251">
        <v>0</v>
      </c>
      <c r="T139" s="252">
        <f>S139*H139</f>
        <v>0</v>
      </c>
      <c r="U139" s="39"/>
      <c r="V139" s="39"/>
      <c r="W139" s="39"/>
      <c r="X139" s="39"/>
      <c r="Y139" s="39"/>
      <c r="Z139" s="39"/>
      <c r="AA139" s="39"/>
      <c r="AB139" s="39"/>
      <c r="AC139" s="39"/>
      <c r="AD139" s="39"/>
      <c r="AE139" s="39"/>
      <c r="AR139" s="253" t="s">
        <v>180</v>
      </c>
      <c r="AT139" s="253" t="s">
        <v>175</v>
      </c>
      <c r="AU139" s="253" t="s">
        <v>85</v>
      </c>
      <c r="AY139" s="18" t="s">
        <v>172</v>
      </c>
      <c r="BE139" s="254">
        <f>IF(N139="základní",J139,0)</f>
        <v>0</v>
      </c>
      <c r="BF139" s="254">
        <f>IF(N139="snížená",J139,0)</f>
        <v>0</v>
      </c>
      <c r="BG139" s="254">
        <f>IF(N139="zákl. přenesená",J139,0)</f>
        <v>0</v>
      </c>
      <c r="BH139" s="254">
        <f>IF(N139="sníž. přenesená",J139,0)</f>
        <v>0</v>
      </c>
      <c r="BI139" s="254">
        <f>IF(N139="nulová",J139,0)</f>
        <v>0</v>
      </c>
      <c r="BJ139" s="18" t="s">
        <v>83</v>
      </c>
      <c r="BK139" s="254">
        <f>ROUND(I139*H139,2)</f>
        <v>0</v>
      </c>
      <c r="BL139" s="18" t="s">
        <v>180</v>
      </c>
      <c r="BM139" s="253" t="s">
        <v>2414</v>
      </c>
    </row>
    <row r="140" spans="1:47" s="2" customFormat="1" ht="12">
      <c r="A140" s="39"/>
      <c r="B140" s="40"/>
      <c r="C140" s="41"/>
      <c r="D140" s="255" t="s">
        <v>182</v>
      </c>
      <c r="E140" s="41"/>
      <c r="F140" s="256" t="s">
        <v>174</v>
      </c>
      <c r="G140" s="41"/>
      <c r="H140" s="41"/>
      <c r="I140" s="210"/>
      <c r="J140" s="41"/>
      <c r="K140" s="41"/>
      <c r="L140" s="45"/>
      <c r="M140" s="257"/>
      <c r="N140" s="258"/>
      <c r="O140" s="92"/>
      <c r="P140" s="92"/>
      <c r="Q140" s="92"/>
      <c r="R140" s="92"/>
      <c r="S140" s="92"/>
      <c r="T140" s="93"/>
      <c r="U140" s="39"/>
      <c r="V140" s="39"/>
      <c r="W140" s="39"/>
      <c r="X140" s="39"/>
      <c r="Y140" s="39"/>
      <c r="Z140" s="39"/>
      <c r="AA140" s="39"/>
      <c r="AB140" s="39"/>
      <c r="AC140" s="39"/>
      <c r="AD140" s="39"/>
      <c r="AE140" s="39"/>
      <c r="AT140" s="18" t="s">
        <v>182</v>
      </c>
      <c r="AU140" s="18" t="s">
        <v>85</v>
      </c>
    </row>
    <row r="141" spans="1:65" s="2" customFormat="1" ht="16.5" customHeight="1">
      <c r="A141" s="39"/>
      <c r="B141" s="40"/>
      <c r="C141" s="242" t="s">
        <v>195</v>
      </c>
      <c r="D141" s="242" t="s">
        <v>175</v>
      </c>
      <c r="E141" s="243" t="s">
        <v>2415</v>
      </c>
      <c r="F141" s="244" t="s">
        <v>2416</v>
      </c>
      <c r="G141" s="245" t="s">
        <v>1791</v>
      </c>
      <c r="H141" s="246">
        <v>4</v>
      </c>
      <c r="I141" s="247"/>
      <c r="J141" s="248">
        <f>ROUND(I141*H141,2)</f>
        <v>0</v>
      </c>
      <c r="K141" s="244" t="s">
        <v>179</v>
      </c>
      <c r="L141" s="45"/>
      <c r="M141" s="249" t="s">
        <v>1</v>
      </c>
      <c r="N141" s="250" t="s">
        <v>40</v>
      </c>
      <c r="O141" s="92"/>
      <c r="P141" s="251">
        <f>O141*H141</f>
        <v>0</v>
      </c>
      <c r="Q141" s="251">
        <v>0</v>
      </c>
      <c r="R141" s="251">
        <f>Q141*H141</f>
        <v>0</v>
      </c>
      <c r="S141" s="251">
        <v>0</v>
      </c>
      <c r="T141" s="252">
        <f>S141*H141</f>
        <v>0</v>
      </c>
      <c r="U141" s="39"/>
      <c r="V141" s="39"/>
      <c r="W141" s="39"/>
      <c r="X141" s="39"/>
      <c r="Y141" s="39"/>
      <c r="Z141" s="39"/>
      <c r="AA141" s="39"/>
      <c r="AB141" s="39"/>
      <c r="AC141" s="39"/>
      <c r="AD141" s="39"/>
      <c r="AE141" s="39"/>
      <c r="AR141" s="253" t="s">
        <v>180</v>
      </c>
      <c r="AT141" s="253" t="s">
        <v>175</v>
      </c>
      <c r="AU141" s="253" t="s">
        <v>85</v>
      </c>
      <c r="AY141" s="18" t="s">
        <v>172</v>
      </c>
      <c r="BE141" s="254">
        <f>IF(N141="základní",J141,0)</f>
        <v>0</v>
      </c>
      <c r="BF141" s="254">
        <f>IF(N141="snížená",J141,0)</f>
        <v>0</v>
      </c>
      <c r="BG141" s="254">
        <f>IF(N141="zákl. přenesená",J141,0)</f>
        <v>0</v>
      </c>
      <c r="BH141" s="254">
        <f>IF(N141="sníž. přenesená",J141,0)</f>
        <v>0</v>
      </c>
      <c r="BI141" s="254">
        <f>IF(N141="nulová",J141,0)</f>
        <v>0</v>
      </c>
      <c r="BJ141" s="18" t="s">
        <v>83</v>
      </c>
      <c r="BK141" s="254">
        <f>ROUND(I141*H141,2)</f>
        <v>0</v>
      </c>
      <c r="BL141" s="18" t="s">
        <v>180</v>
      </c>
      <c r="BM141" s="253" t="s">
        <v>2417</v>
      </c>
    </row>
    <row r="142" spans="1:47" s="2" customFormat="1" ht="12">
      <c r="A142" s="39"/>
      <c r="B142" s="40"/>
      <c r="C142" s="41"/>
      <c r="D142" s="255" t="s">
        <v>182</v>
      </c>
      <c r="E142" s="41"/>
      <c r="F142" s="256" t="s">
        <v>174</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182</v>
      </c>
      <c r="AU142" s="18" t="s">
        <v>85</v>
      </c>
    </row>
    <row r="143" spans="1:65" s="2" customFormat="1" ht="16.5" customHeight="1">
      <c r="A143" s="39"/>
      <c r="B143" s="40"/>
      <c r="C143" s="242" t="s">
        <v>171</v>
      </c>
      <c r="D143" s="242" t="s">
        <v>175</v>
      </c>
      <c r="E143" s="243" t="s">
        <v>2418</v>
      </c>
      <c r="F143" s="244" t="s">
        <v>2419</v>
      </c>
      <c r="G143" s="245" t="s">
        <v>1791</v>
      </c>
      <c r="H143" s="246">
        <v>2</v>
      </c>
      <c r="I143" s="247"/>
      <c r="J143" s="248">
        <f>ROUND(I143*H143,2)</f>
        <v>0</v>
      </c>
      <c r="K143" s="244" t="s">
        <v>179</v>
      </c>
      <c r="L143" s="45"/>
      <c r="M143" s="249" t="s">
        <v>1</v>
      </c>
      <c r="N143" s="250" t="s">
        <v>40</v>
      </c>
      <c r="O143" s="92"/>
      <c r="P143" s="251">
        <f>O143*H143</f>
        <v>0</v>
      </c>
      <c r="Q143" s="251">
        <v>0</v>
      </c>
      <c r="R143" s="251">
        <f>Q143*H143</f>
        <v>0</v>
      </c>
      <c r="S143" s="251">
        <v>0</v>
      </c>
      <c r="T143" s="252">
        <f>S143*H143</f>
        <v>0</v>
      </c>
      <c r="U143" s="39"/>
      <c r="V143" s="39"/>
      <c r="W143" s="39"/>
      <c r="X143" s="39"/>
      <c r="Y143" s="39"/>
      <c r="Z143" s="39"/>
      <c r="AA143" s="39"/>
      <c r="AB143" s="39"/>
      <c r="AC143" s="39"/>
      <c r="AD143" s="39"/>
      <c r="AE143" s="39"/>
      <c r="AR143" s="253" t="s">
        <v>180</v>
      </c>
      <c r="AT143" s="253" t="s">
        <v>175</v>
      </c>
      <c r="AU143" s="253" t="s">
        <v>85</v>
      </c>
      <c r="AY143" s="18" t="s">
        <v>172</v>
      </c>
      <c r="BE143" s="254">
        <f>IF(N143="základní",J143,0)</f>
        <v>0</v>
      </c>
      <c r="BF143" s="254">
        <f>IF(N143="snížená",J143,0)</f>
        <v>0</v>
      </c>
      <c r="BG143" s="254">
        <f>IF(N143="zákl. přenesená",J143,0)</f>
        <v>0</v>
      </c>
      <c r="BH143" s="254">
        <f>IF(N143="sníž. přenesená",J143,0)</f>
        <v>0</v>
      </c>
      <c r="BI143" s="254">
        <f>IF(N143="nulová",J143,0)</f>
        <v>0</v>
      </c>
      <c r="BJ143" s="18" t="s">
        <v>83</v>
      </c>
      <c r="BK143" s="254">
        <f>ROUND(I143*H143,2)</f>
        <v>0</v>
      </c>
      <c r="BL143" s="18" t="s">
        <v>180</v>
      </c>
      <c r="BM143" s="253" t="s">
        <v>2420</v>
      </c>
    </row>
    <row r="144" spans="1:47" s="2" customFormat="1" ht="12">
      <c r="A144" s="39"/>
      <c r="B144" s="40"/>
      <c r="C144" s="41"/>
      <c r="D144" s="255" t="s">
        <v>182</v>
      </c>
      <c r="E144" s="41"/>
      <c r="F144" s="256" t="s">
        <v>174</v>
      </c>
      <c r="G144" s="41"/>
      <c r="H144" s="41"/>
      <c r="I144" s="210"/>
      <c r="J144" s="41"/>
      <c r="K144" s="41"/>
      <c r="L144" s="45"/>
      <c r="M144" s="257"/>
      <c r="N144" s="258"/>
      <c r="O144" s="92"/>
      <c r="P144" s="92"/>
      <c r="Q144" s="92"/>
      <c r="R144" s="92"/>
      <c r="S144" s="92"/>
      <c r="T144" s="93"/>
      <c r="U144" s="39"/>
      <c r="V144" s="39"/>
      <c r="W144" s="39"/>
      <c r="X144" s="39"/>
      <c r="Y144" s="39"/>
      <c r="Z144" s="39"/>
      <c r="AA144" s="39"/>
      <c r="AB144" s="39"/>
      <c r="AC144" s="39"/>
      <c r="AD144" s="39"/>
      <c r="AE144" s="39"/>
      <c r="AT144" s="18" t="s">
        <v>182</v>
      </c>
      <c r="AU144" s="18" t="s">
        <v>85</v>
      </c>
    </row>
    <row r="145" spans="1:65" s="2" customFormat="1" ht="16.5" customHeight="1">
      <c r="A145" s="39"/>
      <c r="B145" s="40"/>
      <c r="C145" s="242" t="s">
        <v>205</v>
      </c>
      <c r="D145" s="242" t="s">
        <v>175</v>
      </c>
      <c r="E145" s="243" t="s">
        <v>2421</v>
      </c>
      <c r="F145" s="244" t="s">
        <v>2422</v>
      </c>
      <c r="G145" s="245" t="s">
        <v>1791</v>
      </c>
      <c r="H145" s="246">
        <v>6</v>
      </c>
      <c r="I145" s="247"/>
      <c r="J145" s="248">
        <f>ROUND(I145*H145,2)</f>
        <v>0</v>
      </c>
      <c r="K145" s="244" t="s">
        <v>179</v>
      </c>
      <c r="L145" s="45"/>
      <c r="M145" s="249" t="s">
        <v>1</v>
      </c>
      <c r="N145" s="250" t="s">
        <v>40</v>
      </c>
      <c r="O145" s="92"/>
      <c r="P145" s="251">
        <f>O145*H145</f>
        <v>0</v>
      </c>
      <c r="Q145" s="251">
        <v>0</v>
      </c>
      <c r="R145" s="251">
        <f>Q145*H145</f>
        <v>0</v>
      </c>
      <c r="S145" s="251">
        <v>0</v>
      </c>
      <c r="T145" s="252">
        <f>S145*H145</f>
        <v>0</v>
      </c>
      <c r="U145" s="39"/>
      <c r="V145" s="39"/>
      <c r="W145" s="39"/>
      <c r="X145" s="39"/>
      <c r="Y145" s="39"/>
      <c r="Z145" s="39"/>
      <c r="AA145" s="39"/>
      <c r="AB145" s="39"/>
      <c r="AC145" s="39"/>
      <c r="AD145" s="39"/>
      <c r="AE145" s="39"/>
      <c r="AR145" s="253" t="s">
        <v>180</v>
      </c>
      <c r="AT145" s="253" t="s">
        <v>175</v>
      </c>
      <c r="AU145" s="253" t="s">
        <v>85</v>
      </c>
      <c r="AY145" s="18" t="s">
        <v>172</v>
      </c>
      <c r="BE145" s="254">
        <f>IF(N145="základní",J145,0)</f>
        <v>0</v>
      </c>
      <c r="BF145" s="254">
        <f>IF(N145="snížená",J145,0)</f>
        <v>0</v>
      </c>
      <c r="BG145" s="254">
        <f>IF(N145="zákl. přenesená",J145,0)</f>
        <v>0</v>
      </c>
      <c r="BH145" s="254">
        <f>IF(N145="sníž. přenesená",J145,0)</f>
        <v>0</v>
      </c>
      <c r="BI145" s="254">
        <f>IF(N145="nulová",J145,0)</f>
        <v>0</v>
      </c>
      <c r="BJ145" s="18" t="s">
        <v>83</v>
      </c>
      <c r="BK145" s="254">
        <f>ROUND(I145*H145,2)</f>
        <v>0</v>
      </c>
      <c r="BL145" s="18" t="s">
        <v>180</v>
      </c>
      <c r="BM145" s="253" t="s">
        <v>2423</v>
      </c>
    </row>
    <row r="146" spans="1:47" s="2" customFormat="1" ht="12">
      <c r="A146" s="39"/>
      <c r="B146" s="40"/>
      <c r="C146" s="41"/>
      <c r="D146" s="255" t="s">
        <v>182</v>
      </c>
      <c r="E146" s="41"/>
      <c r="F146" s="256" t="s">
        <v>174</v>
      </c>
      <c r="G146" s="41"/>
      <c r="H146" s="41"/>
      <c r="I146" s="210"/>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182</v>
      </c>
      <c r="AU146" s="18" t="s">
        <v>85</v>
      </c>
    </row>
    <row r="147" spans="1:65" s="2" customFormat="1" ht="16.5" customHeight="1">
      <c r="A147" s="39"/>
      <c r="B147" s="40"/>
      <c r="C147" s="242" t="s">
        <v>212</v>
      </c>
      <c r="D147" s="242" t="s">
        <v>175</v>
      </c>
      <c r="E147" s="243" t="s">
        <v>2424</v>
      </c>
      <c r="F147" s="244" t="s">
        <v>2425</v>
      </c>
      <c r="G147" s="245" t="s">
        <v>1791</v>
      </c>
      <c r="H147" s="246">
        <v>2</v>
      </c>
      <c r="I147" s="247"/>
      <c r="J147" s="248">
        <f>ROUND(I147*H147,2)</f>
        <v>0</v>
      </c>
      <c r="K147" s="244" t="s">
        <v>179</v>
      </c>
      <c r="L147" s="45"/>
      <c r="M147" s="249" t="s">
        <v>1</v>
      </c>
      <c r="N147" s="250" t="s">
        <v>40</v>
      </c>
      <c r="O147" s="92"/>
      <c r="P147" s="251">
        <f>O147*H147</f>
        <v>0</v>
      </c>
      <c r="Q147" s="251">
        <v>0</v>
      </c>
      <c r="R147" s="251">
        <f>Q147*H147</f>
        <v>0</v>
      </c>
      <c r="S147" s="251">
        <v>0</v>
      </c>
      <c r="T147" s="252">
        <f>S147*H147</f>
        <v>0</v>
      </c>
      <c r="U147" s="39"/>
      <c r="V147" s="39"/>
      <c r="W147" s="39"/>
      <c r="X147" s="39"/>
      <c r="Y147" s="39"/>
      <c r="Z147" s="39"/>
      <c r="AA147" s="39"/>
      <c r="AB147" s="39"/>
      <c r="AC147" s="39"/>
      <c r="AD147" s="39"/>
      <c r="AE147" s="39"/>
      <c r="AR147" s="253" t="s">
        <v>180</v>
      </c>
      <c r="AT147" s="253" t="s">
        <v>175</v>
      </c>
      <c r="AU147" s="253" t="s">
        <v>85</v>
      </c>
      <c r="AY147" s="18" t="s">
        <v>172</v>
      </c>
      <c r="BE147" s="254">
        <f>IF(N147="základní",J147,0)</f>
        <v>0</v>
      </c>
      <c r="BF147" s="254">
        <f>IF(N147="snížená",J147,0)</f>
        <v>0</v>
      </c>
      <c r="BG147" s="254">
        <f>IF(N147="zákl. přenesená",J147,0)</f>
        <v>0</v>
      </c>
      <c r="BH147" s="254">
        <f>IF(N147="sníž. přenesená",J147,0)</f>
        <v>0</v>
      </c>
      <c r="BI147" s="254">
        <f>IF(N147="nulová",J147,0)</f>
        <v>0</v>
      </c>
      <c r="BJ147" s="18" t="s">
        <v>83</v>
      </c>
      <c r="BK147" s="254">
        <f>ROUND(I147*H147,2)</f>
        <v>0</v>
      </c>
      <c r="BL147" s="18" t="s">
        <v>180</v>
      </c>
      <c r="BM147" s="253" t="s">
        <v>2426</v>
      </c>
    </row>
    <row r="148" spans="1:47" s="2" customFormat="1" ht="12">
      <c r="A148" s="39"/>
      <c r="B148" s="40"/>
      <c r="C148" s="41"/>
      <c r="D148" s="255" t="s">
        <v>182</v>
      </c>
      <c r="E148" s="41"/>
      <c r="F148" s="256" t="s">
        <v>174</v>
      </c>
      <c r="G148" s="41"/>
      <c r="H148" s="41"/>
      <c r="I148" s="210"/>
      <c r="J148" s="41"/>
      <c r="K148" s="41"/>
      <c r="L148" s="45"/>
      <c r="M148" s="257"/>
      <c r="N148" s="258"/>
      <c r="O148" s="92"/>
      <c r="P148" s="92"/>
      <c r="Q148" s="92"/>
      <c r="R148" s="92"/>
      <c r="S148" s="92"/>
      <c r="T148" s="93"/>
      <c r="U148" s="39"/>
      <c r="V148" s="39"/>
      <c r="W148" s="39"/>
      <c r="X148" s="39"/>
      <c r="Y148" s="39"/>
      <c r="Z148" s="39"/>
      <c r="AA148" s="39"/>
      <c r="AB148" s="39"/>
      <c r="AC148" s="39"/>
      <c r="AD148" s="39"/>
      <c r="AE148" s="39"/>
      <c r="AT148" s="18" t="s">
        <v>182</v>
      </c>
      <c r="AU148" s="18" t="s">
        <v>85</v>
      </c>
    </row>
    <row r="149" spans="1:65" s="2" customFormat="1" ht="16.5" customHeight="1">
      <c r="A149" s="39"/>
      <c r="B149" s="40"/>
      <c r="C149" s="242" t="s">
        <v>220</v>
      </c>
      <c r="D149" s="242" t="s">
        <v>175</v>
      </c>
      <c r="E149" s="243" t="s">
        <v>2427</v>
      </c>
      <c r="F149" s="244" t="s">
        <v>2428</v>
      </c>
      <c r="G149" s="245" t="s">
        <v>1791</v>
      </c>
      <c r="H149" s="246">
        <v>4</v>
      </c>
      <c r="I149" s="247"/>
      <c r="J149" s="248">
        <f>ROUND(I149*H149,2)</f>
        <v>0</v>
      </c>
      <c r="K149" s="244" t="s">
        <v>179</v>
      </c>
      <c r="L149" s="45"/>
      <c r="M149" s="249" t="s">
        <v>1</v>
      </c>
      <c r="N149" s="250" t="s">
        <v>40</v>
      </c>
      <c r="O149" s="92"/>
      <c r="P149" s="251">
        <f>O149*H149</f>
        <v>0</v>
      </c>
      <c r="Q149" s="251">
        <v>0</v>
      </c>
      <c r="R149" s="251">
        <f>Q149*H149</f>
        <v>0</v>
      </c>
      <c r="S149" s="251">
        <v>0</v>
      </c>
      <c r="T149" s="252">
        <f>S149*H149</f>
        <v>0</v>
      </c>
      <c r="U149" s="39"/>
      <c r="V149" s="39"/>
      <c r="W149" s="39"/>
      <c r="X149" s="39"/>
      <c r="Y149" s="39"/>
      <c r="Z149" s="39"/>
      <c r="AA149" s="39"/>
      <c r="AB149" s="39"/>
      <c r="AC149" s="39"/>
      <c r="AD149" s="39"/>
      <c r="AE149" s="39"/>
      <c r="AR149" s="253" t="s">
        <v>180</v>
      </c>
      <c r="AT149" s="253" t="s">
        <v>175</v>
      </c>
      <c r="AU149" s="253" t="s">
        <v>85</v>
      </c>
      <c r="AY149" s="18" t="s">
        <v>172</v>
      </c>
      <c r="BE149" s="254">
        <f>IF(N149="základní",J149,0)</f>
        <v>0</v>
      </c>
      <c r="BF149" s="254">
        <f>IF(N149="snížená",J149,0)</f>
        <v>0</v>
      </c>
      <c r="BG149" s="254">
        <f>IF(N149="zákl. přenesená",J149,0)</f>
        <v>0</v>
      </c>
      <c r="BH149" s="254">
        <f>IF(N149="sníž. přenesená",J149,0)</f>
        <v>0</v>
      </c>
      <c r="BI149" s="254">
        <f>IF(N149="nulová",J149,0)</f>
        <v>0</v>
      </c>
      <c r="BJ149" s="18" t="s">
        <v>83</v>
      </c>
      <c r="BK149" s="254">
        <f>ROUND(I149*H149,2)</f>
        <v>0</v>
      </c>
      <c r="BL149" s="18" t="s">
        <v>180</v>
      </c>
      <c r="BM149" s="253" t="s">
        <v>2429</v>
      </c>
    </row>
    <row r="150" spans="1:47" s="2" customFormat="1" ht="12">
      <c r="A150" s="39"/>
      <c r="B150" s="40"/>
      <c r="C150" s="41"/>
      <c r="D150" s="255" t="s">
        <v>182</v>
      </c>
      <c r="E150" s="41"/>
      <c r="F150" s="256" t="s">
        <v>174</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182</v>
      </c>
      <c r="AU150" s="18" t="s">
        <v>85</v>
      </c>
    </row>
    <row r="151" spans="1:65" s="2" customFormat="1" ht="16.5" customHeight="1">
      <c r="A151" s="39"/>
      <c r="B151" s="40"/>
      <c r="C151" s="242" t="s">
        <v>234</v>
      </c>
      <c r="D151" s="242" t="s">
        <v>175</v>
      </c>
      <c r="E151" s="243" t="s">
        <v>2430</v>
      </c>
      <c r="F151" s="244" t="s">
        <v>2431</v>
      </c>
      <c r="G151" s="245" t="s">
        <v>1791</v>
      </c>
      <c r="H151" s="246">
        <v>2</v>
      </c>
      <c r="I151" s="247"/>
      <c r="J151" s="248">
        <f>ROUND(I151*H151,2)</f>
        <v>0</v>
      </c>
      <c r="K151" s="244" t="s">
        <v>179</v>
      </c>
      <c r="L151" s="45"/>
      <c r="M151" s="249" t="s">
        <v>1</v>
      </c>
      <c r="N151" s="250" t="s">
        <v>40</v>
      </c>
      <c r="O151" s="92"/>
      <c r="P151" s="251">
        <f>O151*H151</f>
        <v>0</v>
      </c>
      <c r="Q151" s="251">
        <v>0</v>
      </c>
      <c r="R151" s="251">
        <f>Q151*H151</f>
        <v>0</v>
      </c>
      <c r="S151" s="251">
        <v>0</v>
      </c>
      <c r="T151" s="252">
        <f>S151*H151</f>
        <v>0</v>
      </c>
      <c r="U151" s="39"/>
      <c r="V151" s="39"/>
      <c r="W151" s="39"/>
      <c r="X151" s="39"/>
      <c r="Y151" s="39"/>
      <c r="Z151" s="39"/>
      <c r="AA151" s="39"/>
      <c r="AB151" s="39"/>
      <c r="AC151" s="39"/>
      <c r="AD151" s="39"/>
      <c r="AE151" s="39"/>
      <c r="AR151" s="253" t="s">
        <v>180</v>
      </c>
      <c r="AT151" s="253" t="s">
        <v>175</v>
      </c>
      <c r="AU151" s="253" t="s">
        <v>85</v>
      </c>
      <c r="AY151" s="18" t="s">
        <v>172</v>
      </c>
      <c r="BE151" s="254">
        <f>IF(N151="základní",J151,0)</f>
        <v>0</v>
      </c>
      <c r="BF151" s="254">
        <f>IF(N151="snížená",J151,0)</f>
        <v>0</v>
      </c>
      <c r="BG151" s="254">
        <f>IF(N151="zákl. přenesená",J151,0)</f>
        <v>0</v>
      </c>
      <c r="BH151" s="254">
        <f>IF(N151="sníž. přenesená",J151,0)</f>
        <v>0</v>
      </c>
      <c r="BI151" s="254">
        <f>IF(N151="nulová",J151,0)</f>
        <v>0</v>
      </c>
      <c r="BJ151" s="18" t="s">
        <v>83</v>
      </c>
      <c r="BK151" s="254">
        <f>ROUND(I151*H151,2)</f>
        <v>0</v>
      </c>
      <c r="BL151" s="18" t="s">
        <v>180</v>
      </c>
      <c r="BM151" s="253" t="s">
        <v>2432</v>
      </c>
    </row>
    <row r="152" spans="1:47" s="2" customFormat="1" ht="12">
      <c r="A152" s="39"/>
      <c r="B152" s="40"/>
      <c r="C152" s="41"/>
      <c r="D152" s="255" t="s">
        <v>182</v>
      </c>
      <c r="E152" s="41"/>
      <c r="F152" s="256" t="s">
        <v>174</v>
      </c>
      <c r="G152" s="41"/>
      <c r="H152" s="41"/>
      <c r="I152" s="210"/>
      <c r="J152" s="41"/>
      <c r="K152" s="41"/>
      <c r="L152" s="45"/>
      <c r="M152" s="319"/>
      <c r="N152" s="320"/>
      <c r="O152" s="321"/>
      <c r="P152" s="321"/>
      <c r="Q152" s="321"/>
      <c r="R152" s="321"/>
      <c r="S152" s="321"/>
      <c r="T152" s="322"/>
      <c r="U152" s="39"/>
      <c r="V152" s="39"/>
      <c r="W152" s="39"/>
      <c r="X152" s="39"/>
      <c r="Y152" s="39"/>
      <c r="Z152" s="39"/>
      <c r="AA152" s="39"/>
      <c r="AB152" s="39"/>
      <c r="AC152" s="39"/>
      <c r="AD152" s="39"/>
      <c r="AE152" s="39"/>
      <c r="AT152" s="18" t="s">
        <v>182</v>
      </c>
      <c r="AU152" s="18" t="s">
        <v>85</v>
      </c>
    </row>
    <row r="153" spans="1:31" s="2" customFormat="1" ht="6.95" customHeight="1">
      <c r="A153" s="39"/>
      <c r="B153" s="67"/>
      <c r="C153" s="68"/>
      <c r="D153" s="68"/>
      <c r="E153" s="68"/>
      <c r="F153" s="68"/>
      <c r="G153" s="68"/>
      <c r="H153" s="68"/>
      <c r="I153" s="68"/>
      <c r="J153" s="68"/>
      <c r="K153" s="68"/>
      <c r="L153" s="45"/>
      <c r="M153" s="39"/>
      <c r="O153" s="39"/>
      <c r="P153" s="39"/>
      <c r="Q153" s="39"/>
      <c r="R153" s="39"/>
      <c r="S153" s="39"/>
      <c r="T153" s="39"/>
      <c r="U153" s="39"/>
      <c r="V153" s="39"/>
      <c r="W153" s="39"/>
      <c r="X153" s="39"/>
      <c r="Y153" s="39"/>
      <c r="Z153" s="39"/>
      <c r="AA153" s="39"/>
      <c r="AB153" s="39"/>
      <c r="AC153" s="39"/>
      <c r="AD153" s="39"/>
      <c r="AE153" s="39"/>
    </row>
  </sheetData>
  <sheetProtection password="CC35" sheet="1" objects="1" scenarios="1" formatColumns="0" formatRows="0" autoFilter="0"/>
  <autoFilter ref="C131:K152"/>
  <mergeCells count="17">
    <mergeCell ref="E7:H7"/>
    <mergeCell ref="E9:H9"/>
    <mergeCell ref="E11:H11"/>
    <mergeCell ref="E20:H20"/>
    <mergeCell ref="E29:H29"/>
    <mergeCell ref="E85:H85"/>
    <mergeCell ref="E87:H87"/>
    <mergeCell ref="E89:H89"/>
    <mergeCell ref="D104:F104"/>
    <mergeCell ref="D105:F105"/>
    <mergeCell ref="D106:F106"/>
    <mergeCell ref="D107:F107"/>
    <mergeCell ref="D108:F108"/>
    <mergeCell ref="E120:H120"/>
    <mergeCell ref="E122:H122"/>
    <mergeCell ref="E124:H12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2:BM1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131</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1:31"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2433</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J102</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ROUND((SUM(BE102:BE109)+SUM(BE129:BE195)),2)</f>
        <v>0</v>
      </c>
      <c r="G35" s="39"/>
      <c r="H35" s="39"/>
      <c r="I35" s="167">
        <v>0.21</v>
      </c>
      <c r="J35" s="166">
        <f>ROUND(((SUM(BE102:BE109)+SUM(BE129:BE195))*I35),2)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ROUND((SUM(BF102:BF109)+SUM(BF129:BF195)),2)</f>
        <v>0</v>
      </c>
      <c r="G36" s="39"/>
      <c r="H36" s="39"/>
      <c r="I36" s="167">
        <v>0.15</v>
      </c>
      <c r="J36" s="166">
        <f>ROUND(((SUM(BF102:BF109)+SUM(BF129:BF195))*I36),2)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ROUND((SUM(BG102:BG109)+SUM(BG129:BG195)),2)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ROUND((SUM(BH102:BH109)+SUM(BH129:BH195)),2)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ROUND((SUM(BI102:BI109)+SUM(BI129:BI195)),2)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SO801 - Sadové úpravy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J129</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230</v>
      </c>
      <c r="E97" s="194"/>
      <c r="F97" s="194"/>
      <c r="G97" s="194"/>
      <c r="H97" s="194"/>
      <c r="I97" s="194"/>
      <c r="J97" s="195">
        <f>J130</f>
        <v>0</v>
      </c>
      <c r="K97" s="192"/>
      <c r="L97" s="196"/>
      <c r="S97" s="9"/>
      <c r="T97" s="9"/>
      <c r="U97" s="9"/>
      <c r="V97" s="9"/>
      <c r="W97" s="9"/>
      <c r="X97" s="9"/>
      <c r="Y97" s="9"/>
      <c r="Z97" s="9"/>
      <c r="AA97" s="9"/>
      <c r="AB97" s="9"/>
      <c r="AC97" s="9"/>
      <c r="AD97" s="9"/>
      <c r="AE97" s="9"/>
    </row>
    <row r="98" spans="1:31" s="10" customFormat="1" ht="19.9" customHeight="1">
      <c r="A98" s="10"/>
      <c r="B98" s="197"/>
      <c r="C98" s="134"/>
      <c r="D98" s="198" t="s">
        <v>391</v>
      </c>
      <c r="E98" s="199"/>
      <c r="F98" s="199"/>
      <c r="G98" s="199"/>
      <c r="H98" s="199"/>
      <c r="I98" s="199"/>
      <c r="J98" s="200">
        <f>J131</f>
        <v>0</v>
      </c>
      <c r="K98" s="134"/>
      <c r="L98" s="201"/>
      <c r="S98" s="10"/>
      <c r="T98" s="10"/>
      <c r="U98" s="10"/>
      <c r="V98" s="10"/>
      <c r="W98" s="10"/>
      <c r="X98" s="10"/>
      <c r="Y98" s="10"/>
      <c r="Z98" s="10"/>
      <c r="AA98" s="10"/>
      <c r="AB98" s="10"/>
      <c r="AC98" s="10"/>
      <c r="AD98" s="10"/>
      <c r="AE98" s="10"/>
    </row>
    <row r="99" spans="1:31" s="10" customFormat="1" ht="19.9" customHeight="1">
      <c r="A99" s="10"/>
      <c r="B99" s="197"/>
      <c r="C99" s="134"/>
      <c r="D99" s="198" t="s">
        <v>396</v>
      </c>
      <c r="E99" s="199"/>
      <c r="F99" s="199"/>
      <c r="G99" s="199"/>
      <c r="H99" s="199"/>
      <c r="I99" s="199"/>
      <c r="J99" s="200">
        <f>J192</f>
        <v>0</v>
      </c>
      <c r="K99" s="134"/>
      <c r="L99" s="201"/>
      <c r="S99" s="10"/>
      <c r="T99" s="10"/>
      <c r="U99" s="10"/>
      <c r="V99" s="10"/>
      <c r="W99" s="10"/>
      <c r="X99" s="10"/>
      <c r="Y99" s="10"/>
      <c r="Z99" s="10"/>
      <c r="AA99" s="10"/>
      <c r="AB99" s="10"/>
      <c r="AC99" s="10"/>
      <c r="AD99" s="10"/>
      <c r="AE99" s="10"/>
    </row>
    <row r="100" spans="1:31" s="2" customFormat="1" ht="21.8"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6.95"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29.25" customHeight="1">
      <c r="A102" s="39"/>
      <c r="B102" s="40"/>
      <c r="C102" s="190" t="s">
        <v>147</v>
      </c>
      <c r="D102" s="41"/>
      <c r="E102" s="41"/>
      <c r="F102" s="41"/>
      <c r="G102" s="41"/>
      <c r="H102" s="41"/>
      <c r="I102" s="41"/>
      <c r="J102" s="202">
        <f>ROUND(J103+J104+J105+J106+J107+J108,2)</f>
        <v>0</v>
      </c>
      <c r="K102" s="41"/>
      <c r="L102" s="64"/>
      <c r="N102" s="203" t="s">
        <v>39</v>
      </c>
      <c r="S102" s="39"/>
      <c r="T102" s="39"/>
      <c r="U102" s="39"/>
      <c r="V102" s="39"/>
      <c r="W102" s="39"/>
      <c r="X102" s="39"/>
      <c r="Y102" s="39"/>
      <c r="Z102" s="39"/>
      <c r="AA102" s="39"/>
      <c r="AB102" s="39"/>
      <c r="AC102" s="39"/>
      <c r="AD102" s="39"/>
      <c r="AE102" s="39"/>
    </row>
    <row r="103" spans="1:65" s="2" customFormat="1" ht="18" customHeight="1">
      <c r="A103" s="39"/>
      <c r="B103" s="40"/>
      <c r="C103" s="41"/>
      <c r="D103" s="204" t="s">
        <v>148</v>
      </c>
      <c r="E103" s="205"/>
      <c r="F103" s="205"/>
      <c r="G103" s="41"/>
      <c r="H103" s="41"/>
      <c r="I103" s="41"/>
      <c r="J103" s="206">
        <v>0</v>
      </c>
      <c r="K103" s="41"/>
      <c r="L103" s="207"/>
      <c r="M103" s="208"/>
      <c r="N103" s="209" t="s">
        <v>40</v>
      </c>
      <c r="O103" s="208"/>
      <c r="P103" s="208"/>
      <c r="Q103" s="208"/>
      <c r="R103" s="208"/>
      <c r="S103" s="210"/>
      <c r="T103" s="210"/>
      <c r="U103" s="210"/>
      <c r="V103" s="210"/>
      <c r="W103" s="210"/>
      <c r="X103" s="210"/>
      <c r="Y103" s="210"/>
      <c r="Z103" s="210"/>
      <c r="AA103" s="210"/>
      <c r="AB103" s="210"/>
      <c r="AC103" s="210"/>
      <c r="AD103" s="210"/>
      <c r="AE103" s="210"/>
      <c r="AF103" s="208"/>
      <c r="AG103" s="208"/>
      <c r="AH103" s="208"/>
      <c r="AI103" s="208"/>
      <c r="AJ103" s="208"/>
      <c r="AK103" s="208"/>
      <c r="AL103" s="208"/>
      <c r="AM103" s="208"/>
      <c r="AN103" s="208"/>
      <c r="AO103" s="208"/>
      <c r="AP103" s="208"/>
      <c r="AQ103" s="208"/>
      <c r="AR103" s="208"/>
      <c r="AS103" s="208"/>
      <c r="AT103" s="208"/>
      <c r="AU103" s="208"/>
      <c r="AV103" s="208"/>
      <c r="AW103" s="208"/>
      <c r="AX103" s="208"/>
      <c r="AY103" s="211" t="s">
        <v>149</v>
      </c>
      <c r="AZ103" s="208"/>
      <c r="BA103" s="208"/>
      <c r="BB103" s="208"/>
      <c r="BC103" s="208"/>
      <c r="BD103" s="208"/>
      <c r="BE103" s="212">
        <f>IF(N103="základní",J103,0)</f>
        <v>0</v>
      </c>
      <c r="BF103" s="212">
        <f>IF(N103="snížená",J103,0)</f>
        <v>0</v>
      </c>
      <c r="BG103" s="212">
        <f>IF(N103="zákl. přenesená",J103,0)</f>
        <v>0</v>
      </c>
      <c r="BH103" s="212">
        <f>IF(N103="sníž. přenesená",J103,0)</f>
        <v>0</v>
      </c>
      <c r="BI103" s="212">
        <f>IF(N103="nulová",J103,0)</f>
        <v>0</v>
      </c>
      <c r="BJ103" s="211" t="s">
        <v>83</v>
      </c>
      <c r="BK103" s="208"/>
      <c r="BL103" s="208"/>
      <c r="BM103" s="208"/>
    </row>
    <row r="104" spans="1:65" s="2" customFormat="1" ht="18" customHeight="1">
      <c r="A104" s="39"/>
      <c r="B104" s="40"/>
      <c r="C104" s="41"/>
      <c r="D104" s="204" t="s">
        <v>150</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151</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152</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153</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5" t="s">
        <v>154</v>
      </c>
      <c r="E108" s="41"/>
      <c r="F108" s="41"/>
      <c r="G108" s="41"/>
      <c r="H108" s="41"/>
      <c r="I108" s="41"/>
      <c r="J108" s="206">
        <f>ROUND(J30*T108,2)</f>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155</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31" s="2" customFormat="1" ht="12">
      <c r="A109" s="39"/>
      <c r="B109" s="40"/>
      <c r="C109" s="41"/>
      <c r="D109" s="41"/>
      <c r="E109" s="41"/>
      <c r="F109" s="41"/>
      <c r="G109" s="41"/>
      <c r="H109" s="41"/>
      <c r="I109" s="41"/>
      <c r="J109" s="41"/>
      <c r="K109" s="41"/>
      <c r="L109" s="64"/>
      <c r="S109" s="39"/>
      <c r="T109" s="39"/>
      <c r="U109" s="39"/>
      <c r="V109" s="39"/>
      <c r="W109" s="39"/>
      <c r="X109" s="39"/>
      <c r="Y109" s="39"/>
      <c r="Z109" s="39"/>
      <c r="AA109" s="39"/>
      <c r="AB109" s="39"/>
      <c r="AC109" s="39"/>
      <c r="AD109" s="39"/>
      <c r="AE109" s="39"/>
    </row>
    <row r="110" spans="1:31" s="2" customFormat="1" ht="29.25" customHeight="1">
      <c r="A110" s="39"/>
      <c r="B110" s="40"/>
      <c r="C110" s="213" t="s">
        <v>156</v>
      </c>
      <c r="D110" s="188"/>
      <c r="E110" s="188"/>
      <c r="F110" s="188"/>
      <c r="G110" s="188"/>
      <c r="H110" s="188"/>
      <c r="I110" s="188"/>
      <c r="J110" s="214">
        <f>ROUND(J96+J102,2)</f>
        <v>0</v>
      </c>
      <c r="K110" s="188"/>
      <c r="L110" s="64"/>
      <c r="S110" s="39"/>
      <c r="T110" s="39"/>
      <c r="U110" s="39"/>
      <c r="V110" s="39"/>
      <c r="W110" s="39"/>
      <c r="X110" s="39"/>
      <c r="Y110" s="39"/>
      <c r="Z110" s="39"/>
      <c r="AA110" s="39"/>
      <c r="AB110" s="39"/>
      <c r="AC110" s="39"/>
      <c r="AD110" s="39"/>
      <c r="AE110" s="39"/>
    </row>
    <row r="111" spans="1:31" s="2" customFormat="1" ht="6.95" customHeight="1">
      <c r="A111" s="39"/>
      <c r="B111" s="67"/>
      <c r="C111" s="68"/>
      <c r="D111" s="68"/>
      <c r="E111" s="68"/>
      <c r="F111" s="68"/>
      <c r="G111" s="68"/>
      <c r="H111" s="68"/>
      <c r="I111" s="68"/>
      <c r="J111" s="68"/>
      <c r="K111" s="68"/>
      <c r="L111" s="64"/>
      <c r="S111" s="39"/>
      <c r="T111" s="39"/>
      <c r="U111" s="39"/>
      <c r="V111" s="39"/>
      <c r="W111" s="39"/>
      <c r="X111" s="39"/>
      <c r="Y111" s="39"/>
      <c r="Z111" s="39"/>
      <c r="AA111" s="39"/>
      <c r="AB111" s="39"/>
      <c r="AC111" s="39"/>
      <c r="AD111" s="39"/>
      <c r="AE111" s="39"/>
    </row>
    <row r="115" spans="1:31" s="2" customFormat="1" ht="6.95" customHeight="1">
      <c r="A115" s="39"/>
      <c r="B115" s="69"/>
      <c r="C115" s="70"/>
      <c r="D115" s="70"/>
      <c r="E115" s="70"/>
      <c r="F115" s="70"/>
      <c r="G115" s="70"/>
      <c r="H115" s="70"/>
      <c r="I115" s="70"/>
      <c r="J115" s="70"/>
      <c r="K115" s="70"/>
      <c r="L115" s="64"/>
      <c r="S115" s="39"/>
      <c r="T115" s="39"/>
      <c r="U115" s="39"/>
      <c r="V115" s="39"/>
      <c r="W115" s="39"/>
      <c r="X115" s="39"/>
      <c r="Y115" s="39"/>
      <c r="Z115" s="39"/>
      <c r="AA115" s="39"/>
      <c r="AB115" s="39"/>
      <c r="AC115" s="39"/>
      <c r="AD115" s="39"/>
      <c r="AE115" s="39"/>
    </row>
    <row r="116" spans="1:31" s="2" customFormat="1" ht="24.95" customHeight="1">
      <c r="A116" s="39"/>
      <c r="B116" s="40"/>
      <c r="C116" s="24" t="s">
        <v>157</v>
      </c>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6.95" customHeight="1">
      <c r="A117" s="39"/>
      <c r="B117" s="40"/>
      <c r="C117" s="41"/>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12" customHeight="1">
      <c r="A118" s="39"/>
      <c r="B118" s="40"/>
      <c r="C118" s="33" t="s">
        <v>16</v>
      </c>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26.25" customHeight="1">
      <c r="A119" s="39"/>
      <c r="B119" s="40"/>
      <c r="C119" s="41"/>
      <c r="D119" s="41"/>
      <c r="E119" s="186" t="str">
        <f>E7</f>
        <v>Chodník a úpravy autobusových zastávek, ul. Císařská v Novém Jičíně (Bocheta)</v>
      </c>
      <c r="F119" s="33"/>
      <c r="G119" s="33"/>
      <c r="H119" s="33"/>
      <c r="I119" s="41"/>
      <c r="J119" s="41"/>
      <c r="K119" s="41"/>
      <c r="L119" s="64"/>
      <c r="S119" s="39"/>
      <c r="T119" s="39"/>
      <c r="U119" s="39"/>
      <c r="V119" s="39"/>
      <c r="W119" s="39"/>
      <c r="X119" s="39"/>
      <c r="Y119" s="39"/>
      <c r="Z119" s="39"/>
      <c r="AA119" s="39"/>
      <c r="AB119" s="39"/>
      <c r="AC119" s="39"/>
      <c r="AD119" s="39"/>
      <c r="AE119" s="39"/>
    </row>
    <row r="120" spans="1:31" s="2" customFormat="1" ht="12" customHeight="1">
      <c r="A120" s="39"/>
      <c r="B120" s="40"/>
      <c r="C120" s="33" t="s">
        <v>133</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6.5" customHeight="1">
      <c r="A121" s="39"/>
      <c r="B121" s="40"/>
      <c r="C121" s="41"/>
      <c r="D121" s="41"/>
      <c r="E121" s="77" t="str">
        <f>E9</f>
        <v>SO801 - Sadové úpravy</v>
      </c>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20</v>
      </c>
      <c r="D123" s="41"/>
      <c r="E123" s="41"/>
      <c r="F123" s="28" t="str">
        <f>F12</f>
        <v xml:space="preserve"> </v>
      </c>
      <c r="G123" s="41"/>
      <c r="H123" s="41"/>
      <c r="I123" s="33" t="s">
        <v>22</v>
      </c>
      <c r="J123" s="80" t="str">
        <f>IF(J12="","",J12)</f>
        <v>7. 2. 2022</v>
      </c>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24</v>
      </c>
      <c r="D125" s="41"/>
      <c r="E125" s="41"/>
      <c r="F125" s="28" t="str">
        <f>E15</f>
        <v>Město Nový Jičín</v>
      </c>
      <c r="G125" s="41"/>
      <c r="H125" s="41"/>
      <c r="I125" s="33" t="s">
        <v>30</v>
      </c>
      <c r="J125" s="37" t="str">
        <f>E21</f>
        <v>DOPRAPLAN s.r.o.</v>
      </c>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28</v>
      </c>
      <c r="D126" s="41"/>
      <c r="E126" s="41"/>
      <c r="F126" s="28" t="str">
        <f>IF(E18="","",E18)</f>
        <v>Vyplň údaj</v>
      </c>
      <c r="G126" s="41"/>
      <c r="H126" s="41"/>
      <c r="I126" s="33" t="s">
        <v>33</v>
      </c>
      <c r="J126" s="37" t="str">
        <f>E24</f>
        <v xml:space="preserve"> </v>
      </c>
      <c r="K126" s="41"/>
      <c r="L126" s="64"/>
      <c r="S126" s="39"/>
      <c r="T126" s="39"/>
      <c r="U126" s="39"/>
      <c r="V126" s="39"/>
      <c r="W126" s="39"/>
      <c r="X126" s="39"/>
      <c r="Y126" s="39"/>
      <c r="Z126" s="39"/>
      <c r="AA126" s="39"/>
      <c r="AB126" s="39"/>
      <c r="AC126" s="39"/>
      <c r="AD126" s="39"/>
      <c r="AE126" s="39"/>
    </row>
    <row r="127" spans="1:31" s="2" customFormat="1" ht="10.3"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11" customFormat="1" ht="29.25" customHeight="1">
      <c r="A128" s="215"/>
      <c r="B128" s="216"/>
      <c r="C128" s="217" t="s">
        <v>158</v>
      </c>
      <c r="D128" s="218" t="s">
        <v>60</v>
      </c>
      <c r="E128" s="218" t="s">
        <v>56</v>
      </c>
      <c r="F128" s="218" t="s">
        <v>57</v>
      </c>
      <c r="G128" s="218" t="s">
        <v>159</v>
      </c>
      <c r="H128" s="218" t="s">
        <v>160</v>
      </c>
      <c r="I128" s="218" t="s">
        <v>161</v>
      </c>
      <c r="J128" s="218" t="s">
        <v>140</v>
      </c>
      <c r="K128" s="219" t="s">
        <v>162</v>
      </c>
      <c r="L128" s="220"/>
      <c r="M128" s="101" t="s">
        <v>1</v>
      </c>
      <c r="N128" s="102" t="s">
        <v>39</v>
      </c>
      <c r="O128" s="102" t="s">
        <v>163</v>
      </c>
      <c r="P128" s="102" t="s">
        <v>164</v>
      </c>
      <c r="Q128" s="102" t="s">
        <v>165</v>
      </c>
      <c r="R128" s="102" t="s">
        <v>166</v>
      </c>
      <c r="S128" s="102" t="s">
        <v>167</v>
      </c>
      <c r="T128" s="103" t="s">
        <v>168</v>
      </c>
      <c r="U128" s="215"/>
      <c r="V128" s="215"/>
      <c r="W128" s="215"/>
      <c r="X128" s="215"/>
      <c r="Y128" s="215"/>
      <c r="Z128" s="215"/>
      <c r="AA128" s="215"/>
      <c r="AB128" s="215"/>
      <c r="AC128" s="215"/>
      <c r="AD128" s="215"/>
      <c r="AE128" s="215"/>
    </row>
    <row r="129" spans="1:63" s="2" customFormat="1" ht="22.8" customHeight="1">
      <c r="A129" s="39"/>
      <c r="B129" s="40"/>
      <c r="C129" s="108" t="s">
        <v>169</v>
      </c>
      <c r="D129" s="41"/>
      <c r="E129" s="41"/>
      <c r="F129" s="41"/>
      <c r="G129" s="41"/>
      <c r="H129" s="41"/>
      <c r="I129" s="41"/>
      <c r="J129" s="221">
        <f>BK129</f>
        <v>0</v>
      </c>
      <c r="K129" s="41"/>
      <c r="L129" s="45"/>
      <c r="M129" s="104"/>
      <c r="N129" s="222"/>
      <c r="O129" s="105"/>
      <c r="P129" s="223">
        <f>P130</f>
        <v>0</v>
      </c>
      <c r="Q129" s="105"/>
      <c r="R129" s="223">
        <f>R130</f>
        <v>0.63148</v>
      </c>
      <c r="S129" s="105"/>
      <c r="T129" s="224">
        <f>T130</f>
        <v>0</v>
      </c>
      <c r="U129" s="39"/>
      <c r="V129" s="39"/>
      <c r="W129" s="39"/>
      <c r="X129" s="39"/>
      <c r="Y129" s="39"/>
      <c r="Z129" s="39"/>
      <c r="AA129" s="39"/>
      <c r="AB129" s="39"/>
      <c r="AC129" s="39"/>
      <c r="AD129" s="39"/>
      <c r="AE129" s="39"/>
      <c r="AT129" s="18" t="s">
        <v>74</v>
      </c>
      <c r="AU129" s="18" t="s">
        <v>142</v>
      </c>
      <c r="BK129" s="225">
        <f>BK130</f>
        <v>0</v>
      </c>
    </row>
    <row r="130" spans="1:63" s="12" customFormat="1" ht="25.9" customHeight="1">
      <c r="A130" s="12"/>
      <c r="B130" s="226"/>
      <c r="C130" s="227"/>
      <c r="D130" s="228" t="s">
        <v>74</v>
      </c>
      <c r="E130" s="229" t="s">
        <v>232</v>
      </c>
      <c r="F130" s="229" t="s">
        <v>233</v>
      </c>
      <c r="G130" s="227"/>
      <c r="H130" s="227"/>
      <c r="I130" s="230"/>
      <c r="J130" s="231">
        <f>BK130</f>
        <v>0</v>
      </c>
      <c r="K130" s="227"/>
      <c r="L130" s="232"/>
      <c r="M130" s="233"/>
      <c r="N130" s="234"/>
      <c r="O130" s="234"/>
      <c r="P130" s="235">
        <f>P131+P192</f>
        <v>0</v>
      </c>
      <c r="Q130" s="234"/>
      <c r="R130" s="235">
        <f>R131+R192</f>
        <v>0.63148</v>
      </c>
      <c r="S130" s="234"/>
      <c r="T130" s="236">
        <f>T131+T192</f>
        <v>0</v>
      </c>
      <c r="U130" s="12"/>
      <c r="V130" s="12"/>
      <c r="W130" s="12"/>
      <c r="X130" s="12"/>
      <c r="Y130" s="12"/>
      <c r="Z130" s="12"/>
      <c r="AA130" s="12"/>
      <c r="AB130" s="12"/>
      <c r="AC130" s="12"/>
      <c r="AD130" s="12"/>
      <c r="AE130" s="12"/>
      <c r="AR130" s="237" t="s">
        <v>83</v>
      </c>
      <c r="AT130" s="238" t="s">
        <v>74</v>
      </c>
      <c r="AU130" s="238" t="s">
        <v>75</v>
      </c>
      <c r="AY130" s="237" t="s">
        <v>172</v>
      </c>
      <c r="BK130" s="239">
        <f>BK131+BK192</f>
        <v>0</v>
      </c>
    </row>
    <row r="131" spans="1:63" s="12" customFormat="1" ht="22.8" customHeight="1">
      <c r="A131" s="12"/>
      <c r="B131" s="226"/>
      <c r="C131" s="227"/>
      <c r="D131" s="228" t="s">
        <v>74</v>
      </c>
      <c r="E131" s="240" t="s">
        <v>83</v>
      </c>
      <c r="F131" s="240" t="s">
        <v>121</v>
      </c>
      <c r="G131" s="227"/>
      <c r="H131" s="227"/>
      <c r="I131" s="230"/>
      <c r="J131" s="241">
        <f>BK131</f>
        <v>0</v>
      </c>
      <c r="K131" s="227"/>
      <c r="L131" s="232"/>
      <c r="M131" s="233"/>
      <c r="N131" s="234"/>
      <c r="O131" s="234"/>
      <c r="P131" s="235">
        <f>SUM(P132:P191)</f>
        <v>0</v>
      </c>
      <c r="Q131" s="234"/>
      <c r="R131" s="235">
        <f>SUM(R132:R191)</f>
        <v>0.63148</v>
      </c>
      <c r="S131" s="234"/>
      <c r="T131" s="236">
        <f>SUM(T132:T191)</f>
        <v>0</v>
      </c>
      <c r="U131" s="12"/>
      <c r="V131" s="12"/>
      <c r="W131" s="12"/>
      <c r="X131" s="12"/>
      <c r="Y131" s="12"/>
      <c r="Z131" s="12"/>
      <c r="AA131" s="12"/>
      <c r="AB131" s="12"/>
      <c r="AC131" s="12"/>
      <c r="AD131" s="12"/>
      <c r="AE131" s="12"/>
      <c r="AR131" s="237" t="s">
        <v>83</v>
      </c>
      <c r="AT131" s="238" t="s">
        <v>74</v>
      </c>
      <c r="AU131" s="238" t="s">
        <v>83</v>
      </c>
      <c r="AY131" s="237" t="s">
        <v>172</v>
      </c>
      <c r="BK131" s="239">
        <f>SUM(BK132:BK191)</f>
        <v>0</v>
      </c>
    </row>
    <row r="132" spans="1:65" s="2" customFormat="1" ht="16.5" customHeight="1">
      <c r="A132" s="39"/>
      <c r="B132" s="40"/>
      <c r="C132" s="242" t="s">
        <v>359</v>
      </c>
      <c r="D132" s="242" t="s">
        <v>175</v>
      </c>
      <c r="E132" s="243" t="s">
        <v>2434</v>
      </c>
      <c r="F132" s="244" t="s">
        <v>2435</v>
      </c>
      <c r="G132" s="245" t="s">
        <v>238</v>
      </c>
      <c r="H132" s="246">
        <v>4</v>
      </c>
      <c r="I132" s="247"/>
      <c r="J132" s="248">
        <f>ROUND(I132*H132,2)</f>
        <v>0</v>
      </c>
      <c r="K132" s="244" t="s">
        <v>179</v>
      </c>
      <c r="L132" s="45"/>
      <c r="M132" s="249" t="s">
        <v>1</v>
      </c>
      <c r="N132" s="250" t="s">
        <v>40</v>
      </c>
      <c r="O132" s="92"/>
      <c r="P132" s="251">
        <f>O132*H132</f>
        <v>0</v>
      </c>
      <c r="Q132" s="251">
        <v>0</v>
      </c>
      <c r="R132" s="251">
        <f>Q132*H132</f>
        <v>0</v>
      </c>
      <c r="S132" s="251">
        <v>0</v>
      </c>
      <c r="T132" s="252">
        <f>S132*H132</f>
        <v>0</v>
      </c>
      <c r="U132" s="39"/>
      <c r="V132" s="39"/>
      <c r="W132" s="39"/>
      <c r="X132" s="39"/>
      <c r="Y132" s="39"/>
      <c r="Z132" s="39"/>
      <c r="AA132" s="39"/>
      <c r="AB132" s="39"/>
      <c r="AC132" s="39"/>
      <c r="AD132" s="39"/>
      <c r="AE132" s="39"/>
      <c r="AR132" s="253" t="s">
        <v>195</v>
      </c>
      <c r="AT132" s="253" t="s">
        <v>175</v>
      </c>
      <c r="AU132" s="253" t="s">
        <v>85</v>
      </c>
      <c r="AY132" s="18" t="s">
        <v>172</v>
      </c>
      <c r="BE132" s="254">
        <f>IF(N132="základní",J132,0)</f>
        <v>0</v>
      </c>
      <c r="BF132" s="254">
        <f>IF(N132="snížená",J132,0)</f>
        <v>0</v>
      </c>
      <c r="BG132" s="254">
        <f>IF(N132="zákl. přenesená",J132,0)</f>
        <v>0</v>
      </c>
      <c r="BH132" s="254">
        <f>IF(N132="sníž. přenesená",J132,0)</f>
        <v>0</v>
      </c>
      <c r="BI132" s="254">
        <f>IF(N132="nulová",J132,0)</f>
        <v>0</v>
      </c>
      <c r="BJ132" s="18" t="s">
        <v>83</v>
      </c>
      <c r="BK132" s="254">
        <f>ROUND(I132*H132,2)</f>
        <v>0</v>
      </c>
      <c r="BL132" s="18" t="s">
        <v>195</v>
      </c>
      <c r="BM132" s="253" t="s">
        <v>2436</v>
      </c>
    </row>
    <row r="133" spans="1:47" s="2" customFormat="1" ht="12">
      <c r="A133" s="39"/>
      <c r="B133" s="40"/>
      <c r="C133" s="41"/>
      <c r="D133" s="255" t="s">
        <v>182</v>
      </c>
      <c r="E133" s="41"/>
      <c r="F133" s="256" t="s">
        <v>2435</v>
      </c>
      <c r="G133" s="41"/>
      <c r="H133" s="41"/>
      <c r="I133" s="210"/>
      <c r="J133" s="41"/>
      <c r="K133" s="41"/>
      <c r="L133" s="45"/>
      <c r="M133" s="257"/>
      <c r="N133" s="258"/>
      <c r="O133" s="92"/>
      <c r="P133" s="92"/>
      <c r="Q133" s="92"/>
      <c r="R133" s="92"/>
      <c r="S133" s="92"/>
      <c r="T133" s="93"/>
      <c r="U133" s="39"/>
      <c r="V133" s="39"/>
      <c r="W133" s="39"/>
      <c r="X133" s="39"/>
      <c r="Y133" s="39"/>
      <c r="Z133" s="39"/>
      <c r="AA133" s="39"/>
      <c r="AB133" s="39"/>
      <c r="AC133" s="39"/>
      <c r="AD133" s="39"/>
      <c r="AE133" s="39"/>
      <c r="AT133" s="18" t="s">
        <v>182</v>
      </c>
      <c r="AU133" s="18" t="s">
        <v>85</v>
      </c>
    </row>
    <row r="134" spans="1:47" s="2" customFormat="1" ht="12">
      <c r="A134" s="39"/>
      <c r="B134" s="40"/>
      <c r="C134" s="41"/>
      <c r="D134" s="255" t="s">
        <v>242</v>
      </c>
      <c r="E134" s="41"/>
      <c r="F134" s="259" t="s">
        <v>2437</v>
      </c>
      <c r="G134" s="41"/>
      <c r="H134" s="41"/>
      <c r="I134" s="210"/>
      <c r="J134" s="41"/>
      <c r="K134" s="41"/>
      <c r="L134" s="45"/>
      <c r="M134" s="257"/>
      <c r="N134" s="258"/>
      <c r="O134" s="92"/>
      <c r="P134" s="92"/>
      <c r="Q134" s="92"/>
      <c r="R134" s="92"/>
      <c r="S134" s="92"/>
      <c r="T134" s="93"/>
      <c r="U134" s="39"/>
      <c r="V134" s="39"/>
      <c r="W134" s="39"/>
      <c r="X134" s="39"/>
      <c r="Y134" s="39"/>
      <c r="Z134" s="39"/>
      <c r="AA134" s="39"/>
      <c r="AB134" s="39"/>
      <c r="AC134" s="39"/>
      <c r="AD134" s="39"/>
      <c r="AE134" s="39"/>
      <c r="AT134" s="18" t="s">
        <v>242</v>
      </c>
      <c r="AU134" s="18" t="s">
        <v>85</v>
      </c>
    </row>
    <row r="135" spans="1:51" s="13" customFormat="1" ht="12">
      <c r="A135" s="13"/>
      <c r="B135" s="260"/>
      <c r="C135" s="261"/>
      <c r="D135" s="255" t="s">
        <v>203</v>
      </c>
      <c r="E135" s="262" t="s">
        <v>1</v>
      </c>
      <c r="F135" s="263" t="s">
        <v>195</v>
      </c>
      <c r="G135" s="261"/>
      <c r="H135" s="264">
        <v>4</v>
      </c>
      <c r="I135" s="265"/>
      <c r="J135" s="261"/>
      <c r="K135" s="261"/>
      <c r="L135" s="266"/>
      <c r="M135" s="267"/>
      <c r="N135" s="268"/>
      <c r="O135" s="268"/>
      <c r="P135" s="268"/>
      <c r="Q135" s="268"/>
      <c r="R135" s="268"/>
      <c r="S135" s="268"/>
      <c r="T135" s="269"/>
      <c r="U135" s="13"/>
      <c r="V135" s="13"/>
      <c r="W135" s="13"/>
      <c r="X135" s="13"/>
      <c r="Y135" s="13"/>
      <c r="Z135" s="13"/>
      <c r="AA135" s="13"/>
      <c r="AB135" s="13"/>
      <c r="AC135" s="13"/>
      <c r="AD135" s="13"/>
      <c r="AE135" s="13"/>
      <c r="AT135" s="270" t="s">
        <v>203</v>
      </c>
      <c r="AU135" s="270" t="s">
        <v>85</v>
      </c>
      <c r="AV135" s="13" t="s">
        <v>85</v>
      </c>
      <c r="AW135" s="13" t="s">
        <v>32</v>
      </c>
      <c r="AX135" s="13" t="s">
        <v>83</v>
      </c>
      <c r="AY135" s="270" t="s">
        <v>172</v>
      </c>
    </row>
    <row r="136" spans="1:65" s="2" customFormat="1" ht="16.5" customHeight="1">
      <c r="A136" s="39"/>
      <c r="B136" s="40"/>
      <c r="C136" s="242" t="s">
        <v>227</v>
      </c>
      <c r="D136" s="242" t="s">
        <v>175</v>
      </c>
      <c r="E136" s="243" t="s">
        <v>2438</v>
      </c>
      <c r="F136" s="244" t="s">
        <v>2439</v>
      </c>
      <c r="G136" s="245" t="s">
        <v>238</v>
      </c>
      <c r="H136" s="246">
        <v>4</v>
      </c>
      <c r="I136" s="247"/>
      <c r="J136" s="248">
        <f>ROUND(I136*H136,2)</f>
        <v>0</v>
      </c>
      <c r="K136" s="244" t="s">
        <v>1</v>
      </c>
      <c r="L136" s="45"/>
      <c r="M136" s="249" t="s">
        <v>1</v>
      </c>
      <c r="N136" s="250" t="s">
        <v>40</v>
      </c>
      <c r="O136" s="92"/>
      <c r="P136" s="251">
        <f>O136*H136</f>
        <v>0</v>
      </c>
      <c r="Q136" s="251">
        <v>0</v>
      </c>
      <c r="R136" s="251">
        <f>Q136*H136</f>
        <v>0</v>
      </c>
      <c r="S136" s="251">
        <v>0</v>
      </c>
      <c r="T136" s="252">
        <f>S136*H136</f>
        <v>0</v>
      </c>
      <c r="U136" s="39"/>
      <c r="V136" s="39"/>
      <c r="W136" s="39"/>
      <c r="X136" s="39"/>
      <c r="Y136" s="39"/>
      <c r="Z136" s="39"/>
      <c r="AA136" s="39"/>
      <c r="AB136" s="39"/>
      <c r="AC136" s="39"/>
      <c r="AD136" s="39"/>
      <c r="AE136" s="39"/>
      <c r="AR136" s="253" t="s">
        <v>195</v>
      </c>
      <c r="AT136" s="253" t="s">
        <v>175</v>
      </c>
      <c r="AU136" s="253" t="s">
        <v>85</v>
      </c>
      <c r="AY136" s="18" t="s">
        <v>172</v>
      </c>
      <c r="BE136" s="254">
        <f>IF(N136="základní",J136,0)</f>
        <v>0</v>
      </c>
      <c r="BF136" s="254">
        <f>IF(N136="snížená",J136,0)</f>
        <v>0</v>
      </c>
      <c r="BG136" s="254">
        <f>IF(N136="zákl. přenesená",J136,0)</f>
        <v>0</v>
      </c>
      <c r="BH136" s="254">
        <f>IF(N136="sníž. přenesená",J136,0)</f>
        <v>0</v>
      </c>
      <c r="BI136" s="254">
        <f>IF(N136="nulová",J136,0)</f>
        <v>0</v>
      </c>
      <c r="BJ136" s="18" t="s">
        <v>83</v>
      </c>
      <c r="BK136" s="254">
        <f>ROUND(I136*H136,2)</f>
        <v>0</v>
      </c>
      <c r="BL136" s="18" t="s">
        <v>195</v>
      </c>
      <c r="BM136" s="253" t="s">
        <v>2440</v>
      </c>
    </row>
    <row r="137" spans="1:47" s="2" customFormat="1" ht="12">
      <c r="A137" s="39"/>
      <c r="B137" s="40"/>
      <c r="C137" s="41"/>
      <c r="D137" s="255" t="s">
        <v>182</v>
      </c>
      <c r="E137" s="41"/>
      <c r="F137" s="256" t="s">
        <v>2441</v>
      </c>
      <c r="G137" s="41"/>
      <c r="H137" s="41"/>
      <c r="I137" s="210"/>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182</v>
      </c>
      <c r="AU137" s="18" t="s">
        <v>85</v>
      </c>
    </row>
    <row r="138" spans="1:47" s="2" customFormat="1" ht="12">
      <c r="A138" s="39"/>
      <c r="B138" s="40"/>
      <c r="C138" s="41"/>
      <c r="D138" s="255" t="s">
        <v>242</v>
      </c>
      <c r="E138" s="41"/>
      <c r="F138" s="259" t="s">
        <v>974</v>
      </c>
      <c r="G138" s="41"/>
      <c r="H138" s="41"/>
      <c r="I138" s="210"/>
      <c r="J138" s="41"/>
      <c r="K138" s="41"/>
      <c r="L138" s="45"/>
      <c r="M138" s="257"/>
      <c r="N138" s="258"/>
      <c r="O138" s="92"/>
      <c r="P138" s="92"/>
      <c r="Q138" s="92"/>
      <c r="R138" s="92"/>
      <c r="S138" s="92"/>
      <c r="T138" s="93"/>
      <c r="U138" s="39"/>
      <c r="V138" s="39"/>
      <c r="W138" s="39"/>
      <c r="X138" s="39"/>
      <c r="Y138" s="39"/>
      <c r="Z138" s="39"/>
      <c r="AA138" s="39"/>
      <c r="AB138" s="39"/>
      <c r="AC138" s="39"/>
      <c r="AD138" s="39"/>
      <c r="AE138" s="39"/>
      <c r="AT138" s="18" t="s">
        <v>242</v>
      </c>
      <c r="AU138" s="18" t="s">
        <v>85</v>
      </c>
    </row>
    <row r="139" spans="1:51" s="13" customFormat="1" ht="12">
      <c r="A139" s="13"/>
      <c r="B139" s="260"/>
      <c r="C139" s="261"/>
      <c r="D139" s="255" t="s">
        <v>203</v>
      </c>
      <c r="E139" s="262" t="s">
        <v>1</v>
      </c>
      <c r="F139" s="263" t="s">
        <v>195</v>
      </c>
      <c r="G139" s="261"/>
      <c r="H139" s="264">
        <v>4</v>
      </c>
      <c r="I139" s="265"/>
      <c r="J139" s="261"/>
      <c r="K139" s="261"/>
      <c r="L139" s="266"/>
      <c r="M139" s="267"/>
      <c r="N139" s="268"/>
      <c r="O139" s="268"/>
      <c r="P139" s="268"/>
      <c r="Q139" s="268"/>
      <c r="R139" s="268"/>
      <c r="S139" s="268"/>
      <c r="T139" s="269"/>
      <c r="U139" s="13"/>
      <c r="V139" s="13"/>
      <c r="W139" s="13"/>
      <c r="X139" s="13"/>
      <c r="Y139" s="13"/>
      <c r="Z139" s="13"/>
      <c r="AA139" s="13"/>
      <c r="AB139" s="13"/>
      <c r="AC139" s="13"/>
      <c r="AD139" s="13"/>
      <c r="AE139" s="13"/>
      <c r="AT139" s="270" t="s">
        <v>203</v>
      </c>
      <c r="AU139" s="270" t="s">
        <v>85</v>
      </c>
      <c r="AV139" s="13" t="s">
        <v>85</v>
      </c>
      <c r="AW139" s="13" t="s">
        <v>32</v>
      </c>
      <c r="AX139" s="13" t="s">
        <v>83</v>
      </c>
      <c r="AY139" s="270" t="s">
        <v>172</v>
      </c>
    </row>
    <row r="140" spans="1:65" s="2" customFormat="1" ht="24.15" customHeight="1">
      <c r="A140" s="39"/>
      <c r="B140" s="40"/>
      <c r="C140" s="242" t="s">
        <v>212</v>
      </c>
      <c r="D140" s="242" t="s">
        <v>175</v>
      </c>
      <c r="E140" s="243" t="s">
        <v>426</v>
      </c>
      <c r="F140" s="244" t="s">
        <v>427</v>
      </c>
      <c r="G140" s="245" t="s">
        <v>417</v>
      </c>
      <c r="H140" s="246">
        <v>2</v>
      </c>
      <c r="I140" s="247"/>
      <c r="J140" s="248">
        <f>ROUND(I140*H140,2)</f>
        <v>0</v>
      </c>
      <c r="K140" s="244" t="s">
        <v>179</v>
      </c>
      <c r="L140" s="45"/>
      <c r="M140" s="249" t="s">
        <v>1</v>
      </c>
      <c r="N140" s="250" t="s">
        <v>40</v>
      </c>
      <c r="O140" s="92"/>
      <c r="P140" s="251">
        <f>O140*H140</f>
        <v>0</v>
      </c>
      <c r="Q140" s="251">
        <v>0</v>
      </c>
      <c r="R140" s="251">
        <f>Q140*H140</f>
        <v>0</v>
      </c>
      <c r="S140" s="251">
        <v>0</v>
      </c>
      <c r="T140" s="252">
        <f>S140*H140</f>
        <v>0</v>
      </c>
      <c r="U140" s="39"/>
      <c r="V140" s="39"/>
      <c r="W140" s="39"/>
      <c r="X140" s="39"/>
      <c r="Y140" s="39"/>
      <c r="Z140" s="39"/>
      <c r="AA140" s="39"/>
      <c r="AB140" s="39"/>
      <c r="AC140" s="39"/>
      <c r="AD140" s="39"/>
      <c r="AE140" s="39"/>
      <c r="AR140" s="253" t="s">
        <v>195</v>
      </c>
      <c r="AT140" s="253" t="s">
        <v>175</v>
      </c>
      <c r="AU140" s="253" t="s">
        <v>85</v>
      </c>
      <c r="AY140" s="18" t="s">
        <v>172</v>
      </c>
      <c r="BE140" s="254">
        <f>IF(N140="základní",J140,0)</f>
        <v>0</v>
      </c>
      <c r="BF140" s="254">
        <f>IF(N140="snížená",J140,0)</f>
        <v>0</v>
      </c>
      <c r="BG140" s="254">
        <f>IF(N140="zákl. přenesená",J140,0)</f>
        <v>0</v>
      </c>
      <c r="BH140" s="254">
        <f>IF(N140="sníž. přenesená",J140,0)</f>
        <v>0</v>
      </c>
      <c r="BI140" s="254">
        <f>IF(N140="nulová",J140,0)</f>
        <v>0</v>
      </c>
      <c r="BJ140" s="18" t="s">
        <v>83</v>
      </c>
      <c r="BK140" s="254">
        <f>ROUND(I140*H140,2)</f>
        <v>0</v>
      </c>
      <c r="BL140" s="18" t="s">
        <v>195</v>
      </c>
      <c r="BM140" s="253" t="s">
        <v>2442</v>
      </c>
    </row>
    <row r="141" spans="1:47" s="2" customFormat="1" ht="12">
      <c r="A141" s="39"/>
      <c r="B141" s="40"/>
      <c r="C141" s="41"/>
      <c r="D141" s="255" t="s">
        <v>182</v>
      </c>
      <c r="E141" s="41"/>
      <c r="F141" s="256" t="s">
        <v>429</v>
      </c>
      <c r="G141" s="41"/>
      <c r="H141" s="41"/>
      <c r="I141" s="210"/>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182</v>
      </c>
      <c r="AU141" s="18" t="s">
        <v>85</v>
      </c>
    </row>
    <row r="142" spans="1:47" s="2" customFormat="1" ht="12">
      <c r="A142" s="39"/>
      <c r="B142" s="40"/>
      <c r="C142" s="41"/>
      <c r="D142" s="255" t="s">
        <v>242</v>
      </c>
      <c r="E142" s="41"/>
      <c r="F142" s="259" t="s">
        <v>430</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242</v>
      </c>
      <c r="AU142" s="18" t="s">
        <v>85</v>
      </c>
    </row>
    <row r="143" spans="1:51" s="13" customFormat="1" ht="12">
      <c r="A143" s="13"/>
      <c r="B143" s="260"/>
      <c r="C143" s="261"/>
      <c r="D143" s="255" t="s">
        <v>203</v>
      </c>
      <c r="E143" s="262" t="s">
        <v>1</v>
      </c>
      <c r="F143" s="263" t="s">
        <v>2443</v>
      </c>
      <c r="G143" s="261"/>
      <c r="H143" s="264">
        <v>2</v>
      </c>
      <c r="I143" s="265"/>
      <c r="J143" s="261"/>
      <c r="K143" s="261"/>
      <c r="L143" s="266"/>
      <c r="M143" s="267"/>
      <c r="N143" s="268"/>
      <c r="O143" s="268"/>
      <c r="P143" s="268"/>
      <c r="Q143" s="268"/>
      <c r="R143" s="268"/>
      <c r="S143" s="268"/>
      <c r="T143" s="269"/>
      <c r="U143" s="13"/>
      <c r="V143" s="13"/>
      <c r="W143" s="13"/>
      <c r="X143" s="13"/>
      <c r="Y143" s="13"/>
      <c r="Z143" s="13"/>
      <c r="AA143" s="13"/>
      <c r="AB143" s="13"/>
      <c r="AC143" s="13"/>
      <c r="AD143" s="13"/>
      <c r="AE143" s="13"/>
      <c r="AT143" s="270" t="s">
        <v>203</v>
      </c>
      <c r="AU143" s="270" t="s">
        <v>85</v>
      </c>
      <c r="AV143" s="13" t="s">
        <v>85</v>
      </c>
      <c r="AW143" s="13" t="s">
        <v>32</v>
      </c>
      <c r="AX143" s="13" t="s">
        <v>83</v>
      </c>
      <c r="AY143" s="270" t="s">
        <v>172</v>
      </c>
    </row>
    <row r="144" spans="1:65" s="2" customFormat="1" ht="21.75" customHeight="1">
      <c r="A144" s="39"/>
      <c r="B144" s="40"/>
      <c r="C144" s="242" t="s">
        <v>220</v>
      </c>
      <c r="D144" s="242" t="s">
        <v>175</v>
      </c>
      <c r="E144" s="243" t="s">
        <v>2444</v>
      </c>
      <c r="F144" s="244" t="s">
        <v>2445</v>
      </c>
      <c r="G144" s="245" t="s">
        <v>417</v>
      </c>
      <c r="H144" s="246">
        <v>2</v>
      </c>
      <c r="I144" s="247"/>
      <c r="J144" s="248">
        <f>ROUND(I144*H144,2)</f>
        <v>0</v>
      </c>
      <c r="K144" s="244" t="s">
        <v>179</v>
      </c>
      <c r="L144" s="45"/>
      <c r="M144" s="249" t="s">
        <v>1</v>
      </c>
      <c r="N144" s="250" t="s">
        <v>40</v>
      </c>
      <c r="O144" s="92"/>
      <c r="P144" s="251">
        <f>O144*H144</f>
        <v>0</v>
      </c>
      <c r="Q144" s="251">
        <v>0</v>
      </c>
      <c r="R144" s="251">
        <f>Q144*H144</f>
        <v>0</v>
      </c>
      <c r="S144" s="251">
        <v>0</v>
      </c>
      <c r="T144" s="252">
        <f>S144*H144</f>
        <v>0</v>
      </c>
      <c r="U144" s="39"/>
      <c r="V144" s="39"/>
      <c r="W144" s="39"/>
      <c r="X144" s="39"/>
      <c r="Y144" s="39"/>
      <c r="Z144" s="39"/>
      <c r="AA144" s="39"/>
      <c r="AB144" s="39"/>
      <c r="AC144" s="39"/>
      <c r="AD144" s="39"/>
      <c r="AE144" s="39"/>
      <c r="AR144" s="253" t="s">
        <v>195</v>
      </c>
      <c r="AT144" s="253" t="s">
        <v>175</v>
      </c>
      <c r="AU144" s="253" t="s">
        <v>85</v>
      </c>
      <c r="AY144" s="18" t="s">
        <v>172</v>
      </c>
      <c r="BE144" s="254">
        <f>IF(N144="základní",J144,0)</f>
        <v>0</v>
      </c>
      <c r="BF144" s="254">
        <f>IF(N144="snížená",J144,0)</f>
        <v>0</v>
      </c>
      <c r="BG144" s="254">
        <f>IF(N144="zákl. přenesená",J144,0)</f>
        <v>0</v>
      </c>
      <c r="BH144" s="254">
        <f>IF(N144="sníž. přenesená",J144,0)</f>
        <v>0</v>
      </c>
      <c r="BI144" s="254">
        <f>IF(N144="nulová",J144,0)</f>
        <v>0</v>
      </c>
      <c r="BJ144" s="18" t="s">
        <v>83</v>
      </c>
      <c r="BK144" s="254">
        <f>ROUND(I144*H144,2)</f>
        <v>0</v>
      </c>
      <c r="BL144" s="18" t="s">
        <v>195</v>
      </c>
      <c r="BM144" s="253" t="s">
        <v>2446</v>
      </c>
    </row>
    <row r="145" spans="1:47" s="2" customFormat="1" ht="12">
      <c r="A145" s="39"/>
      <c r="B145" s="40"/>
      <c r="C145" s="41"/>
      <c r="D145" s="255" t="s">
        <v>182</v>
      </c>
      <c r="E145" s="41"/>
      <c r="F145" s="256" t="s">
        <v>2447</v>
      </c>
      <c r="G145" s="41"/>
      <c r="H145" s="41"/>
      <c r="I145" s="210"/>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182</v>
      </c>
      <c r="AU145" s="18" t="s">
        <v>85</v>
      </c>
    </row>
    <row r="146" spans="1:47" s="2" customFormat="1" ht="12">
      <c r="A146" s="39"/>
      <c r="B146" s="40"/>
      <c r="C146" s="41"/>
      <c r="D146" s="255" t="s">
        <v>242</v>
      </c>
      <c r="E146" s="41"/>
      <c r="F146" s="259" t="s">
        <v>1871</v>
      </c>
      <c r="G146" s="41"/>
      <c r="H146" s="41"/>
      <c r="I146" s="210"/>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242</v>
      </c>
      <c r="AU146" s="18" t="s">
        <v>85</v>
      </c>
    </row>
    <row r="147" spans="1:51" s="13" customFormat="1" ht="12">
      <c r="A147" s="13"/>
      <c r="B147" s="260"/>
      <c r="C147" s="261"/>
      <c r="D147" s="255" t="s">
        <v>203</v>
      </c>
      <c r="E147" s="262" t="s">
        <v>1</v>
      </c>
      <c r="F147" s="263" t="s">
        <v>2443</v>
      </c>
      <c r="G147" s="261"/>
      <c r="H147" s="264">
        <v>2</v>
      </c>
      <c r="I147" s="265"/>
      <c r="J147" s="261"/>
      <c r="K147" s="261"/>
      <c r="L147" s="266"/>
      <c r="M147" s="267"/>
      <c r="N147" s="268"/>
      <c r="O147" s="268"/>
      <c r="P147" s="268"/>
      <c r="Q147" s="268"/>
      <c r="R147" s="268"/>
      <c r="S147" s="268"/>
      <c r="T147" s="269"/>
      <c r="U147" s="13"/>
      <c r="V147" s="13"/>
      <c r="W147" s="13"/>
      <c r="X147" s="13"/>
      <c r="Y147" s="13"/>
      <c r="Z147" s="13"/>
      <c r="AA147" s="13"/>
      <c r="AB147" s="13"/>
      <c r="AC147" s="13"/>
      <c r="AD147" s="13"/>
      <c r="AE147" s="13"/>
      <c r="AT147" s="270" t="s">
        <v>203</v>
      </c>
      <c r="AU147" s="270" t="s">
        <v>85</v>
      </c>
      <c r="AV147" s="13" t="s">
        <v>85</v>
      </c>
      <c r="AW147" s="13" t="s">
        <v>32</v>
      </c>
      <c r="AX147" s="13" t="s">
        <v>83</v>
      </c>
      <c r="AY147" s="270" t="s">
        <v>172</v>
      </c>
    </row>
    <row r="148" spans="1:65" s="2" customFormat="1" ht="16.5" customHeight="1">
      <c r="A148" s="39"/>
      <c r="B148" s="40"/>
      <c r="C148" s="242" t="s">
        <v>234</v>
      </c>
      <c r="D148" s="242" t="s">
        <v>175</v>
      </c>
      <c r="E148" s="243" t="s">
        <v>431</v>
      </c>
      <c r="F148" s="244" t="s">
        <v>432</v>
      </c>
      <c r="G148" s="245" t="s">
        <v>417</v>
      </c>
      <c r="H148" s="246">
        <v>2</v>
      </c>
      <c r="I148" s="247"/>
      <c r="J148" s="248">
        <f>ROUND(I148*H148,2)</f>
        <v>0</v>
      </c>
      <c r="K148" s="244" t="s">
        <v>179</v>
      </c>
      <c r="L148" s="45"/>
      <c r="M148" s="249" t="s">
        <v>1</v>
      </c>
      <c r="N148" s="250" t="s">
        <v>40</v>
      </c>
      <c r="O148" s="92"/>
      <c r="P148" s="251">
        <f>O148*H148</f>
        <v>0</v>
      </c>
      <c r="Q148" s="251">
        <v>0</v>
      </c>
      <c r="R148" s="251">
        <f>Q148*H148</f>
        <v>0</v>
      </c>
      <c r="S148" s="251">
        <v>0</v>
      </c>
      <c r="T148" s="252">
        <f>S148*H148</f>
        <v>0</v>
      </c>
      <c r="U148" s="39"/>
      <c r="V148" s="39"/>
      <c r="W148" s="39"/>
      <c r="X148" s="39"/>
      <c r="Y148" s="39"/>
      <c r="Z148" s="39"/>
      <c r="AA148" s="39"/>
      <c r="AB148" s="39"/>
      <c r="AC148" s="39"/>
      <c r="AD148" s="39"/>
      <c r="AE148" s="39"/>
      <c r="AR148" s="253" t="s">
        <v>195</v>
      </c>
      <c r="AT148" s="253" t="s">
        <v>175</v>
      </c>
      <c r="AU148" s="253" t="s">
        <v>85</v>
      </c>
      <c r="AY148" s="18" t="s">
        <v>172</v>
      </c>
      <c r="BE148" s="254">
        <f>IF(N148="základní",J148,0)</f>
        <v>0</v>
      </c>
      <c r="BF148" s="254">
        <f>IF(N148="snížená",J148,0)</f>
        <v>0</v>
      </c>
      <c r="BG148" s="254">
        <f>IF(N148="zákl. přenesená",J148,0)</f>
        <v>0</v>
      </c>
      <c r="BH148" s="254">
        <f>IF(N148="sníž. přenesená",J148,0)</f>
        <v>0</v>
      </c>
      <c r="BI148" s="254">
        <f>IF(N148="nulová",J148,0)</f>
        <v>0</v>
      </c>
      <c r="BJ148" s="18" t="s">
        <v>83</v>
      </c>
      <c r="BK148" s="254">
        <f>ROUND(I148*H148,2)</f>
        <v>0</v>
      </c>
      <c r="BL148" s="18" t="s">
        <v>195</v>
      </c>
      <c r="BM148" s="253" t="s">
        <v>2448</v>
      </c>
    </row>
    <row r="149" spans="1:47" s="2" customFormat="1" ht="12">
      <c r="A149" s="39"/>
      <c r="B149" s="40"/>
      <c r="C149" s="41"/>
      <c r="D149" s="255" t="s">
        <v>182</v>
      </c>
      <c r="E149" s="41"/>
      <c r="F149" s="256" t="s">
        <v>434</v>
      </c>
      <c r="G149" s="41"/>
      <c r="H149" s="41"/>
      <c r="I149" s="210"/>
      <c r="J149" s="41"/>
      <c r="K149" s="41"/>
      <c r="L149" s="45"/>
      <c r="M149" s="257"/>
      <c r="N149" s="258"/>
      <c r="O149" s="92"/>
      <c r="P149" s="92"/>
      <c r="Q149" s="92"/>
      <c r="R149" s="92"/>
      <c r="S149" s="92"/>
      <c r="T149" s="93"/>
      <c r="U149" s="39"/>
      <c r="V149" s="39"/>
      <c r="W149" s="39"/>
      <c r="X149" s="39"/>
      <c r="Y149" s="39"/>
      <c r="Z149" s="39"/>
      <c r="AA149" s="39"/>
      <c r="AB149" s="39"/>
      <c r="AC149" s="39"/>
      <c r="AD149" s="39"/>
      <c r="AE149" s="39"/>
      <c r="AT149" s="18" t="s">
        <v>182</v>
      </c>
      <c r="AU149" s="18" t="s">
        <v>85</v>
      </c>
    </row>
    <row r="150" spans="1:47" s="2" customFormat="1" ht="12">
      <c r="A150" s="39"/>
      <c r="B150" s="40"/>
      <c r="C150" s="41"/>
      <c r="D150" s="255" t="s">
        <v>242</v>
      </c>
      <c r="E150" s="41"/>
      <c r="F150" s="259" t="s">
        <v>435</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242</v>
      </c>
      <c r="AU150" s="18" t="s">
        <v>85</v>
      </c>
    </row>
    <row r="151" spans="1:51" s="13" customFormat="1" ht="12">
      <c r="A151" s="13"/>
      <c r="B151" s="260"/>
      <c r="C151" s="261"/>
      <c r="D151" s="255" t="s">
        <v>203</v>
      </c>
      <c r="E151" s="262" t="s">
        <v>1</v>
      </c>
      <c r="F151" s="263" t="s">
        <v>2443</v>
      </c>
      <c r="G151" s="261"/>
      <c r="H151" s="264">
        <v>2</v>
      </c>
      <c r="I151" s="265"/>
      <c r="J151" s="261"/>
      <c r="K151" s="261"/>
      <c r="L151" s="266"/>
      <c r="M151" s="267"/>
      <c r="N151" s="268"/>
      <c r="O151" s="268"/>
      <c r="P151" s="268"/>
      <c r="Q151" s="268"/>
      <c r="R151" s="268"/>
      <c r="S151" s="268"/>
      <c r="T151" s="269"/>
      <c r="U151" s="13"/>
      <c r="V151" s="13"/>
      <c r="W151" s="13"/>
      <c r="X151" s="13"/>
      <c r="Y151" s="13"/>
      <c r="Z151" s="13"/>
      <c r="AA151" s="13"/>
      <c r="AB151" s="13"/>
      <c r="AC151" s="13"/>
      <c r="AD151" s="13"/>
      <c r="AE151" s="13"/>
      <c r="AT151" s="270" t="s">
        <v>203</v>
      </c>
      <c r="AU151" s="270" t="s">
        <v>85</v>
      </c>
      <c r="AV151" s="13" t="s">
        <v>85</v>
      </c>
      <c r="AW151" s="13" t="s">
        <v>32</v>
      </c>
      <c r="AX151" s="13" t="s">
        <v>83</v>
      </c>
      <c r="AY151" s="270" t="s">
        <v>172</v>
      </c>
    </row>
    <row r="152" spans="1:65" s="2" customFormat="1" ht="24.15" customHeight="1">
      <c r="A152" s="39"/>
      <c r="B152" s="40"/>
      <c r="C152" s="242" t="s">
        <v>305</v>
      </c>
      <c r="D152" s="242" t="s">
        <v>175</v>
      </c>
      <c r="E152" s="243" t="s">
        <v>436</v>
      </c>
      <c r="F152" s="244" t="s">
        <v>437</v>
      </c>
      <c r="G152" s="245" t="s">
        <v>438</v>
      </c>
      <c r="H152" s="246">
        <v>3.6</v>
      </c>
      <c r="I152" s="247"/>
      <c r="J152" s="248">
        <f>ROUND(I152*H152,2)</f>
        <v>0</v>
      </c>
      <c r="K152" s="244" t="s">
        <v>179</v>
      </c>
      <c r="L152" s="45"/>
      <c r="M152" s="249" t="s">
        <v>1</v>
      </c>
      <c r="N152" s="250" t="s">
        <v>40</v>
      </c>
      <c r="O152" s="92"/>
      <c r="P152" s="251">
        <f>O152*H152</f>
        <v>0</v>
      </c>
      <c r="Q152" s="251">
        <v>0</v>
      </c>
      <c r="R152" s="251">
        <f>Q152*H152</f>
        <v>0</v>
      </c>
      <c r="S152" s="251">
        <v>0</v>
      </c>
      <c r="T152" s="252">
        <f>S152*H152</f>
        <v>0</v>
      </c>
      <c r="U152" s="39"/>
      <c r="V152" s="39"/>
      <c r="W152" s="39"/>
      <c r="X152" s="39"/>
      <c r="Y152" s="39"/>
      <c r="Z152" s="39"/>
      <c r="AA152" s="39"/>
      <c r="AB152" s="39"/>
      <c r="AC152" s="39"/>
      <c r="AD152" s="39"/>
      <c r="AE152" s="39"/>
      <c r="AR152" s="253" t="s">
        <v>195</v>
      </c>
      <c r="AT152" s="253" t="s">
        <v>175</v>
      </c>
      <c r="AU152" s="253" t="s">
        <v>85</v>
      </c>
      <c r="AY152" s="18" t="s">
        <v>172</v>
      </c>
      <c r="BE152" s="254">
        <f>IF(N152="základní",J152,0)</f>
        <v>0</v>
      </c>
      <c r="BF152" s="254">
        <f>IF(N152="snížená",J152,0)</f>
        <v>0</v>
      </c>
      <c r="BG152" s="254">
        <f>IF(N152="zákl. přenesená",J152,0)</f>
        <v>0</v>
      </c>
      <c r="BH152" s="254">
        <f>IF(N152="sníž. přenesená",J152,0)</f>
        <v>0</v>
      </c>
      <c r="BI152" s="254">
        <f>IF(N152="nulová",J152,0)</f>
        <v>0</v>
      </c>
      <c r="BJ152" s="18" t="s">
        <v>83</v>
      </c>
      <c r="BK152" s="254">
        <f>ROUND(I152*H152,2)</f>
        <v>0</v>
      </c>
      <c r="BL152" s="18" t="s">
        <v>195</v>
      </c>
      <c r="BM152" s="253" t="s">
        <v>2449</v>
      </c>
    </row>
    <row r="153" spans="1:47" s="2" customFormat="1" ht="12">
      <c r="A153" s="39"/>
      <c r="B153" s="40"/>
      <c r="C153" s="41"/>
      <c r="D153" s="255" t="s">
        <v>182</v>
      </c>
      <c r="E153" s="41"/>
      <c r="F153" s="256" t="s">
        <v>440</v>
      </c>
      <c r="G153" s="41"/>
      <c r="H153" s="41"/>
      <c r="I153" s="210"/>
      <c r="J153" s="41"/>
      <c r="K153" s="41"/>
      <c r="L153" s="45"/>
      <c r="M153" s="257"/>
      <c r="N153" s="258"/>
      <c r="O153" s="92"/>
      <c r="P153" s="92"/>
      <c r="Q153" s="92"/>
      <c r="R153" s="92"/>
      <c r="S153" s="92"/>
      <c r="T153" s="93"/>
      <c r="U153" s="39"/>
      <c r="V153" s="39"/>
      <c r="W153" s="39"/>
      <c r="X153" s="39"/>
      <c r="Y153" s="39"/>
      <c r="Z153" s="39"/>
      <c r="AA153" s="39"/>
      <c r="AB153" s="39"/>
      <c r="AC153" s="39"/>
      <c r="AD153" s="39"/>
      <c r="AE153" s="39"/>
      <c r="AT153" s="18" t="s">
        <v>182</v>
      </c>
      <c r="AU153" s="18" t="s">
        <v>85</v>
      </c>
    </row>
    <row r="154" spans="1:47" s="2" customFormat="1" ht="12">
      <c r="A154" s="39"/>
      <c r="B154" s="40"/>
      <c r="C154" s="41"/>
      <c r="D154" s="255" t="s">
        <v>242</v>
      </c>
      <c r="E154" s="41"/>
      <c r="F154" s="259" t="s">
        <v>441</v>
      </c>
      <c r="G154" s="41"/>
      <c r="H154" s="41"/>
      <c r="I154" s="210"/>
      <c r="J154" s="41"/>
      <c r="K154" s="41"/>
      <c r="L154" s="45"/>
      <c r="M154" s="257"/>
      <c r="N154" s="258"/>
      <c r="O154" s="92"/>
      <c r="P154" s="92"/>
      <c r="Q154" s="92"/>
      <c r="R154" s="92"/>
      <c r="S154" s="92"/>
      <c r="T154" s="93"/>
      <c r="U154" s="39"/>
      <c r="V154" s="39"/>
      <c r="W154" s="39"/>
      <c r="X154" s="39"/>
      <c r="Y154" s="39"/>
      <c r="Z154" s="39"/>
      <c r="AA154" s="39"/>
      <c r="AB154" s="39"/>
      <c r="AC154" s="39"/>
      <c r="AD154" s="39"/>
      <c r="AE154" s="39"/>
      <c r="AT154" s="18" t="s">
        <v>242</v>
      </c>
      <c r="AU154" s="18" t="s">
        <v>85</v>
      </c>
    </row>
    <row r="155" spans="1:51" s="13" customFormat="1" ht="12">
      <c r="A155" s="13"/>
      <c r="B155" s="260"/>
      <c r="C155" s="261"/>
      <c r="D155" s="255" t="s">
        <v>203</v>
      </c>
      <c r="E155" s="262" t="s">
        <v>1</v>
      </c>
      <c r="F155" s="263" t="s">
        <v>2450</v>
      </c>
      <c r="G155" s="261"/>
      <c r="H155" s="264">
        <v>3.6</v>
      </c>
      <c r="I155" s="265"/>
      <c r="J155" s="261"/>
      <c r="K155" s="261"/>
      <c r="L155" s="266"/>
      <c r="M155" s="267"/>
      <c r="N155" s="268"/>
      <c r="O155" s="268"/>
      <c r="P155" s="268"/>
      <c r="Q155" s="268"/>
      <c r="R155" s="268"/>
      <c r="S155" s="268"/>
      <c r="T155" s="269"/>
      <c r="U155" s="13"/>
      <c r="V155" s="13"/>
      <c r="W155" s="13"/>
      <c r="X155" s="13"/>
      <c r="Y155" s="13"/>
      <c r="Z155" s="13"/>
      <c r="AA155" s="13"/>
      <c r="AB155" s="13"/>
      <c r="AC155" s="13"/>
      <c r="AD155" s="13"/>
      <c r="AE155" s="13"/>
      <c r="AT155" s="270" t="s">
        <v>203</v>
      </c>
      <c r="AU155" s="270" t="s">
        <v>85</v>
      </c>
      <c r="AV155" s="13" t="s">
        <v>85</v>
      </c>
      <c r="AW155" s="13" t="s">
        <v>32</v>
      </c>
      <c r="AX155" s="13" t="s">
        <v>83</v>
      </c>
      <c r="AY155" s="270" t="s">
        <v>172</v>
      </c>
    </row>
    <row r="156" spans="1:65" s="2" customFormat="1" ht="33" customHeight="1">
      <c r="A156" s="39"/>
      <c r="B156" s="40"/>
      <c r="C156" s="242" t="s">
        <v>171</v>
      </c>
      <c r="D156" s="242" t="s">
        <v>175</v>
      </c>
      <c r="E156" s="243" t="s">
        <v>2451</v>
      </c>
      <c r="F156" s="244" t="s">
        <v>2452</v>
      </c>
      <c r="G156" s="245" t="s">
        <v>238</v>
      </c>
      <c r="H156" s="246">
        <v>4</v>
      </c>
      <c r="I156" s="247"/>
      <c r="J156" s="248">
        <f>ROUND(I156*H156,2)</f>
        <v>0</v>
      </c>
      <c r="K156" s="244" t="s">
        <v>179</v>
      </c>
      <c r="L156" s="45"/>
      <c r="M156" s="249" t="s">
        <v>1</v>
      </c>
      <c r="N156" s="250" t="s">
        <v>40</v>
      </c>
      <c r="O156" s="92"/>
      <c r="P156" s="251">
        <f>O156*H156</f>
        <v>0</v>
      </c>
      <c r="Q156" s="251">
        <v>0</v>
      </c>
      <c r="R156" s="251">
        <f>Q156*H156</f>
        <v>0</v>
      </c>
      <c r="S156" s="251">
        <v>0</v>
      </c>
      <c r="T156" s="252">
        <f>S156*H156</f>
        <v>0</v>
      </c>
      <c r="U156" s="39"/>
      <c r="V156" s="39"/>
      <c r="W156" s="39"/>
      <c r="X156" s="39"/>
      <c r="Y156" s="39"/>
      <c r="Z156" s="39"/>
      <c r="AA156" s="39"/>
      <c r="AB156" s="39"/>
      <c r="AC156" s="39"/>
      <c r="AD156" s="39"/>
      <c r="AE156" s="39"/>
      <c r="AR156" s="253" t="s">
        <v>195</v>
      </c>
      <c r="AT156" s="253" t="s">
        <v>175</v>
      </c>
      <c r="AU156" s="253" t="s">
        <v>85</v>
      </c>
      <c r="AY156" s="18" t="s">
        <v>172</v>
      </c>
      <c r="BE156" s="254">
        <f>IF(N156="základní",J156,0)</f>
        <v>0</v>
      </c>
      <c r="BF156" s="254">
        <f>IF(N156="snížená",J156,0)</f>
        <v>0</v>
      </c>
      <c r="BG156" s="254">
        <f>IF(N156="zákl. přenesená",J156,0)</f>
        <v>0</v>
      </c>
      <c r="BH156" s="254">
        <f>IF(N156="sníž. přenesená",J156,0)</f>
        <v>0</v>
      </c>
      <c r="BI156" s="254">
        <f>IF(N156="nulová",J156,0)</f>
        <v>0</v>
      </c>
      <c r="BJ156" s="18" t="s">
        <v>83</v>
      </c>
      <c r="BK156" s="254">
        <f>ROUND(I156*H156,2)</f>
        <v>0</v>
      </c>
      <c r="BL156" s="18" t="s">
        <v>195</v>
      </c>
      <c r="BM156" s="253" t="s">
        <v>2453</v>
      </c>
    </row>
    <row r="157" spans="1:47" s="2" customFormat="1" ht="12">
      <c r="A157" s="39"/>
      <c r="B157" s="40"/>
      <c r="C157" s="41"/>
      <c r="D157" s="255" t="s">
        <v>182</v>
      </c>
      <c r="E157" s="41"/>
      <c r="F157" s="256" t="s">
        <v>2454</v>
      </c>
      <c r="G157" s="41"/>
      <c r="H157" s="41"/>
      <c r="I157" s="210"/>
      <c r="J157" s="41"/>
      <c r="K157" s="41"/>
      <c r="L157" s="45"/>
      <c r="M157" s="257"/>
      <c r="N157" s="258"/>
      <c r="O157" s="92"/>
      <c r="P157" s="92"/>
      <c r="Q157" s="92"/>
      <c r="R157" s="92"/>
      <c r="S157" s="92"/>
      <c r="T157" s="93"/>
      <c r="U157" s="39"/>
      <c r="V157" s="39"/>
      <c r="W157" s="39"/>
      <c r="X157" s="39"/>
      <c r="Y157" s="39"/>
      <c r="Z157" s="39"/>
      <c r="AA157" s="39"/>
      <c r="AB157" s="39"/>
      <c r="AC157" s="39"/>
      <c r="AD157" s="39"/>
      <c r="AE157" s="39"/>
      <c r="AT157" s="18" t="s">
        <v>182</v>
      </c>
      <c r="AU157" s="18" t="s">
        <v>85</v>
      </c>
    </row>
    <row r="158" spans="1:47" s="2" customFormat="1" ht="12">
      <c r="A158" s="39"/>
      <c r="B158" s="40"/>
      <c r="C158" s="41"/>
      <c r="D158" s="255" t="s">
        <v>242</v>
      </c>
      <c r="E158" s="41"/>
      <c r="F158" s="259" t="s">
        <v>2455</v>
      </c>
      <c r="G158" s="41"/>
      <c r="H158" s="41"/>
      <c r="I158" s="210"/>
      <c r="J158" s="41"/>
      <c r="K158" s="41"/>
      <c r="L158" s="45"/>
      <c r="M158" s="257"/>
      <c r="N158" s="258"/>
      <c r="O158" s="92"/>
      <c r="P158" s="92"/>
      <c r="Q158" s="92"/>
      <c r="R158" s="92"/>
      <c r="S158" s="92"/>
      <c r="T158" s="93"/>
      <c r="U158" s="39"/>
      <c r="V158" s="39"/>
      <c r="W158" s="39"/>
      <c r="X158" s="39"/>
      <c r="Y158" s="39"/>
      <c r="Z158" s="39"/>
      <c r="AA158" s="39"/>
      <c r="AB158" s="39"/>
      <c r="AC158" s="39"/>
      <c r="AD158" s="39"/>
      <c r="AE158" s="39"/>
      <c r="AT158" s="18" t="s">
        <v>242</v>
      </c>
      <c r="AU158" s="18" t="s">
        <v>85</v>
      </c>
    </row>
    <row r="159" spans="1:51" s="13" customFormat="1" ht="12">
      <c r="A159" s="13"/>
      <c r="B159" s="260"/>
      <c r="C159" s="261"/>
      <c r="D159" s="255" t="s">
        <v>203</v>
      </c>
      <c r="E159" s="262" t="s">
        <v>1</v>
      </c>
      <c r="F159" s="263" t="s">
        <v>195</v>
      </c>
      <c r="G159" s="261"/>
      <c r="H159" s="264">
        <v>4</v>
      </c>
      <c r="I159" s="265"/>
      <c r="J159" s="261"/>
      <c r="K159" s="261"/>
      <c r="L159" s="266"/>
      <c r="M159" s="267"/>
      <c r="N159" s="268"/>
      <c r="O159" s="268"/>
      <c r="P159" s="268"/>
      <c r="Q159" s="268"/>
      <c r="R159" s="268"/>
      <c r="S159" s="268"/>
      <c r="T159" s="269"/>
      <c r="U159" s="13"/>
      <c r="V159" s="13"/>
      <c r="W159" s="13"/>
      <c r="X159" s="13"/>
      <c r="Y159" s="13"/>
      <c r="Z159" s="13"/>
      <c r="AA159" s="13"/>
      <c r="AB159" s="13"/>
      <c r="AC159" s="13"/>
      <c r="AD159" s="13"/>
      <c r="AE159" s="13"/>
      <c r="AT159" s="270" t="s">
        <v>203</v>
      </c>
      <c r="AU159" s="270" t="s">
        <v>85</v>
      </c>
      <c r="AV159" s="13" t="s">
        <v>85</v>
      </c>
      <c r="AW159" s="13" t="s">
        <v>32</v>
      </c>
      <c r="AX159" s="13" t="s">
        <v>83</v>
      </c>
      <c r="AY159" s="270" t="s">
        <v>172</v>
      </c>
    </row>
    <row r="160" spans="1:65" s="2" customFormat="1" ht="16.5" customHeight="1">
      <c r="A160" s="39"/>
      <c r="B160" s="40"/>
      <c r="C160" s="309" t="s">
        <v>205</v>
      </c>
      <c r="D160" s="309" t="s">
        <v>450</v>
      </c>
      <c r="E160" s="310" t="s">
        <v>2456</v>
      </c>
      <c r="F160" s="311" t="s">
        <v>2457</v>
      </c>
      <c r="G160" s="312" t="s">
        <v>417</v>
      </c>
      <c r="H160" s="313">
        <v>2</v>
      </c>
      <c r="I160" s="314"/>
      <c r="J160" s="315">
        <f>ROUND(I160*H160,2)</f>
        <v>0</v>
      </c>
      <c r="K160" s="311" t="s">
        <v>179</v>
      </c>
      <c r="L160" s="316"/>
      <c r="M160" s="317" t="s">
        <v>1</v>
      </c>
      <c r="N160" s="318" t="s">
        <v>40</v>
      </c>
      <c r="O160" s="92"/>
      <c r="P160" s="251">
        <f>O160*H160</f>
        <v>0</v>
      </c>
      <c r="Q160" s="251">
        <v>0.21</v>
      </c>
      <c r="R160" s="251">
        <f>Q160*H160</f>
        <v>0.42</v>
      </c>
      <c r="S160" s="251">
        <v>0</v>
      </c>
      <c r="T160" s="252">
        <f>S160*H160</f>
        <v>0</v>
      </c>
      <c r="U160" s="39"/>
      <c r="V160" s="39"/>
      <c r="W160" s="39"/>
      <c r="X160" s="39"/>
      <c r="Y160" s="39"/>
      <c r="Z160" s="39"/>
      <c r="AA160" s="39"/>
      <c r="AB160" s="39"/>
      <c r="AC160" s="39"/>
      <c r="AD160" s="39"/>
      <c r="AE160" s="39"/>
      <c r="AR160" s="253" t="s">
        <v>220</v>
      </c>
      <c r="AT160" s="253" t="s">
        <v>450</v>
      </c>
      <c r="AU160" s="253" t="s">
        <v>85</v>
      </c>
      <c r="AY160" s="18" t="s">
        <v>172</v>
      </c>
      <c r="BE160" s="254">
        <f>IF(N160="základní",J160,0)</f>
        <v>0</v>
      </c>
      <c r="BF160" s="254">
        <f>IF(N160="snížená",J160,0)</f>
        <v>0</v>
      </c>
      <c r="BG160" s="254">
        <f>IF(N160="zákl. přenesená",J160,0)</f>
        <v>0</v>
      </c>
      <c r="BH160" s="254">
        <f>IF(N160="sníž. přenesená",J160,0)</f>
        <v>0</v>
      </c>
      <c r="BI160" s="254">
        <f>IF(N160="nulová",J160,0)</f>
        <v>0</v>
      </c>
      <c r="BJ160" s="18" t="s">
        <v>83</v>
      </c>
      <c r="BK160" s="254">
        <f>ROUND(I160*H160,2)</f>
        <v>0</v>
      </c>
      <c r="BL160" s="18" t="s">
        <v>195</v>
      </c>
      <c r="BM160" s="253" t="s">
        <v>2458</v>
      </c>
    </row>
    <row r="161" spans="1:47" s="2" customFormat="1" ht="12">
      <c r="A161" s="39"/>
      <c r="B161" s="40"/>
      <c r="C161" s="41"/>
      <c r="D161" s="255" t="s">
        <v>182</v>
      </c>
      <c r="E161" s="41"/>
      <c r="F161" s="256" t="s">
        <v>2459</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182</v>
      </c>
      <c r="AU161" s="18" t="s">
        <v>85</v>
      </c>
    </row>
    <row r="162" spans="1:51" s="13" customFormat="1" ht="12">
      <c r="A162" s="13"/>
      <c r="B162" s="260"/>
      <c r="C162" s="261"/>
      <c r="D162" s="255" t="s">
        <v>203</v>
      </c>
      <c r="E162" s="262" t="s">
        <v>1</v>
      </c>
      <c r="F162" s="263" t="s">
        <v>2443</v>
      </c>
      <c r="G162" s="261"/>
      <c r="H162" s="264">
        <v>2</v>
      </c>
      <c r="I162" s="265"/>
      <c r="J162" s="261"/>
      <c r="K162" s="261"/>
      <c r="L162" s="266"/>
      <c r="M162" s="267"/>
      <c r="N162" s="268"/>
      <c r="O162" s="268"/>
      <c r="P162" s="268"/>
      <c r="Q162" s="268"/>
      <c r="R162" s="268"/>
      <c r="S162" s="268"/>
      <c r="T162" s="269"/>
      <c r="U162" s="13"/>
      <c r="V162" s="13"/>
      <c r="W162" s="13"/>
      <c r="X162" s="13"/>
      <c r="Y162" s="13"/>
      <c r="Z162" s="13"/>
      <c r="AA162" s="13"/>
      <c r="AB162" s="13"/>
      <c r="AC162" s="13"/>
      <c r="AD162" s="13"/>
      <c r="AE162" s="13"/>
      <c r="AT162" s="270" t="s">
        <v>203</v>
      </c>
      <c r="AU162" s="270" t="s">
        <v>85</v>
      </c>
      <c r="AV162" s="13" t="s">
        <v>85</v>
      </c>
      <c r="AW162" s="13" t="s">
        <v>32</v>
      </c>
      <c r="AX162" s="13" t="s">
        <v>83</v>
      </c>
      <c r="AY162" s="270" t="s">
        <v>172</v>
      </c>
    </row>
    <row r="163" spans="1:65" s="2" customFormat="1" ht="24.15" customHeight="1">
      <c r="A163" s="39"/>
      <c r="B163" s="40"/>
      <c r="C163" s="242" t="s">
        <v>83</v>
      </c>
      <c r="D163" s="242" t="s">
        <v>175</v>
      </c>
      <c r="E163" s="243" t="s">
        <v>2460</v>
      </c>
      <c r="F163" s="244" t="s">
        <v>2461</v>
      </c>
      <c r="G163" s="245" t="s">
        <v>238</v>
      </c>
      <c r="H163" s="246">
        <v>4</v>
      </c>
      <c r="I163" s="247"/>
      <c r="J163" s="248">
        <f>ROUND(I163*H163,2)</f>
        <v>0</v>
      </c>
      <c r="K163" s="244" t="s">
        <v>179</v>
      </c>
      <c r="L163" s="45"/>
      <c r="M163" s="249" t="s">
        <v>1</v>
      </c>
      <c r="N163" s="250" t="s">
        <v>40</v>
      </c>
      <c r="O163" s="92"/>
      <c r="P163" s="251">
        <f>O163*H163</f>
        <v>0</v>
      </c>
      <c r="Q163" s="251">
        <v>0</v>
      </c>
      <c r="R163" s="251">
        <f>Q163*H163</f>
        <v>0</v>
      </c>
      <c r="S163" s="251">
        <v>0</v>
      </c>
      <c r="T163" s="252">
        <f>S163*H163</f>
        <v>0</v>
      </c>
      <c r="U163" s="39"/>
      <c r="V163" s="39"/>
      <c r="W163" s="39"/>
      <c r="X163" s="39"/>
      <c r="Y163" s="39"/>
      <c r="Z163" s="39"/>
      <c r="AA163" s="39"/>
      <c r="AB163" s="39"/>
      <c r="AC163" s="39"/>
      <c r="AD163" s="39"/>
      <c r="AE163" s="39"/>
      <c r="AR163" s="253" t="s">
        <v>195</v>
      </c>
      <c r="AT163" s="253" t="s">
        <v>175</v>
      </c>
      <c r="AU163" s="253" t="s">
        <v>85</v>
      </c>
      <c r="AY163" s="18" t="s">
        <v>172</v>
      </c>
      <c r="BE163" s="254">
        <f>IF(N163="základní",J163,0)</f>
        <v>0</v>
      </c>
      <c r="BF163" s="254">
        <f>IF(N163="snížená",J163,0)</f>
        <v>0</v>
      </c>
      <c r="BG163" s="254">
        <f>IF(N163="zákl. přenesená",J163,0)</f>
        <v>0</v>
      </c>
      <c r="BH163" s="254">
        <f>IF(N163="sníž. přenesená",J163,0)</f>
        <v>0</v>
      </c>
      <c r="BI163" s="254">
        <f>IF(N163="nulová",J163,0)</f>
        <v>0</v>
      </c>
      <c r="BJ163" s="18" t="s">
        <v>83</v>
      </c>
      <c r="BK163" s="254">
        <f>ROUND(I163*H163,2)</f>
        <v>0</v>
      </c>
      <c r="BL163" s="18" t="s">
        <v>195</v>
      </c>
      <c r="BM163" s="253" t="s">
        <v>2462</v>
      </c>
    </row>
    <row r="164" spans="1:47" s="2" customFormat="1" ht="12">
      <c r="A164" s="39"/>
      <c r="B164" s="40"/>
      <c r="C164" s="41"/>
      <c r="D164" s="255" t="s">
        <v>182</v>
      </c>
      <c r="E164" s="41"/>
      <c r="F164" s="256" t="s">
        <v>2463</v>
      </c>
      <c r="G164" s="41"/>
      <c r="H164" s="41"/>
      <c r="I164" s="210"/>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182</v>
      </c>
      <c r="AU164" s="18" t="s">
        <v>85</v>
      </c>
    </row>
    <row r="165" spans="1:47" s="2" customFormat="1" ht="12">
      <c r="A165" s="39"/>
      <c r="B165" s="40"/>
      <c r="C165" s="41"/>
      <c r="D165" s="255" t="s">
        <v>242</v>
      </c>
      <c r="E165" s="41"/>
      <c r="F165" s="259" t="s">
        <v>2464</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242</v>
      </c>
      <c r="AU165" s="18" t="s">
        <v>85</v>
      </c>
    </row>
    <row r="166" spans="1:51" s="13" customFormat="1" ht="12">
      <c r="A166" s="13"/>
      <c r="B166" s="260"/>
      <c r="C166" s="261"/>
      <c r="D166" s="255" t="s">
        <v>203</v>
      </c>
      <c r="E166" s="262" t="s">
        <v>1</v>
      </c>
      <c r="F166" s="263" t="s">
        <v>195</v>
      </c>
      <c r="G166" s="261"/>
      <c r="H166" s="264">
        <v>4</v>
      </c>
      <c r="I166" s="265"/>
      <c r="J166" s="261"/>
      <c r="K166" s="261"/>
      <c r="L166" s="266"/>
      <c r="M166" s="267"/>
      <c r="N166" s="268"/>
      <c r="O166" s="268"/>
      <c r="P166" s="268"/>
      <c r="Q166" s="268"/>
      <c r="R166" s="268"/>
      <c r="S166" s="268"/>
      <c r="T166" s="269"/>
      <c r="U166" s="13"/>
      <c r="V166" s="13"/>
      <c r="W166" s="13"/>
      <c r="X166" s="13"/>
      <c r="Y166" s="13"/>
      <c r="Z166" s="13"/>
      <c r="AA166" s="13"/>
      <c r="AB166" s="13"/>
      <c r="AC166" s="13"/>
      <c r="AD166" s="13"/>
      <c r="AE166" s="13"/>
      <c r="AT166" s="270" t="s">
        <v>203</v>
      </c>
      <c r="AU166" s="270" t="s">
        <v>85</v>
      </c>
      <c r="AV166" s="13" t="s">
        <v>85</v>
      </c>
      <c r="AW166" s="13" t="s">
        <v>32</v>
      </c>
      <c r="AX166" s="13" t="s">
        <v>83</v>
      </c>
      <c r="AY166" s="270" t="s">
        <v>172</v>
      </c>
    </row>
    <row r="167" spans="1:65" s="2" customFormat="1" ht="24.15" customHeight="1">
      <c r="A167" s="39"/>
      <c r="B167" s="40"/>
      <c r="C167" s="242" t="s">
        <v>85</v>
      </c>
      <c r="D167" s="242" t="s">
        <v>175</v>
      </c>
      <c r="E167" s="243" t="s">
        <v>2465</v>
      </c>
      <c r="F167" s="244" t="s">
        <v>2466</v>
      </c>
      <c r="G167" s="245" t="s">
        <v>238</v>
      </c>
      <c r="H167" s="246">
        <v>4</v>
      </c>
      <c r="I167" s="247"/>
      <c r="J167" s="248">
        <f>ROUND(I167*H167,2)</f>
        <v>0</v>
      </c>
      <c r="K167" s="244" t="s">
        <v>179</v>
      </c>
      <c r="L167" s="45"/>
      <c r="M167" s="249" t="s">
        <v>1</v>
      </c>
      <c r="N167" s="250" t="s">
        <v>40</v>
      </c>
      <c r="O167" s="92"/>
      <c r="P167" s="251">
        <f>O167*H167</f>
        <v>0</v>
      </c>
      <c r="Q167" s="251">
        <v>6E-05</v>
      </c>
      <c r="R167" s="251">
        <f>Q167*H167</f>
        <v>0.00024</v>
      </c>
      <c r="S167" s="251">
        <v>0</v>
      </c>
      <c r="T167" s="252">
        <f>S167*H167</f>
        <v>0</v>
      </c>
      <c r="U167" s="39"/>
      <c r="V167" s="39"/>
      <c r="W167" s="39"/>
      <c r="X167" s="39"/>
      <c r="Y167" s="39"/>
      <c r="Z167" s="39"/>
      <c r="AA167" s="39"/>
      <c r="AB167" s="39"/>
      <c r="AC167" s="39"/>
      <c r="AD167" s="39"/>
      <c r="AE167" s="39"/>
      <c r="AR167" s="253" t="s">
        <v>195</v>
      </c>
      <c r="AT167" s="253" t="s">
        <v>175</v>
      </c>
      <c r="AU167" s="253" t="s">
        <v>85</v>
      </c>
      <c r="AY167" s="18" t="s">
        <v>172</v>
      </c>
      <c r="BE167" s="254">
        <f>IF(N167="základní",J167,0)</f>
        <v>0</v>
      </c>
      <c r="BF167" s="254">
        <f>IF(N167="snížená",J167,0)</f>
        <v>0</v>
      </c>
      <c r="BG167" s="254">
        <f>IF(N167="zákl. přenesená",J167,0)</f>
        <v>0</v>
      </c>
      <c r="BH167" s="254">
        <f>IF(N167="sníž. přenesená",J167,0)</f>
        <v>0</v>
      </c>
      <c r="BI167" s="254">
        <f>IF(N167="nulová",J167,0)</f>
        <v>0</v>
      </c>
      <c r="BJ167" s="18" t="s">
        <v>83</v>
      </c>
      <c r="BK167" s="254">
        <f>ROUND(I167*H167,2)</f>
        <v>0</v>
      </c>
      <c r="BL167" s="18" t="s">
        <v>195</v>
      </c>
      <c r="BM167" s="253" t="s">
        <v>2467</v>
      </c>
    </row>
    <row r="168" spans="1:47" s="2" customFormat="1" ht="12">
      <c r="A168" s="39"/>
      <c r="B168" s="40"/>
      <c r="C168" s="41"/>
      <c r="D168" s="255" t="s">
        <v>182</v>
      </c>
      <c r="E168" s="41"/>
      <c r="F168" s="256" t="s">
        <v>2468</v>
      </c>
      <c r="G168" s="41"/>
      <c r="H168" s="41"/>
      <c r="I168" s="210"/>
      <c r="J168" s="41"/>
      <c r="K168" s="41"/>
      <c r="L168" s="45"/>
      <c r="M168" s="257"/>
      <c r="N168" s="258"/>
      <c r="O168" s="92"/>
      <c r="P168" s="92"/>
      <c r="Q168" s="92"/>
      <c r="R168" s="92"/>
      <c r="S168" s="92"/>
      <c r="T168" s="93"/>
      <c r="U168" s="39"/>
      <c r="V168" s="39"/>
      <c r="W168" s="39"/>
      <c r="X168" s="39"/>
      <c r="Y168" s="39"/>
      <c r="Z168" s="39"/>
      <c r="AA168" s="39"/>
      <c r="AB168" s="39"/>
      <c r="AC168" s="39"/>
      <c r="AD168" s="39"/>
      <c r="AE168" s="39"/>
      <c r="AT168" s="18" t="s">
        <v>182</v>
      </c>
      <c r="AU168" s="18" t="s">
        <v>85</v>
      </c>
    </row>
    <row r="169" spans="1:47" s="2" customFormat="1" ht="12">
      <c r="A169" s="39"/>
      <c r="B169" s="40"/>
      <c r="C169" s="41"/>
      <c r="D169" s="255" t="s">
        <v>242</v>
      </c>
      <c r="E169" s="41"/>
      <c r="F169" s="259" t="s">
        <v>2469</v>
      </c>
      <c r="G169" s="41"/>
      <c r="H169" s="41"/>
      <c r="I169" s="210"/>
      <c r="J169" s="41"/>
      <c r="K169" s="41"/>
      <c r="L169" s="45"/>
      <c r="M169" s="257"/>
      <c r="N169" s="258"/>
      <c r="O169" s="92"/>
      <c r="P169" s="92"/>
      <c r="Q169" s="92"/>
      <c r="R169" s="92"/>
      <c r="S169" s="92"/>
      <c r="T169" s="93"/>
      <c r="U169" s="39"/>
      <c r="V169" s="39"/>
      <c r="W169" s="39"/>
      <c r="X169" s="39"/>
      <c r="Y169" s="39"/>
      <c r="Z169" s="39"/>
      <c r="AA169" s="39"/>
      <c r="AB169" s="39"/>
      <c r="AC169" s="39"/>
      <c r="AD169" s="39"/>
      <c r="AE169" s="39"/>
      <c r="AT169" s="18" t="s">
        <v>242</v>
      </c>
      <c r="AU169" s="18" t="s">
        <v>85</v>
      </c>
    </row>
    <row r="170" spans="1:51" s="13" customFormat="1" ht="12">
      <c r="A170" s="13"/>
      <c r="B170" s="260"/>
      <c r="C170" s="261"/>
      <c r="D170" s="255" t="s">
        <v>203</v>
      </c>
      <c r="E170" s="262" t="s">
        <v>1</v>
      </c>
      <c r="F170" s="263" t="s">
        <v>195</v>
      </c>
      <c r="G170" s="261"/>
      <c r="H170" s="264">
        <v>4</v>
      </c>
      <c r="I170" s="265"/>
      <c r="J170" s="261"/>
      <c r="K170" s="261"/>
      <c r="L170" s="266"/>
      <c r="M170" s="267"/>
      <c r="N170" s="268"/>
      <c r="O170" s="268"/>
      <c r="P170" s="268"/>
      <c r="Q170" s="268"/>
      <c r="R170" s="268"/>
      <c r="S170" s="268"/>
      <c r="T170" s="269"/>
      <c r="U170" s="13"/>
      <c r="V170" s="13"/>
      <c r="W170" s="13"/>
      <c r="X170" s="13"/>
      <c r="Y170" s="13"/>
      <c r="Z170" s="13"/>
      <c r="AA170" s="13"/>
      <c r="AB170" s="13"/>
      <c r="AC170" s="13"/>
      <c r="AD170" s="13"/>
      <c r="AE170" s="13"/>
      <c r="AT170" s="270" t="s">
        <v>203</v>
      </c>
      <c r="AU170" s="270" t="s">
        <v>85</v>
      </c>
      <c r="AV170" s="13" t="s">
        <v>85</v>
      </c>
      <c r="AW170" s="13" t="s">
        <v>32</v>
      </c>
      <c r="AX170" s="13" t="s">
        <v>83</v>
      </c>
      <c r="AY170" s="270" t="s">
        <v>172</v>
      </c>
    </row>
    <row r="171" spans="1:65" s="2" customFormat="1" ht="21.75" customHeight="1">
      <c r="A171" s="39"/>
      <c r="B171" s="40"/>
      <c r="C171" s="309" t="s">
        <v>189</v>
      </c>
      <c r="D171" s="309" t="s">
        <v>450</v>
      </c>
      <c r="E171" s="310" t="s">
        <v>2470</v>
      </c>
      <c r="F171" s="311" t="s">
        <v>2471</v>
      </c>
      <c r="G171" s="312" t="s">
        <v>238</v>
      </c>
      <c r="H171" s="313">
        <v>12</v>
      </c>
      <c r="I171" s="314"/>
      <c r="J171" s="315">
        <f>ROUND(I171*H171,2)</f>
        <v>0</v>
      </c>
      <c r="K171" s="311" t="s">
        <v>216</v>
      </c>
      <c r="L171" s="316"/>
      <c r="M171" s="317" t="s">
        <v>1</v>
      </c>
      <c r="N171" s="318" t="s">
        <v>40</v>
      </c>
      <c r="O171" s="92"/>
      <c r="P171" s="251">
        <f>O171*H171</f>
        <v>0</v>
      </c>
      <c r="Q171" s="251">
        <v>0.00709</v>
      </c>
      <c r="R171" s="251">
        <f>Q171*H171</f>
        <v>0.08508</v>
      </c>
      <c r="S171" s="251">
        <v>0</v>
      </c>
      <c r="T171" s="252">
        <f>S171*H171</f>
        <v>0</v>
      </c>
      <c r="U171" s="39"/>
      <c r="V171" s="39"/>
      <c r="W171" s="39"/>
      <c r="X171" s="39"/>
      <c r="Y171" s="39"/>
      <c r="Z171" s="39"/>
      <c r="AA171" s="39"/>
      <c r="AB171" s="39"/>
      <c r="AC171" s="39"/>
      <c r="AD171" s="39"/>
      <c r="AE171" s="39"/>
      <c r="AR171" s="253" t="s">
        <v>220</v>
      </c>
      <c r="AT171" s="253" t="s">
        <v>450</v>
      </c>
      <c r="AU171" s="253" t="s">
        <v>85</v>
      </c>
      <c r="AY171" s="18" t="s">
        <v>172</v>
      </c>
      <c r="BE171" s="254">
        <f>IF(N171="základní",J171,0)</f>
        <v>0</v>
      </c>
      <c r="BF171" s="254">
        <f>IF(N171="snížená",J171,0)</f>
        <v>0</v>
      </c>
      <c r="BG171" s="254">
        <f>IF(N171="zákl. přenesená",J171,0)</f>
        <v>0</v>
      </c>
      <c r="BH171" s="254">
        <f>IF(N171="sníž. přenesená",J171,0)</f>
        <v>0</v>
      </c>
      <c r="BI171" s="254">
        <f>IF(N171="nulová",J171,0)</f>
        <v>0</v>
      </c>
      <c r="BJ171" s="18" t="s">
        <v>83</v>
      </c>
      <c r="BK171" s="254">
        <f>ROUND(I171*H171,2)</f>
        <v>0</v>
      </c>
      <c r="BL171" s="18" t="s">
        <v>195</v>
      </c>
      <c r="BM171" s="253" t="s">
        <v>2472</v>
      </c>
    </row>
    <row r="172" spans="1:47" s="2" customFormat="1" ht="12">
      <c r="A172" s="39"/>
      <c r="B172" s="40"/>
      <c r="C172" s="41"/>
      <c r="D172" s="255" t="s">
        <v>182</v>
      </c>
      <c r="E172" s="41"/>
      <c r="F172" s="256" t="s">
        <v>2471</v>
      </c>
      <c r="G172" s="41"/>
      <c r="H172" s="41"/>
      <c r="I172" s="210"/>
      <c r="J172" s="41"/>
      <c r="K172" s="41"/>
      <c r="L172" s="45"/>
      <c r="M172" s="257"/>
      <c r="N172" s="258"/>
      <c r="O172" s="92"/>
      <c r="P172" s="92"/>
      <c r="Q172" s="92"/>
      <c r="R172" s="92"/>
      <c r="S172" s="92"/>
      <c r="T172" s="93"/>
      <c r="U172" s="39"/>
      <c r="V172" s="39"/>
      <c r="W172" s="39"/>
      <c r="X172" s="39"/>
      <c r="Y172" s="39"/>
      <c r="Z172" s="39"/>
      <c r="AA172" s="39"/>
      <c r="AB172" s="39"/>
      <c r="AC172" s="39"/>
      <c r="AD172" s="39"/>
      <c r="AE172" s="39"/>
      <c r="AT172" s="18" t="s">
        <v>182</v>
      </c>
      <c r="AU172" s="18" t="s">
        <v>85</v>
      </c>
    </row>
    <row r="173" spans="1:65" s="2" customFormat="1" ht="16.5" customHeight="1">
      <c r="A173" s="39"/>
      <c r="B173" s="40"/>
      <c r="C173" s="309" t="s">
        <v>195</v>
      </c>
      <c r="D173" s="309" t="s">
        <v>450</v>
      </c>
      <c r="E173" s="310" t="s">
        <v>2473</v>
      </c>
      <c r="F173" s="311" t="s">
        <v>2474</v>
      </c>
      <c r="G173" s="312" t="s">
        <v>238</v>
      </c>
      <c r="H173" s="313">
        <v>4</v>
      </c>
      <c r="I173" s="314"/>
      <c r="J173" s="315">
        <f>ROUND(I173*H173,2)</f>
        <v>0</v>
      </c>
      <c r="K173" s="311" t="s">
        <v>1</v>
      </c>
      <c r="L173" s="316"/>
      <c r="M173" s="317" t="s">
        <v>1</v>
      </c>
      <c r="N173" s="318" t="s">
        <v>40</v>
      </c>
      <c r="O173" s="92"/>
      <c r="P173" s="251">
        <f>O173*H173</f>
        <v>0</v>
      </c>
      <c r="Q173" s="251">
        <v>0.00354</v>
      </c>
      <c r="R173" s="251">
        <f>Q173*H173</f>
        <v>0.01416</v>
      </c>
      <c r="S173" s="251">
        <v>0</v>
      </c>
      <c r="T173" s="252">
        <f>S173*H173</f>
        <v>0</v>
      </c>
      <c r="U173" s="39"/>
      <c r="V173" s="39"/>
      <c r="W173" s="39"/>
      <c r="X173" s="39"/>
      <c r="Y173" s="39"/>
      <c r="Z173" s="39"/>
      <c r="AA173" s="39"/>
      <c r="AB173" s="39"/>
      <c r="AC173" s="39"/>
      <c r="AD173" s="39"/>
      <c r="AE173" s="39"/>
      <c r="AR173" s="253" t="s">
        <v>220</v>
      </c>
      <c r="AT173" s="253" t="s">
        <v>450</v>
      </c>
      <c r="AU173" s="253" t="s">
        <v>85</v>
      </c>
      <c r="AY173" s="18" t="s">
        <v>172</v>
      </c>
      <c r="BE173" s="254">
        <f>IF(N173="základní",J173,0)</f>
        <v>0</v>
      </c>
      <c r="BF173" s="254">
        <f>IF(N173="snížená",J173,0)</f>
        <v>0</v>
      </c>
      <c r="BG173" s="254">
        <f>IF(N173="zákl. přenesená",J173,0)</f>
        <v>0</v>
      </c>
      <c r="BH173" s="254">
        <f>IF(N173="sníž. přenesená",J173,0)</f>
        <v>0</v>
      </c>
      <c r="BI173" s="254">
        <f>IF(N173="nulová",J173,0)</f>
        <v>0</v>
      </c>
      <c r="BJ173" s="18" t="s">
        <v>83</v>
      </c>
      <c r="BK173" s="254">
        <f>ROUND(I173*H173,2)</f>
        <v>0</v>
      </c>
      <c r="BL173" s="18" t="s">
        <v>195</v>
      </c>
      <c r="BM173" s="253" t="s">
        <v>2475</v>
      </c>
    </row>
    <row r="174" spans="1:47" s="2" customFormat="1" ht="12">
      <c r="A174" s="39"/>
      <c r="B174" s="40"/>
      <c r="C174" s="41"/>
      <c r="D174" s="255" t="s">
        <v>182</v>
      </c>
      <c r="E174" s="41"/>
      <c r="F174" s="256" t="s">
        <v>2474</v>
      </c>
      <c r="G174" s="41"/>
      <c r="H174" s="41"/>
      <c r="I174" s="210"/>
      <c r="J174" s="41"/>
      <c r="K174" s="41"/>
      <c r="L174" s="45"/>
      <c r="M174" s="257"/>
      <c r="N174" s="258"/>
      <c r="O174" s="92"/>
      <c r="P174" s="92"/>
      <c r="Q174" s="92"/>
      <c r="R174" s="92"/>
      <c r="S174" s="92"/>
      <c r="T174" s="93"/>
      <c r="U174" s="39"/>
      <c r="V174" s="39"/>
      <c r="W174" s="39"/>
      <c r="X174" s="39"/>
      <c r="Y174" s="39"/>
      <c r="Z174" s="39"/>
      <c r="AA174" s="39"/>
      <c r="AB174" s="39"/>
      <c r="AC174" s="39"/>
      <c r="AD174" s="39"/>
      <c r="AE174" s="39"/>
      <c r="AT174" s="18" t="s">
        <v>182</v>
      </c>
      <c r="AU174" s="18" t="s">
        <v>85</v>
      </c>
    </row>
    <row r="175" spans="1:65" s="2" customFormat="1" ht="24.15" customHeight="1">
      <c r="A175" s="39"/>
      <c r="B175" s="40"/>
      <c r="C175" s="242" t="s">
        <v>320</v>
      </c>
      <c r="D175" s="242" t="s">
        <v>175</v>
      </c>
      <c r="E175" s="243" t="s">
        <v>2476</v>
      </c>
      <c r="F175" s="244" t="s">
        <v>2477</v>
      </c>
      <c r="G175" s="245" t="s">
        <v>399</v>
      </c>
      <c r="H175" s="246">
        <v>4</v>
      </c>
      <c r="I175" s="247"/>
      <c r="J175" s="248">
        <f>ROUND(I175*H175,2)</f>
        <v>0</v>
      </c>
      <c r="K175" s="244" t="s">
        <v>179</v>
      </c>
      <c r="L175" s="45"/>
      <c r="M175" s="249" t="s">
        <v>1</v>
      </c>
      <c r="N175" s="250" t="s">
        <v>40</v>
      </c>
      <c r="O175" s="92"/>
      <c r="P175" s="251">
        <f>O175*H175</f>
        <v>0</v>
      </c>
      <c r="Q175" s="251">
        <v>0</v>
      </c>
      <c r="R175" s="251">
        <f>Q175*H175</f>
        <v>0</v>
      </c>
      <c r="S175" s="251">
        <v>0</v>
      </c>
      <c r="T175" s="252">
        <f>S175*H175</f>
        <v>0</v>
      </c>
      <c r="U175" s="39"/>
      <c r="V175" s="39"/>
      <c r="W175" s="39"/>
      <c r="X175" s="39"/>
      <c r="Y175" s="39"/>
      <c r="Z175" s="39"/>
      <c r="AA175" s="39"/>
      <c r="AB175" s="39"/>
      <c r="AC175" s="39"/>
      <c r="AD175" s="39"/>
      <c r="AE175" s="39"/>
      <c r="AR175" s="253" t="s">
        <v>195</v>
      </c>
      <c r="AT175" s="253" t="s">
        <v>175</v>
      </c>
      <c r="AU175" s="253" t="s">
        <v>85</v>
      </c>
      <c r="AY175" s="18" t="s">
        <v>172</v>
      </c>
      <c r="BE175" s="254">
        <f>IF(N175="základní",J175,0)</f>
        <v>0</v>
      </c>
      <c r="BF175" s="254">
        <f>IF(N175="snížená",J175,0)</f>
        <v>0</v>
      </c>
      <c r="BG175" s="254">
        <f>IF(N175="zákl. přenesená",J175,0)</f>
        <v>0</v>
      </c>
      <c r="BH175" s="254">
        <f>IF(N175="sníž. přenesená",J175,0)</f>
        <v>0</v>
      </c>
      <c r="BI175" s="254">
        <f>IF(N175="nulová",J175,0)</f>
        <v>0</v>
      </c>
      <c r="BJ175" s="18" t="s">
        <v>83</v>
      </c>
      <c r="BK175" s="254">
        <f>ROUND(I175*H175,2)</f>
        <v>0</v>
      </c>
      <c r="BL175" s="18" t="s">
        <v>195</v>
      </c>
      <c r="BM175" s="253" t="s">
        <v>2478</v>
      </c>
    </row>
    <row r="176" spans="1:47" s="2" customFormat="1" ht="12">
      <c r="A176" s="39"/>
      <c r="B176" s="40"/>
      <c r="C176" s="41"/>
      <c r="D176" s="255" t="s">
        <v>182</v>
      </c>
      <c r="E176" s="41"/>
      <c r="F176" s="256" t="s">
        <v>2479</v>
      </c>
      <c r="G176" s="41"/>
      <c r="H176" s="41"/>
      <c r="I176" s="210"/>
      <c r="J176" s="41"/>
      <c r="K176" s="41"/>
      <c r="L176" s="45"/>
      <c r="M176" s="257"/>
      <c r="N176" s="258"/>
      <c r="O176" s="92"/>
      <c r="P176" s="92"/>
      <c r="Q176" s="92"/>
      <c r="R176" s="92"/>
      <c r="S176" s="92"/>
      <c r="T176" s="93"/>
      <c r="U176" s="39"/>
      <c r="V176" s="39"/>
      <c r="W176" s="39"/>
      <c r="X176" s="39"/>
      <c r="Y176" s="39"/>
      <c r="Z176" s="39"/>
      <c r="AA176" s="39"/>
      <c r="AB176" s="39"/>
      <c r="AC176" s="39"/>
      <c r="AD176" s="39"/>
      <c r="AE176" s="39"/>
      <c r="AT176" s="18" t="s">
        <v>182</v>
      </c>
      <c r="AU176" s="18" t="s">
        <v>85</v>
      </c>
    </row>
    <row r="177" spans="1:47" s="2" customFormat="1" ht="12">
      <c r="A177" s="39"/>
      <c r="B177" s="40"/>
      <c r="C177" s="41"/>
      <c r="D177" s="255" t="s">
        <v>242</v>
      </c>
      <c r="E177" s="41"/>
      <c r="F177" s="259" t="s">
        <v>2480</v>
      </c>
      <c r="G177" s="41"/>
      <c r="H177" s="41"/>
      <c r="I177" s="210"/>
      <c r="J177" s="41"/>
      <c r="K177" s="41"/>
      <c r="L177" s="45"/>
      <c r="M177" s="257"/>
      <c r="N177" s="258"/>
      <c r="O177" s="92"/>
      <c r="P177" s="92"/>
      <c r="Q177" s="92"/>
      <c r="R177" s="92"/>
      <c r="S177" s="92"/>
      <c r="T177" s="93"/>
      <c r="U177" s="39"/>
      <c r="V177" s="39"/>
      <c r="W177" s="39"/>
      <c r="X177" s="39"/>
      <c r="Y177" s="39"/>
      <c r="Z177" s="39"/>
      <c r="AA177" s="39"/>
      <c r="AB177" s="39"/>
      <c r="AC177" s="39"/>
      <c r="AD177" s="39"/>
      <c r="AE177" s="39"/>
      <c r="AT177" s="18" t="s">
        <v>242</v>
      </c>
      <c r="AU177" s="18" t="s">
        <v>85</v>
      </c>
    </row>
    <row r="178" spans="1:51" s="13" customFormat="1" ht="12">
      <c r="A178" s="13"/>
      <c r="B178" s="260"/>
      <c r="C178" s="261"/>
      <c r="D178" s="255" t="s">
        <v>203</v>
      </c>
      <c r="E178" s="262" t="s">
        <v>1</v>
      </c>
      <c r="F178" s="263" t="s">
        <v>195</v>
      </c>
      <c r="G178" s="261"/>
      <c r="H178" s="264">
        <v>4</v>
      </c>
      <c r="I178" s="265"/>
      <c r="J178" s="261"/>
      <c r="K178" s="261"/>
      <c r="L178" s="266"/>
      <c r="M178" s="267"/>
      <c r="N178" s="268"/>
      <c r="O178" s="268"/>
      <c r="P178" s="268"/>
      <c r="Q178" s="268"/>
      <c r="R178" s="268"/>
      <c r="S178" s="268"/>
      <c r="T178" s="269"/>
      <c r="U178" s="13"/>
      <c r="V178" s="13"/>
      <c r="W178" s="13"/>
      <c r="X178" s="13"/>
      <c r="Y178" s="13"/>
      <c r="Z178" s="13"/>
      <c r="AA178" s="13"/>
      <c r="AB178" s="13"/>
      <c r="AC178" s="13"/>
      <c r="AD178" s="13"/>
      <c r="AE178" s="13"/>
      <c r="AT178" s="270" t="s">
        <v>203</v>
      </c>
      <c r="AU178" s="270" t="s">
        <v>85</v>
      </c>
      <c r="AV178" s="13" t="s">
        <v>85</v>
      </c>
      <c r="AW178" s="13" t="s">
        <v>32</v>
      </c>
      <c r="AX178" s="13" t="s">
        <v>83</v>
      </c>
      <c r="AY178" s="270" t="s">
        <v>172</v>
      </c>
    </row>
    <row r="179" spans="1:65" s="2" customFormat="1" ht="16.5" customHeight="1">
      <c r="A179" s="39"/>
      <c r="B179" s="40"/>
      <c r="C179" s="309" t="s">
        <v>327</v>
      </c>
      <c r="D179" s="309" t="s">
        <v>450</v>
      </c>
      <c r="E179" s="310" t="s">
        <v>2481</v>
      </c>
      <c r="F179" s="311" t="s">
        <v>2482</v>
      </c>
      <c r="G179" s="312" t="s">
        <v>417</v>
      </c>
      <c r="H179" s="313">
        <v>0.4</v>
      </c>
      <c r="I179" s="314"/>
      <c r="J179" s="315">
        <f>ROUND(I179*H179,2)</f>
        <v>0</v>
      </c>
      <c r="K179" s="311" t="s">
        <v>216</v>
      </c>
      <c r="L179" s="316"/>
      <c r="M179" s="317" t="s">
        <v>1</v>
      </c>
      <c r="N179" s="318" t="s">
        <v>40</v>
      </c>
      <c r="O179" s="92"/>
      <c r="P179" s="251">
        <f>O179*H179</f>
        <v>0</v>
      </c>
      <c r="Q179" s="251">
        <v>0.2</v>
      </c>
      <c r="R179" s="251">
        <f>Q179*H179</f>
        <v>0.08000000000000002</v>
      </c>
      <c r="S179" s="251">
        <v>0</v>
      </c>
      <c r="T179" s="252">
        <f>S179*H179</f>
        <v>0</v>
      </c>
      <c r="U179" s="39"/>
      <c r="V179" s="39"/>
      <c r="W179" s="39"/>
      <c r="X179" s="39"/>
      <c r="Y179" s="39"/>
      <c r="Z179" s="39"/>
      <c r="AA179" s="39"/>
      <c r="AB179" s="39"/>
      <c r="AC179" s="39"/>
      <c r="AD179" s="39"/>
      <c r="AE179" s="39"/>
      <c r="AR179" s="253" t="s">
        <v>220</v>
      </c>
      <c r="AT179" s="253" t="s">
        <v>450</v>
      </c>
      <c r="AU179" s="253" t="s">
        <v>85</v>
      </c>
      <c r="AY179" s="18" t="s">
        <v>172</v>
      </c>
      <c r="BE179" s="254">
        <f>IF(N179="základní",J179,0)</f>
        <v>0</v>
      </c>
      <c r="BF179" s="254">
        <f>IF(N179="snížená",J179,0)</f>
        <v>0</v>
      </c>
      <c r="BG179" s="254">
        <f>IF(N179="zákl. přenesená",J179,0)</f>
        <v>0</v>
      </c>
      <c r="BH179" s="254">
        <f>IF(N179="sníž. přenesená",J179,0)</f>
        <v>0</v>
      </c>
      <c r="BI179" s="254">
        <f>IF(N179="nulová",J179,0)</f>
        <v>0</v>
      </c>
      <c r="BJ179" s="18" t="s">
        <v>83</v>
      </c>
      <c r="BK179" s="254">
        <f>ROUND(I179*H179,2)</f>
        <v>0</v>
      </c>
      <c r="BL179" s="18" t="s">
        <v>195</v>
      </c>
      <c r="BM179" s="253" t="s">
        <v>2483</v>
      </c>
    </row>
    <row r="180" spans="1:47" s="2" customFormat="1" ht="12">
      <c r="A180" s="39"/>
      <c r="B180" s="40"/>
      <c r="C180" s="41"/>
      <c r="D180" s="255" t="s">
        <v>182</v>
      </c>
      <c r="E180" s="41"/>
      <c r="F180" s="256" t="s">
        <v>2482</v>
      </c>
      <c r="G180" s="41"/>
      <c r="H180" s="41"/>
      <c r="I180" s="210"/>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182</v>
      </c>
      <c r="AU180" s="18" t="s">
        <v>85</v>
      </c>
    </row>
    <row r="181" spans="1:65" s="2" customFormat="1" ht="24.15" customHeight="1">
      <c r="A181" s="39"/>
      <c r="B181" s="40"/>
      <c r="C181" s="242" t="s">
        <v>8</v>
      </c>
      <c r="D181" s="242" t="s">
        <v>175</v>
      </c>
      <c r="E181" s="243" t="s">
        <v>2484</v>
      </c>
      <c r="F181" s="244" t="s">
        <v>2485</v>
      </c>
      <c r="G181" s="245" t="s">
        <v>438</v>
      </c>
      <c r="H181" s="246">
        <v>0.004</v>
      </c>
      <c r="I181" s="247"/>
      <c r="J181" s="248">
        <f>ROUND(I181*H181,2)</f>
        <v>0</v>
      </c>
      <c r="K181" s="244" t="s">
        <v>216</v>
      </c>
      <c r="L181" s="45"/>
      <c r="M181" s="249" t="s">
        <v>1</v>
      </c>
      <c r="N181" s="250" t="s">
        <v>40</v>
      </c>
      <c r="O181" s="92"/>
      <c r="P181" s="251">
        <f>O181*H181</f>
        <v>0</v>
      </c>
      <c r="Q181" s="251">
        <v>0</v>
      </c>
      <c r="R181" s="251">
        <f>Q181*H181</f>
        <v>0</v>
      </c>
      <c r="S181" s="251">
        <v>0</v>
      </c>
      <c r="T181" s="252">
        <f>S181*H181</f>
        <v>0</v>
      </c>
      <c r="U181" s="39"/>
      <c r="V181" s="39"/>
      <c r="W181" s="39"/>
      <c r="X181" s="39"/>
      <c r="Y181" s="39"/>
      <c r="Z181" s="39"/>
      <c r="AA181" s="39"/>
      <c r="AB181" s="39"/>
      <c r="AC181" s="39"/>
      <c r="AD181" s="39"/>
      <c r="AE181" s="39"/>
      <c r="AR181" s="253" t="s">
        <v>195</v>
      </c>
      <c r="AT181" s="253" t="s">
        <v>175</v>
      </c>
      <c r="AU181" s="253" t="s">
        <v>85</v>
      </c>
      <c r="AY181" s="18" t="s">
        <v>172</v>
      </c>
      <c r="BE181" s="254">
        <f>IF(N181="základní",J181,0)</f>
        <v>0</v>
      </c>
      <c r="BF181" s="254">
        <f>IF(N181="snížená",J181,0)</f>
        <v>0</v>
      </c>
      <c r="BG181" s="254">
        <f>IF(N181="zákl. přenesená",J181,0)</f>
        <v>0</v>
      </c>
      <c r="BH181" s="254">
        <f>IF(N181="sníž. přenesená",J181,0)</f>
        <v>0</v>
      </c>
      <c r="BI181" s="254">
        <f>IF(N181="nulová",J181,0)</f>
        <v>0</v>
      </c>
      <c r="BJ181" s="18" t="s">
        <v>83</v>
      </c>
      <c r="BK181" s="254">
        <f>ROUND(I181*H181,2)</f>
        <v>0</v>
      </c>
      <c r="BL181" s="18" t="s">
        <v>195</v>
      </c>
      <c r="BM181" s="253" t="s">
        <v>2486</v>
      </c>
    </row>
    <row r="182" spans="1:47" s="2" customFormat="1" ht="12">
      <c r="A182" s="39"/>
      <c r="B182" s="40"/>
      <c r="C182" s="41"/>
      <c r="D182" s="255" t="s">
        <v>182</v>
      </c>
      <c r="E182" s="41"/>
      <c r="F182" s="256" t="s">
        <v>2487</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182</v>
      </c>
      <c r="AU182" s="18" t="s">
        <v>85</v>
      </c>
    </row>
    <row r="183" spans="1:47" s="2" customFormat="1" ht="12">
      <c r="A183" s="39"/>
      <c r="B183" s="40"/>
      <c r="C183" s="41"/>
      <c r="D183" s="271" t="s">
        <v>218</v>
      </c>
      <c r="E183" s="41"/>
      <c r="F183" s="272" t="s">
        <v>2488</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218</v>
      </c>
      <c r="AU183" s="18" t="s">
        <v>85</v>
      </c>
    </row>
    <row r="184" spans="1:47" s="2" customFormat="1" ht="12">
      <c r="A184" s="39"/>
      <c r="B184" s="40"/>
      <c r="C184" s="41"/>
      <c r="D184" s="255" t="s">
        <v>242</v>
      </c>
      <c r="E184" s="41"/>
      <c r="F184" s="259" t="s">
        <v>2489</v>
      </c>
      <c r="G184" s="41"/>
      <c r="H184" s="41"/>
      <c r="I184" s="210"/>
      <c r="J184" s="41"/>
      <c r="K184" s="41"/>
      <c r="L184" s="45"/>
      <c r="M184" s="257"/>
      <c r="N184" s="258"/>
      <c r="O184" s="92"/>
      <c r="P184" s="92"/>
      <c r="Q184" s="92"/>
      <c r="R184" s="92"/>
      <c r="S184" s="92"/>
      <c r="T184" s="93"/>
      <c r="U184" s="39"/>
      <c r="V184" s="39"/>
      <c r="W184" s="39"/>
      <c r="X184" s="39"/>
      <c r="Y184" s="39"/>
      <c r="Z184" s="39"/>
      <c r="AA184" s="39"/>
      <c r="AB184" s="39"/>
      <c r="AC184" s="39"/>
      <c r="AD184" s="39"/>
      <c r="AE184" s="39"/>
      <c r="AT184" s="18" t="s">
        <v>242</v>
      </c>
      <c r="AU184" s="18" t="s">
        <v>85</v>
      </c>
    </row>
    <row r="185" spans="1:51" s="13" customFormat="1" ht="12">
      <c r="A185" s="13"/>
      <c r="B185" s="260"/>
      <c r="C185" s="261"/>
      <c r="D185" s="255" t="s">
        <v>203</v>
      </c>
      <c r="E185" s="262" t="s">
        <v>1</v>
      </c>
      <c r="F185" s="263" t="s">
        <v>2490</v>
      </c>
      <c r="G185" s="261"/>
      <c r="H185" s="264">
        <v>0.004</v>
      </c>
      <c r="I185" s="265"/>
      <c r="J185" s="261"/>
      <c r="K185" s="261"/>
      <c r="L185" s="266"/>
      <c r="M185" s="267"/>
      <c r="N185" s="268"/>
      <c r="O185" s="268"/>
      <c r="P185" s="268"/>
      <c r="Q185" s="268"/>
      <c r="R185" s="268"/>
      <c r="S185" s="268"/>
      <c r="T185" s="269"/>
      <c r="U185" s="13"/>
      <c r="V185" s="13"/>
      <c r="W185" s="13"/>
      <c r="X185" s="13"/>
      <c r="Y185" s="13"/>
      <c r="Z185" s="13"/>
      <c r="AA185" s="13"/>
      <c r="AB185" s="13"/>
      <c r="AC185" s="13"/>
      <c r="AD185" s="13"/>
      <c r="AE185" s="13"/>
      <c r="AT185" s="270" t="s">
        <v>203</v>
      </c>
      <c r="AU185" s="270" t="s">
        <v>85</v>
      </c>
      <c r="AV185" s="13" t="s">
        <v>85</v>
      </c>
      <c r="AW185" s="13" t="s">
        <v>32</v>
      </c>
      <c r="AX185" s="13" t="s">
        <v>83</v>
      </c>
      <c r="AY185" s="270" t="s">
        <v>172</v>
      </c>
    </row>
    <row r="186" spans="1:65" s="2" customFormat="1" ht="16.5" customHeight="1">
      <c r="A186" s="39"/>
      <c r="B186" s="40"/>
      <c r="C186" s="309" t="s">
        <v>346</v>
      </c>
      <c r="D186" s="309" t="s">
        <v>450</v>
      </c>
      <c r="E186" s="310" t="s">
        <v>2491</v>
      </c>
      <c r="F186" s="311" t="s">
        <v>2492</v>
      </c>
      <c r="G186" s="312" t="s">
        <v>238</v>
      </c>
      <c r="H186" s="313">
        <v>32</v>
      </c>
      <c r="I186" s="314"/>
      <c r="J186" s="315">
        <f>ROUND(I186*H186,2)</f>
        <v>0</v>
      </c>
      <c r="K186" s="311" t="s">
        <v>179</v>
      </c>
      <c r="L186" s="316"/>
      <c r="M186" s="317" t="s">
        <v>1</v>
      </c>
      <c r="N186" s="318" t="s">
        <v>40</v>
      </c>
      <c r="O186" s="92"/>
      <c r="P186" s="251">
        <f>O186*H186</f>
        <v>0</v>
      </c>
      <c r="Q186" s="251">
        <v>0.001</v>
      </c>
      <c r="R186" s="251">
        <f>Q186*H186</f>
        <v>0.032</v>
      </c>
      <c r="S186" s="251">
        <v>0</v>
      </c>
      <c r="T186" s="252">
        <f>S186*H186</f>
        <v>0</v>
      </c>
      <c r="U186" s="39"/>
      <c r="V186" s="39"/>
      <c r="W186" s="39"/>
      <c r="X186" s="39"/>
      <c r="Y186" s="39"/>
      <c r="Z186" s="39"/>
      <c r="AA186" s="39"/>
      <c r="AB186" s="39"/>
      <c r="AC186" s="39"/>
      <c r="AD186" s="39"/>
      <c r="AE186" s="39"/>
      <c r="AR186" s="253" t="s">
        <v>220</v>
      </c>
      <c r="AT186" s="253" t="s">
        <v>450</v>
      </c>
      <c r="AU186" s="253" t="s">
        <v>85</v>
      </c>
      <c r="AY186" s="18" t="s">
        <v>172</v>
      </c>
      <c r="BE186" s="254">
        <f>IF(N186="základní",J186,0)</f>
        <v>0</v>
      </c>
      <c r="BF186" s="254">
        <f>IF(N186="snížená",J186,0)</f>
        <v>0</v>
      </c>
      <c r="BG186" s="254">
        <f>IF(N186="zákl. přenesená",J186,0)</f>
        <v>0</v>
      </c>
      <c r="BH186" s="254">
        <f>IF(N186="sníž. přenesená",J186,0)</f>
        <v>0</v>
      </c>
      <c r="BI186" s="254">
        <f>IF(N186="nulová",J186,0)</f>
        <v>0</v>
      </c>
      <c r="BJ186" s="18" t="s">
        <v>83</v>
      </c>
      <c r="BK186" s="254">
        <f>ROUND(I186*H186,2)</f>
        <v>0</v>
      </c>
      <c r="BL186" s="18" t="s">
        <v>195</v>
      </c>
      <c r="BM186" s="253" t="s">
        <v>2493</v>
      </c>
    </row>
    <row r="187" spans="1:47" s="2" customFormat="1" ht="12">
      <c r="A187" s="39"/>
      <c r="B187" s="40"/>
      <c r="C187" s="41"/>
      <c r="D187" s="255" t="s">
        <v>182</v>
      </c>
      <c r="E187" s="41"/>
      <c r="F187" s="256" t="s">
        <v>2494</v>
      </c>
      <c r="G187" s="41"/>
      <c r="H187" s="41"/>
      <c r="I187" s="210"/>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182</v>
      </c>
      <c r="AU187" s="18" t="s">
        <v>85</v>
      </c>
    </row>
    <row r="188" spans="1:65" s="2" customFormat="1" ht="16.5" customHeight="1">
      <c r="A188" s="39"/>
      <c r="B188" s="40"/>
      <c r="C188" s="242" t="s">
        <v>312</v>
      </c>
      <c r="D188" s="242" t="s">
        <v>175</v>
      </c>
      <c r="E188" s="243" t="s">
        <v>2495</v>
      </c>
      <c r="F188" s="244" t="s">
        <v>2496</v>
      </c>
      <c r="G188" s="245" t="s">
        <v>417</v>
      </c>
      <c r="H188" s="246">
        <v>0.2</v>
      </c>
      <c r="I188" s="247"/>
      <c r="J188" s="248">
        <f>ROUND(I188*H188,2)</f>
        <v>0</v>
      </c>
      <c r="K188" s="244" t="s">
        <v>216</v>
      </c>
      <c r="L188" s="45"/>
      <c r="M188" s="249" t="s">
        <v>1</v>
      </c>
      <c r="N188" s="250" t="s">
        <v>40</v>
      </c>
      <c r="O188" s="92"/>
      <c r="P188" s="251">
        <f>O188*H188</f>
        <v>0</v>
      </c>
      <c r="Q188" s="251">
        <v>0</v>
      </c>
      <c r="R188" s="251">
        <f>Q188*H188</f>
        <v>0</v>
      </c>
      <c r="S188" s="251">
        <v>0</v>
      </c>
      <c r="T188" s="252">
        <f>S188*H188</f>
        <v>0</v>
      </c>
      <c r="U188" s="39"/>
      <c r="V188" s="39"/>
      <c r="W188" s="39"/>
      <c r="X188" s="39"/>
      <c r="Y188" s="39"/>
      <c r="Z188" s="39"/>
      <c r="AA188" s="39"/>
      <c r="AB188" s="39"/>
      <c r="AC188" s="39"/>
      <c r="AD188" s="39"/>
      <c r="AE188" s="39"/>
      <c r="AR188" s="253" t="s">
        <v>195</v>
      </c>
      <c r="AT188" s="253" t="s">
        <v>175</v>
      </c>
      <c r="AU188" s="253" t="s">
        <v>85</v>
      </c>
      <c r="AY188" s="18" t="s">
        <v>172</v>
      </c>
      <c r="BE188" s="254">
        <f>IF(N188="základní",J188,0)</f>
        <v>0</v>
      </c>
      <c r="BF188" s="254">
        <f>IF(N188="snížená",J188,0)</f>
        <v>0</v>
      </c>
      <c r="BG188" s="254">
        <f>IF(N188="zákl. přenesená",J188,0)</f>
        <v>0</v>
      </c>
      <c r="BH188" s="254">
        <f>IF(N188="sníž. přenesená",J188,0)</f>
        <v>0</v>
      </c>
      <c r="BI188" s="254">
        <f>IF(N188="nulová",J188,0)</f>
        <v>0</v>
      </c>
      <c r="BJ188" s="18" t="s">
        <v>83</v>
      </c>
      <c r="BK188" s="254">
        <f>ROUND(I188*H188,2)</f>
        <v>0</v>
      </c>
      <c r="BL188" s="18" t="s">
        <v>195</v>
      </c>
      <c r="BM188" s="253" t="s">
        <v>2497</v>
      </c>
    </row>
    <row r="189" spans="1:47" s="2" customFormat="1" ht="12">
      <c r="A189" s="39"/>
      <c r="B189" s="40"/>
      <c r="C189" s="41"/>
      <c r="D189" s="255" t="s">
        <v>182</v>
      </c>
      <c r="E189" s="41"/>
      <c r="F189" s="256" t="s">
        <v>2498</v>
      </c>
      <c r="G189" s="41"/>
      <c r="H189" s="41"/>
      <c r="I189" s="210"/>
      <c r="J189" s="41"/>
      <c r="K189" s="41"/>
      <c r="L189" s="45"/>
      <c r="M189" s="257"/>
      <c r="N189" s="258"/>
      <c r="O189" s="92"/>
      <c r="P189" s="92"/>
      <c r="Q189" s="92"/>
      <c r="R189" s="92"/>
      <c r="S189" s="92"/>
      <c r="T189" s="93"/>
      <c r="U189" s="39"/>
      <c r="V189" s="39"/>
      <c r="W189" s="39"/>
      <c r="X189" s="39"/>
      <c r="Y189" s="39"/>
      <c r="Z189" s="39"/>
      <c r="AA189" s="39"/>
      <c r="AB189" s="39"/>
      <c r="AC189" s="39"/>
      <c r="AD189" s="39"/>
      <c r="AE189" s="39"/>
      <c r="AT189" s="18" t="s">
        <v>182</v>
      </c>
      <c r="AU189" s="18" t="s">
        <v>85</v>
      </c>
    </row>
    <row r="190" spans="1:47" s="2" customFormat="1" ht="12">
      <c r="A190" s="39"/>
      <c r="B190" s="40"/>
      <c r="C190" s="41"/>
      <c r="D190" s="271" t="s">
        <v>218</v>
      </c>
      <c r="E190" s="41"/>
      <c r="F190" s="272" t="s">
        <v>2499</v>
      </c>
      <c r="G190" s="41"/>
      <c r="H190" s="41"/>
      <c r="I190" s="210"/>
      <c r="J190" s="41"/>
      <c r="K190" s="41"/>
      <c r="L190" s="45"/>
      <c r="M190" s="257"/>
      <c r="N190" s="258"/>
      <c r="O190" s="92"/>
      <c r="P190" s="92"/>
      <c r="Q190" s="92"/>
      <c r="R190" s="92"/>
      <c r="S190" s="92"/>
      <c r="T190" s="93"/>
      <c r="U190" s="39"/>
      <c r="V190" s="39"/>
      <c r="W190" s="39"/>
      <c r="X190" s="39"/>
      <c r="Y190" s="39"/>
      <c r="Z190" s="39"/>
      <c r="AA190" s="39"/>
      <c r="AB190" s="39"/>
      <c r="AC190" s="39"/>
      <c r="AD190" s="39"/>
      <c r="AE190" s="39"/>
      <c r="AT190" s="18" t="s">
        <v>218</v>
      </c>
      <c r="AU190" s="18" t="s">
        <v>85</v>
      </c>
    </row>
    <row r="191" spans="1:51" s="13" customFormat="1" ht="12">
      <c r="A191" s="13"/>
      <c r="B191" s="260"/>
      <c r="C191" s="261"/>
      <c r="D191" s="255" t="s">
        <v>203</v>
      </c>
      <c r="E191" s="262" t="s">
        <v>1</v>
      </c>
      <c r="F191" s="263" t="s">
        <v>2500</v>
      </c>
      <c r="G191" s="261"/>
      <c r="H191" s="264">
        <v>0.2</v>
      </c>
      <c r="I191" s="265"/>
      <c r="J191" s="261"/>
      <c r="K191" s="261"/>
      <c r="L191" s="266"/>
      <c r="M191" s="267"/>
      <c r="N191" s="268"/>
      <c r="O191" s="268"/>
      <c r="P191" s="268"/>
      <c r="Q191" s="268"/>
      <c r="R191" s="268"/>
      <c r="S191" s="268"/>
      <c r="T191" s="269"/>
      <c r="U191" s="13"/>
      <c r="V191" s="13"/>
      <c r="W191" s="13"/>
      <c r="X191" s="13"/>
      <c r="Y191" s="13"/>
      <c r="Z191" s="13"/>
      <c r="AA191" s="13"/>
      <c r="AB191" s="13"/>
      <c r="AC191" s="13"/>
      <c r="AD191" s="13"/>
      <c r="AE191" s="13"/>
      <c r="AT191" s="270" t="s">
        <v>203</v>
      </c>
      <c r="AU191" s="270" t="s">
        <v>85</v>
      </c>
      <c r="AV191" s="13" t="s">
        <v>85</v>
      </c>
      <c r="AW191" s="13" t="s">
        <v>32</v>
      </c>
      <c r="AX191" s="13" t="s">
        <v>83</v>
      </c>
      <c r="AY191" s="270" t="s">
        <v>172</v>
      </c>
    </row>
    <row r="192" spans="1:63" s="12" customFormat="1" ht="22.8" customHeight="1">
      <c r="A192" s="12"/>
      <c r="B192" s="226"/>
      <c r="C192" s="227"/>
      <c r="D192" s="228" t="s">
        <v>74</v>
      </c>
      <c r="E192" s="240" t="s">
        <v>757</v>
      </c>
      <c r="F192" s="240" t="s">
        <v>758</v>
      </c>
      <c r="G192" s="227"/>
      <c r="H192" s="227"/>
      <c r="I192" s="230"/>
      <c r="J192" s="241">
        <f>BK192</f>
        <v>0</v>
      </c>
      <c r="K192" s="227"/>
      <c r="L192" s="232"/>
      <c r="M192" s="233"/>
      <c r="N192" s="234"/>
      <c r="O192" s="234"/>
      <c r="P192" s="235">
        <f>SUM(P193:P195)</f>
        <v>0</v>
      </c>
      <c r="Q192" s="234"/>
      <c r="R192" s="235">
        <f>SUM(R193:R195)</f>
        <v>0</v>
      </c>
      <c r="S192" s="234"/>
      <c r="T192" s="236">
        <f>SUM(T193:T195)</f>
        <v>0</v>
      </c>
      <c r="U192" s="12"/>
      <c r="V192" s="12"/>
      <c r="W192" s="12"/>
      <c r="X192" s="12"/>
      <c r="Y192" s="12"/>
      <c r="Z192" s="12"/>
      <c r="AA192" s="12"/>
      <c r="AB192" s="12"/>
      <c r="AC192" s="12"/>
      <c r="AD192" s="12"/>
      <c r="AE192" s="12"/>
      <c r="AR192" s="237" t="s">
        <v>83</v>
      </c>
      <c r="AT192" s="238" t="s">
        <v>74</v>
      </c>
      <c r="AU192" s="238" t="s">
        <v>83</v>
      </c>
      <c r="AY192" s="237" t="s">
        <v>172</v>
      </c>
      <c r="BK192" s="239">
        <f>SUM(BK193:BK195)</f>
        <v>0</v>
      </c>
    </row>
    <row r="193" spans="1:65" s="2" customFormat="1" ht="24.15" customHeight="1">
      <c r="A193" s="39"/>
      <c r="B193" s="40"/>
      <c r="C193" s="242" t="s">
        <v>353</v>
      </c>
      <c r="D193" s="242" t="s">
        <v>175</v>
      </c>
      <c r="E193" s="243" t="s">
        <v>2501</v>
      </c>
      <c r="F193" s="244" t="s">
        <v>2502</v>
      </c>
      <c r="G193" s="245" t="s">
        <v>438</v>
      </c>
      <c r="H193" s="246">
        <v>0.631</v>
      </c>
      <c r="I193" s="247"/>
      <c r="J193" s="248">
        <f>ROUND(I193*H193,2)</f>
        <v>0</v>
      </c>
      <c r="K193" s="244" t="s">
        <v>216</v>
      </c>
      <c r="L193" s="45"/>
      <c r="M193" s="249" t="s">
        <v>1</v>
      </c>
      <c r="N193" s="250" t="s">
        <v>40</v>
      </c>
      <c r="O193" s="92"/>
      <c r="P193" s="251">
        <f>O193*H193</f>
        <v>0</v>
      </c>
      <c r="Q193" s="251">
        <v>0</v>
      </c>
      <c r="R193" s="251">
        <f>Q193*H193</f>
        <v>0</v>
      </c>
      <c r="S193" s="251">
        <v>0</v>
      </c>
      <c r="T193" s="252">
        <f>S193*H193</f>
        <v>0</v>
      </c>
      <c r="U193" s="39"/>
      <c r="V193" s="39"/>
      <c r="W193" s="39"/>
      <c r="X193" s="39"/>
      <c r="Y193" s="39"/>
      <c r="Z193" s="39"/>
      <c r="AA193" s="39"/>
      <c r="AB193" s="39"/>
      <c r="AC193" s="39"/>
      <c r="AD193" s="39"/>
      <c r="AE193" s="39"/>
      <c r="AR193" s="253" t="s">
        <v>195</v>
      </c>
      <c r="AT193" s="253" t="s">
        <v>175</v>
      </c>
      <c r="AU193" s="253" t="s">
        <v>85</v>
      </c>
      <c r="AY193" s="18" t="s">
        <v>172</v>
      </c>
      <c r="BE193" s="254">
        <f>IF(N193="základní",J193,0)</f>
        <v>0</v>
      </c>
      <c r="BF193" s="254">
        <f>IF(N193="snížená",J193,0)</f>
        <v>0</v>
      </c>
      <c r="BG193" s="254">
        <f>IF(N193="zákl. přenesená",J193,0)</f>
        <v>0</v>
      </c>
      <c r="BH193" s="254">
        <f>IF(N193="sníž. přenesená",J193,0)</f>
        <v>0</v>
      </c>
      <c r="BI193" s="254">
        <f>IF(N193="nulová",J193,0)</f>
        <v>0</v>
      </c>
      <c r="BJ193" s="18" t="s">
        <v>83</v>
      </c>
      <c r="BK193" s="254">
        <f>ROUND(I193*H193,2)</f>
        <v>0</v>
      </c>
      <c r="BL193" s="18" t="s">
        <v>195</v>
      </c>
      <c r="BM193" s="253" t="s">
        <v>2503</v>
      </c>
    </row>
    <row r="194" spans="1:47" s="2" customFormat="1" ht="12">
      <c r="A194" s="39"/>
      <c r="B194" s="40"/>
      <c r="C194" s="41"/>
      <c r="D194" s="255" t="s">
        <v>182</v>
      </c>
      <c r="E194" s="41"/>
      <c r="F194" s="256" t="s">
        <v>2504</v>
      </c>
      <c r="G194" s="41"/>
      <c r="H194" s="41"/>
      <c r="I194" s="210"/>
      <c r="J194" s="41"/>
      <c r="K194" s="41"/>
      <c r="L194" s="45"/>
      <c r="M194" s="257"/>
      <c r="N194" s="258"/>
      <c r="O194" s="92"/>
      <c r="P194" s="92"/>
      <c r="Q194" s="92"/>
      <c r="R194" s="92"/>
      <c r="S194" s="92"/>
      <c r="T194" s="93"/>
      <c r="U194" s="39"/>
      <c r="V194" s="39"/>
      <c r="W194" s="39"/>
      <c r="X194" s="39"/>
      <c r="Y194" s="39"/>
      <c r="Z194" s="39"/>
      <c r="AA194" s="39"/>
      <c r="AB194" s="39"/>
      <c r="AC194" s="39"/>
      <c r="AD194" s="39"/>
      <c r="AE194" s="39"/>
      <c r="AT194" s="18" t="s">
        <v>182</v>
      </c>
      <c r="AU194" s="18" t="s">
        <v>85</v>
      </c>
    </row>
    <row r="195" spans="1:47" s="2" customFormat="1" ht="12">
      <c r="A195" s="39"/>
      <c r="B195" s="40"/>
      <c r="C195" s="41"/>
      <c r="D195" s="271" t="s">
        <v>218</v>
      </c>
      <c r="E195" s="41"/>
      <c r="F195" s="272" t="s">
        <v>2505</v>
      </c>
      <c r="G195" s="41"/>
      <c r="H195" s="41"/>
      <c r="I195" s="210"/>
      <c r="J195" s="41"/>
      <c r="K195" s="41"/>
      <c r="L195" s="45"/>
      <c r="M195" s="319"/>
      <c r="N195" s="320"/>
      <c r="O195" s="321"/>
      <c r="P195" s="321"/>
      <c r="Q195" s="321"/>
      <c r="R195" s="321"/>
      <c r="S195" s="321"/>
      <c r="T195" s="322"/>
      <c r="U195" s="39"/>
      <c r="V195" s="39"/>
      <c r="W195" s="39"/>
      <c r="X195" s="39"/>
      <c r="Y195" s="39"/>
      <c r="Z195" s="39"/>
      <c r="AA195" s="39"/>
      <c r="AB195" s="39"/>
      <c r="AC195" s="39"/>
      <c r="AD195" s="39"/>
      <c r="AE195" s="39"/>
      <c r="AT195" s="18" t="s">
        <v>218</v>
      </c>
      <c r="AU195" s="18" t="s">
        <v>85</v>
      </c>
    </row>
    <row r="196" spans="1:31" s="2" customFormat="1" ht="6.95" customHeight="1">
      <c r="A196" s="39"/>
      <c r="B196" s="67"/>
      <c r="C196" s="68"/>
      <c r="D196" s="68"/>
      <c r="E196" s="68"/>
      <c r="F196" s="68"/>
      <c r="G196" s="68"/>
      <c r="H196" s="68"/>
      <c r="I196" s="68"/>
      <c r="J196" s="68"/>
      <c r="K196" s="68"/>
      <c r="L196" s="45"/>
      <c r="M196" s="39"/>
      <c r="O196" s="39"/>
      <c r="P196" s="39"/>
      <c r="Q196" s="39"/>
      <c r="R196" s="39"/>
      <c r="S196" s="39"/>
      <c r="T196" s="39"/>
      <c r="U196" s="39"/>
      <c r="V196" s="39"/>
      <c r="W196" s="39"/>
      <c r="X196" s="39"/>
      <c r="Y196" s="39"/>
      <c r="Z196" s="39"/>
      <c r="AA196" s="39"/>
      <c r="AB196" s="39"/>
      <c r="AC196" s="39"/>
      <c r="AD196" s="39"/>
      <c r="AE196" s="39"/>
    </row>
  </sheetData>
  <sheetProtection password="CC35" sheet="1" objects="1" scenarios="1" formatColumns="0" formatRows="0" autoFilter="0"/>
  <autoFilter ref="C128:K195"/>
  <mergeCells count="14">
    <mergeCell ref="E7:H7"/>
    <mergeCell ref="E9:H9"/>
    <mergeCell ref="E18:H18"/>
    <mergeCell ref="E27:H27"/>
    <mergeCell ref="E85:H85"/>
    <mergeCell ref="E87:H87"/>
    <mergeCell ref="D103:F103"/>
    <mergeCell ref="D104:F104"/>
    <mergeCell ref="D105:F105"/>
    <mergeCell ref="D106:F106"/>
    <mergeCell ref="D107:F107"/>
    <mergeCell ref="E119:H119"/>
    <mergeCell ref="E121:H121"/>
    <mergeCell ref="L2:V2"/>
  </mergeCells>
  <hyperlinks>
    <hyperlink ref="F183" r:id="rId1" display="https://podminky.urs.cz/item/CS_URS_2022_01/185802114"/>
    <hyperlink ref="F190" r:id="rId2" display="https://podminky.urs.cz/item/CS_URS_2022_01/185804311"/>
    <hyperlink ref="F195" r:id="rId3" display="https://podminky.urs.cz/item/CS_URS_2022_01/9982313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17.xml><?xml version="1.0" encoding="utf-8"?>
<worksheet xmlns="http://schemas.openxmlformats.org/spreadsheetml/2006/main" xmlns:r="http://schemas.openxmlformats.org/officeDocument/2006/relationships">
  <sheetPr>
    <pageSetUpPr fitToPage="1"/>
  </sheetPr>
  <dimension ref="A3:H692"/>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75.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47"/>
      <c r="C3" s="148"/>
      <c r="D3" s="148"/>
      <c r="E3" s="148"/>
      <c r="F3" s="148"/>
      <c r="G3" s="148"/>
      <c r="H3" s="21"/>
    </row>
    <row r="4" spans="2:8" s="1" customFormat="1" ht="24.95" customHeight="1">
      <c r="B4" s="21"/>
      <c r="C4" s="149" t="s">
        <v>2506</v>
      </c>
      <c r="H4" s="21"/>
    </row>
    <row r="5" spans="2:8" s="1" customFormat="1" ht="12" customHeight="1">
      <c r="B5" s="21"/>
      <c r="C5" s="324" t="s">
        <v>13</v>
      </c>
      <c r="D5" s="157" t="s">
        <v>14</v>
      </c>
      <c r="E5" s="1"/>
      <c r="F5" s="1"/>
      <c r="H5" s="21"/>
    </row>
    <row r="6" spans="2:8" s="1" customFormat="1" ht="36.95" customHeight="1">
      <c r="B6" s="21"/>
      <c r="C6" s="325" t="s">
        <v>16</v>
      </c>
      <c r="D6" s="326" t="s">
        <v>17</v>
      </c>
      <c r="E6" s="1"/>
      <c r="F6" s="1"/>
      <c r="H6" s="21"/>
    </row>
    <row r="7" spans="2:8" s="1" customFormat="1" ht="16.5" customHeight="1">
      <c r="B7" s="21"/>
      <c r="C7" s="151" t="s">
        <v>22</v>
      </c>
      <c r="D7" s="154" t="str">
        <f>'Rekapitulace stavby'!AN8</f>
        <v>7. 2. 2022</v>
      </c>
      <c r="H7" s="21"/>
    </row>
    <row r="8" spans="1:8" s="2" customFormat="1" ht="10.8" customHeight="1">
      <c r="A8" s="39"/>
      <c r="B8" s="45"/>
      <c r="C8" s="39"/>
      <c r="D8" s="39"/>
      <c r="E8" s="39"/>
      <c r="F8" s="39"/>
      <c r="G8" s="39"/>
      <c r="H8" s="45"/>
    </row>
    <row r="9" spans="1:8" s="11" customFormat="1" ht="29.25" customHeight="1">
      <c r="A9" s="215"/>
      <c r="B9" s="327"/>
      <c r="C9" s="328" t="s">
        <v>56</v>
      </c>
      <c r="D9" s="329" t="s">
        <v>57</v>
      </c>
      <c r="E9" s="329" t="s">
        <v>159</v>
      </c>
      <c r="F9" s="330" t="s">
        <v>2507</v>
      </c>
      <c r="G9" s="215"/>
      <c r="H9" s="327"/>
    </row>
    <row r="10" spans="1:8" s="2" customFormat="1" ht="26.4" customHeight="1">
      <c r="A10" s="39"/>
      <c r="B10" s="45"/>
      <c r="C10" s="331" t="s">
        <v>2508</v>
      </c>
      <c r="D10" s="331" t="s">
        <v>87</v>
      </c>
      <c r="E10" s="39"/>
      <c r="F10" s="39"/>
      <c r="G10" s="39"/>
      <c r="H10" s="45"/>
    </row>
    <row r="11" spans="1:8" s="2" customFormat="1" ht="16.8" customHeight="1">
      <c r="A11" s="39"/>
      <c r="B11" s="45"/>
      <c r="C11" s="332" t="s">
        <v>226</v>
      </c>
      <c r="D11" s="333" t="s">
        <v>1</v>
      </c>
      <c r="E11" s="334" t="s">
        <v>1</v>
      </c>
      <c r="F11" s="335">
        <v>14</v>
      </c>
      <c r="G11" s="39"/>
      <c r="H11" s="45"/>
    </row>
    <row r="12" spans="1:8" s="2" customFormat="1" ht="16.8" customHeight="1">
      <c r="A12" s="39"/>
      <c r="B12" s="45"/>
      <c r="C12" s="336" t="s">
        <v>1</v>
      </c>
      <c r="D12" s="336" t="s">
        <v>244</v>
      </c>
      <c r="E12" s="18" t="s">
        <v>1</v>
      </c>
      <c r="F12" s="337">
        <v>0</v>
      </c>
      <c r="G12" s="39"/>
      <c r="H12" s="45"/>
    </row>
    <row r="13" spans="1:8" s="2" customFormat="1" ht="16.8" customHeight="1">
      <c r="A13" s="39"/>
      <c r="B13" s="45"/>
      <c r="C13" s="336" t="s">
        <v>1</v>
      </c>
      <c r="D13" s="336" t="s">
        <v>245</v>
      </c>
      <c r="E13" s="18" t="s">
        <v>1</v>
      </c>
      <c r="F13" s="337">
        <v>2</v>
      </c>
      <c r="G13" s="39"/>
      <c r="H13" s="45"/>
    </row>
    <row r="14" spans="1:8" s="2" customFormat="1" ht="16.8" customHeight="1">
      <c r="A14" s="39"/>
      <c r="B14" s="45"/>
      <c r="C14" s="336" t="s">
        <v>1</v>
      </c>
      <c r="D14" s="336" t="s">
        <v>246</v>
      </c>
      <c r="E14" s="18" t="s">
        <v>1</v>
      </c>
      <c r="F14" s="337">
        <v>2</v>
      </c>
      <c r="G14" s="39"/>
      <c r="H14" s="45"/>
    </row>
    <row r="15" spans="1:8" s="2" customFormat="1" ht="16.8" customHeight="1">
      <c r="A15" s="39"/>
      <c r="B15" s="45"/>
      <c r="C15" s="336" t="s">
        <v>1</v>
      </c>
      <c r="D15" s="336" t="s">
        <v>247</v>
      </c>
      <c r="E15" s="18" t="s">
        <v>1</v>
      </c>
      <c r="F15" s="337">
        <v>1</v>
      </c>
      <c r="G15" s="39"/>
      <c r="H15" s="45"/>
    </row>
    <row r="16" spans="1:8" s="2" customFormat="1" ht="16.8" customHeight="1">
      <c r="A16" s="39"/>
      <c r="B16" s="45"/>
      <c r="C16" s="336" t="s">
        <v>1</v>
      </c>
      <c r="D16" s="336" t="s">
        <v>248</v>
      </c>
      <c r="E16" s="18" t="s">
        <v>1</v>
      </c>
      <c r="F16" s="337">
        <v>2</v>
      </c>
      <c r="G16" s="39"/>
      <c r="H16" s="45"/>
    </row>
    <row r="17" spans="1:8" s="2" customFormat="1" ht="16.8" customHeight="1">
      <c r="A17" s="39"/>
      <c r="B17" s="45"/>
      <c r="C17" s="336" t="s">
        <v>1</v>
      </c>
      <c r="D17" s="336" t="s">
        <v>249</v>
      </c>
      <c r="E17" s="18" t="s">
        <v>1</v>
      </c>
      <c r="F17" s="337">
        <v>2</v>
      </c>
      <c r="G17" s="39"/>
      <c r="H17" s="45"/>
    </row>
    <row r="18" spans="1:8" s="2" customFormat="1" ht="16.8" customHeight="1">
      <c r="A18" s="39"/>
      <c r="B18" s="45"/>
      <c r="C18" s="336" t="s">
        <v>1</v>
      </c>
      <c r="D18" s="336" t="s">
        <v>250</v>
      </c>
      <c r="E18" s="18" t="s">
        <v>1</v>
      </c>
      <c r="F18" s="337">
        <v>1</v>
      </c>
      <c r="G18" s="39"/>
      <c r="H18" s="45"/>
    </row>
    <row r="19" spans="1:8" s="2" customFormat="1" ht="16.8" customHeight="1">
      <c r="A19" s="39"/>
      <c r="B19" s="45"/>
      <c r="C19" s="336" t="s">
        <v>1</v>
      </c>
      <c r="D19" s="336" t="s">
        <v>251</v>
      </c>
      <c r="E19" s="18" t="s">
        <v>1</v>
      </c>
      <c r="F19" s="337">
        <v>1</v>
      </c>
      <c r="G19" s="39"/>
      <c r="H19" s="45"/>
    </row>
    <row r="20" spans="1:8" s="2" customFormat="1" ht="16.8" customHeight="1">
      <c r="A20" s="39"/>
      <c r="B20" s="45"/>
      <c r="C20" s="336" t="s">
        <v>1</v>
      </c>
      <c r="D20" s="336" t="s">
        <v>252</v>
      </c>
      <c r="E20" s="18" t="s">
        <v>1</v>
      </c>
      <c r="F20" s="337">
        <v>1</v>
      </c>
      <c r="G20" s="39"/>
      <c r="H20" s="45"/>
    </row>
    <row r="21" spans="1:8" s="2" customFormat="1" ht="16.8" customHeight="1">
      <c r="A21" s="39"/>
      <c r="B21" s="45"/>
      <c r="C21" s="336" t="s">
        <v>1</v>
      </c>
      <c r="D21" s="336" t="s">
        <v>253</v>
      </c>
      <c r="E21" s="18" t="s">
        <v>1</v>
      </c>
      <c r="F21" s="337">
        <v>1</v>
      </c>
      <c r="G21" s="39"/>
      <c r="H21" s="45"/>
    </row>
    <row r="22" spans="1:8" s="2" customFormat="1" ht="16.8" customHeight="1">
      <c r="A22" s="39"/>
      <c r="B22" s="45"/>
      <c r="C22" s="336" t="s">
        <v>1</v>
      </c>
      <c r="D22" s="336" t="s">
        <v>254</v>
      </c>
      <c r="E22" s="18" t="s">
        <v>1</v>
      </c>
      <c r="F22" s="337">
        <v>1</v>
      </c>
      <c r="G22" s="39"/>
      <c r="H22" s="45"/>
    </row>
    <row r="23" spans="1:8" s="2" customFormat="1" ht="16.8" customHeight="1">
      <c r="A23" s="39"/>
      <c r="B23" s="45"/>
      <c r="C23" s="336" t="s">
        <v>226</v>
      </c>
      <c r="D23" s="336" t="s">
        <v>255</v>
      </c>
      <c r="E23" s="18" t="s">
        <v>1</v>
      </c>
      <c r="F23" s="337">
        <v>14</v>
      </c>
      <c r="G23" s="39"/>
      <c r="H23" s="45"/>
    </row>
    <row r="24" spans="1:8" s="2" customFormat="1" ht="16.8" customHeight="1">
      <c r="A24" s="39"/>
      <c r="B24" s="45"/>
      <c r="C24" s="338" t="s">
        <v>2509</v>
      </c>
      <c r="D24" s="39"/>
      <c r="E24" s="39"/>
      <c r="F24" s="39"/>
      <c r="G24" s="39"/>
      <c r="H24" s="45"/>
    </row>
    <row r="25" spans="1:8" s="2" customFormat="1" ht="16.8" customHeight="1">
      <c r="A25" s="39"/>
      <c r="B25" s="45"/>
      <c r="C25" s="336" t="s">
        <v>236</v>
      </c>
      <c r="D25" s="336" t="s">
        <v>237</v>
      </c>
      <c r="E25" s="18" t="s">
        <v>238</v>
      </c>
      <c r="F25" s="337">
        <v>21</v>
      </c>
      <c r="G25" s="39"/>
      <c r="H25" s="45"/>
    </row>
    <row r="26" spans="1:8" s="2" customFormat="1" ht="16.8" customHeight="1">
      <c r="A26" s="39"/>
      <c r="B26" s="45"/>
      <c r="C26" s="336" t="s">
        <v>261</v>
      </c>
      <c r="D26" s="336" t="s">
        <v>262</v>
      </c>
      <c r="E26" s="18" t="s">
        <v>238</v>
      </c>
      <c r="F26" s="337">
        <v>630</v>
      </c>
      <c r="G26" s="39"/>
      <c r="H26" s="45"/>
    </row>
    <row r="27" spans="1:8" s="2" customFormat="1" ht="16.8" customHeight="1">
      <c r="A27" s="39"/>
      <c r="B27" s="45"/>
      <c r="C27" s="332" t="s">
        <v>228</v>
      </c>
      <c r="D27" s="333" t="s">
        <v>1</v>
      </c>
      <c r="E27" s="334" t="s">
        <v>1</v>
      </c>
      <c r="F27" s="335">
        <v>7</v>
      </c>
      <c r="G27" s="39"/>
      <c r="H27" s="45"/>
    </row>
    <row r="28" spans="1:8" s="2" customFormat="1" ht="16.8" customHeight="1">
      <c r="A28" s="39"/>
      <c r="B28" s="45"/>
      <c r="C28" s="336" t="s">
        <v>1</v>
      </c>
      <c r="D28" s="336" t="s">
        <v>256</v>
      </c>
      <c r="E28" s="18" t="s">
        <v>1</v>
      </c>
      <c r="F28" s="337">
        <v>0</v>
      </c>
      <c r="G28" s="39"/>
      <c r="H28" s="45"/>
    </row>
    <row r="29" spans="1:8" s="2" customFormat="1" ht="16.8" customHeight="1">
      <c r="A29" s="39"/>
      <c r="B29" s="45"/>
      <c r="C29" s="336" t="s">
        <v>1</v>
      </c>
      <c r="D29" s="336" t="s">
        <v>248</v>
      </c>
      <c r="E29" s="18" t="s">
        <v>1</v>
      </c>
      <c r="F29" s="337">
        <v>2</v>
      </c>
      <c r="G29" s="39"/>
      <c r="H29" s="45"/>
    </row>
    <row r="30" spans="1:8" s="2" customFormat="1" ht="16.8" customHeight="1">
      <c r="A30" s="39"/>
      <c r="B30" s="45"/>
      <c r="C30" s="336" t="s">
        <v>1</v>
      </c>
      <c r="D30" s="336" t="s">
        <v>249</v>
      </c>
      <c r="E30" s="18" t="s">
        <v>1</v>
      </c>
      <c r="F30" s="337">
        <v>2</v>
      </c>
      <c r="G30" s="39"/>
      <c r="H30" s="45"/>
    </row>
    <row r="31" spans="1:8" s="2" customFormat="1" ht="16.8" customHeight="1">
      <c r="A31" s="39"/>
      <c r="B31" s="45"/>
      <c r="C31" s="336" t="s">
        <v>1</v>
      </c>
      <c r="D31" s="336" t="s">
        <v>250</v>
      </c>
      <c r="E31" s="18" t="s">
        <v>1</v>
      </c>
      <c r="F31" s="337">
        <v>1</v>
      </c>
      <c r="G31" s="39"/>
      <c r="H31" s="45"/>
    </row>
    <row r="32" spans="1:8" s="2" customFormat="1" ht="16.8" customHeight="1">
      <c r="A32" s="39"/>
      <c r="B32" s="45"/>
      <c r="C32" s="336" t="s">
        <v>1</v>
      </c>
      <c r="D32" s="336" t="s">
        <v>251</v>
      </c>
      <c r="E32" s="18" t="s">
        <v>1</v>
      </c>
      <c r="F32" s="337">
        <v>1</v>
      </c>
      <c r="G32" s="39"/>
      <c r="H32" s="45"/>
    </row>
    <row r="33" spans="1:8" s="2" customFormat="1" ht="16.8" customHeight="1">
      <c r="A33" s="39"/>
      <c r="B33" s="45"/>
      <c r="C33" s="336" t="s">
        <v>1</v>
      </c>
      <c r="D33" s="336" t="s">
        <v>254</v>
      </c>
      <c r="E33" s="18" t="s">
        <v>1</v>
      </c>
      <c r="F33" s="337">
        <v>1</v>
      </c>
      <c r="G33" s="39"/>
      <c r="H33" s="45"/>
    </row>
    <row r="34" spans="1:8" s="2" customFormat="1" ht="16.8" customHeight="1">
      <c r="A34" s="39"/>
      <c r="B34" s="45"/>
      <c r="C34" s="336" t="s">
        <v>228</v>
      </c>
      <c r="D34" s="336" t="s">
        <v>255</v>
      </c>
      <c r="E34" s="18" t="s">
        <v>1</v>
      </c>
      <c r="F34" s="337">
        <v>7</v>
      </c>
      <c r="G34" s="39"/>
      <c r="H34" s="45"/>
    </row>
    <row r="35" spans="1:8" s="2" customFormat="1" ht="16.8" customHeight="1">
      <c r="A35" s="39"/>
      <c r="B35" s="45"/>
      <c r="C35" s="338" t="s">
        <v>2509</v>
      </c>
      <c r="D35" s="39"/>
      <c r="E35" s="39"/>
      <c r="F35" s="39"/>
      <c r="G35" s="39"/>
      <c r="H35" s="45"/>
    </row>
    <row r="36" spans="1:8" s="2" customFormat="1" ht="16.8" customHeight="1">
      <c r="A36" s="39"/>
      <c r="B36" s="45"/>
      <c r="C36" s="336" t="s">
        <v>236</v>
      </c>
      <c r="D36" s="336" t="s">
        <v>237</v>
      </c>
      <c r="E36" s="18" t="s">
        <v>238</v>
      </c>
      <c r="F36" s="337">
        <v>21</v>
      </c>
      <c r="G36" s="39"/>
      <c r="H36" s="45"/>
    </row>
    <row r="37" spans="1:8" s="2" customFormat="1" ht="16.8" customHeight="1">
      <c r="A37" s="39"/>
      <c r="B37" s="45"/>
      <c r="C37" s="336" t="s">
        <v>261</v>
      </c>
      <c r="D37" s="336" t="s">
        <v>262</v>
      </c>
      <c r="E37" s="18" t="s">
        <v>238</v>
      </c>
      <c r="F37" s="337">
        <v>630</v>
      </c>
      <c r="G37" s="39"/>
      <c r="H37" s="45"/>
    </row>
    <row r="38" spans="1:8" s="2" customFormat="1" ht="26.4" customHeight="1">
      <c r="A38" s="39"/>
      <c r="B38" s="45"/>
      <c r="C38" s="331" t="s">
        <v>2510</v>
      </c>
      <c r="D38" s="331" t="s">
        <v>90</v>
      </c>
      <c r="E38" s="39"/>
      <c r="F38" s="39"/>
      <c r="G38" s="39"/>
      <c r="H38" s="45"/>
    </row>
    <row r="39" spans="1:8" s="2" customFormat="1" ht="16.8" customHeight="1">
      <c r="A39" s="39"/>
      <c r="B39" s="45"/>
      <c r="C39" s="332" t="s">
        <v>380</v>
      </c>
      <c r="D39" s="333" t="s">
        <v>1</v>
      </c>
      <c r="E39" s="334" t="s">
        <v>1</v>
      </c>
      <c r="F39" s="335">
        <v>218</v>
      </c>
      <c r="G39" s="39"/>
      <c r="H39" s="45"/>
    </row>
    <row r="40" spans="1:8" s="2" customFormat="1" ht="16.8" customHeight="1">
      <c r="A40" s="39"/>
      <c r="B40" s="45"/>
      <c r="C40" s="336" t="s">
        <v>380</v>
      </c>
      <c r="D40" s="336" t="s">
        <v>414</v>
      </c>
      <c r="E40" s="18" t="s">
        <v>1</v>
      </c>
      <c r="F40" s="337">
        <v>218</v>
      </c>
      <c r="G40" s="39"/>
      <c r="H40" s="45"/>
    </row>
    <row r="41" spans="1:8" s="2" customFormat="1" ht="16.8" customHeight="1">
      <c r="A41" s="39"/>
      <c r="B41" s="45"/>
      <c r="C41" s="338" t="s">
        <v>2509</v>
      </c>
      <c r="D41" s="39"/>
      <c r="E41" s="39"/>
      <c r="F41" s="39"/>
      <c r="G41" s="39"/>
      <c r="H41" s="45"/>
    </row>
    <row r="42" spans="1:8" s="2" customFormat="1" ht="16.8" customHeight="1">
      <c r="A42" s="39"/>
      <c r="B42" s="45"/>
      <c r="C42" s="336" t="s">
        <v>409</v>
      </c>
      <c r="D42" s="336" t="s">
        <v>410</v>
      </c>
      <c r="E42" s="18" t="s">
        <v>399</v>
      </c>
      <c r="F42" s="337">
        <v>218</v>
      </c>
      <c r="G42" s="39"/>
      <c r="H42" s="45"/>
    </row>
    <row r="43" spans="1:8" s="2" customFormat="1" ht="16.8" customHeight="1">
      <c r="A43" s="39"/>
      <c r="B43" s="45"/>
      <c r="C43" s="336" t="s">
        <v>709</v>
      </c>
      <c r="D43" s="336" t="s">
        <v>710</v>
      </c>
      <c r="E43" s="18" t="s">
        <v>438</v>
      </c>
      <c r="F43" s="337">
        <v>81.268</v>
      </c>
      <c r="G43" s="39"/>
      <c r="H43" s="45"/>
    </row>
    <row r="44" spans="1:8" s="2" customFormat="1" ht="16.8" customHeight="1">
      <c r="A44" s="39"/>
      <c r="B44" s="45"/>
      <c r="C44" s="332" t="s">
        <v>382</v>
      </c>
      <c r="D44" s="333" t="s">
        <v>1</v>
      </c>
      <c r="E44" s="334" t="s">
        <v>1</v>
      </c>
      <c r="F44" s="335">
        <v>81.268</v>
      </c>
      <c r="G44" s="39"/>
      <c r="H44" s="45"/>
    </row>
    <row r="45" spans="1:8" s="2" customFormat="1" ht="16.8" customHeight="1">
      <c r="A45" s="39"/>
      <c r="B45" s="45"/>
      <c r="C45" s="336" t="s">
        <v>1</v>
      </c>
      <c r="D45" s="336" t="s">
        <v>715</v>
      </c>
      <c r="E45" s="18" t="s">
        <v>1</v>
      </c>
      <c r="F45" s="337">
        <v>19.184</v>
      </c>
      <c r="G45" s="39"/>
      <c r="H45" s="45"/>
    </row>
    <row r="46" spans="1:8" s="2" customFormat="1" ht="16.8" customHeight="1">
      <c r="A46" s="39"/>
      <c r="B46" s="45"/>
      <c r="C46" s="336" t="s">
        <v>1</v>
      </c>
      <c r="D46" s="336" t="s">
        <v>716</v>
      </c>
      <c r="E46" s="18" t="s">
        <v>1</v>
      </c>
      <c r="F46" s="337">
        <v>27.72</v>
      </c>
      <c r="G46" s="39"/>
      <c r="H46" s="45"/>
    </row>
    <row r="47" spans="1:8" s="2" customFormat="1" ht="16.8" customHeight="1">
      <c r="A47" s="39"/>
      <c r="B47" s="45"/>
      <c r="C47" s="336" t="s">
        <v>1</v>
      </c>
      <c r="D47" s="336" t="s">
        <v>717</v>
      </c>
      <c r="E47" s="18" t="s">
        <v>1</v>
      </c>
      <c r="F47" s="337">
        <v>34.364</v>
      </c>
      <c r="G47" s="39"/>
      <c r="H47" s="45"/>
    </row>
    <row r="48" spans="1:8" s="2" customFormat="1" ht="16.8" customHeight="1">
      <c r="A48" s="39"/>
      <c r="B48" s="45"/>
      <c r="C48" s="336" t="s">
        <v>382</v>
      </c>
      <c r="D48" s="336" t="s">
        <v>257</v>
      </c>
      <c r="E48" s="18" t="s">
        <v>1</v>
      </c>
      <c r="F48" s="337">
        <v>81.268</v>
      </c>
      <c r="G48" s="39"/>
      <c r="H48" s="45"/>
    </row>
    <row r="49" spans="1:8" s="2" customFormat="1" ht="16.8" customHeight="1">
      <c r="A49" s="39"/>
      <c r="B49" s="45"/>
      <c r="C49" s="338" t="s">
        <v>2509</v>
      </c>
      <c r="D49" s="39"/>
      <c r="E49" s="39"/>
      <c r="F49" s="39"/>
      <c r="G49" s="39"/>
      <c r="H49" s="45"/>
    </row>
    <row r="50" spans="1:8" s="2" customFormat="1" ht="16.8" customHeight="1">
      <c r="A50" s="39"/>
      <c r="B50" s="45"/>
      <c r="C50" s="336" t="s">
        <v>709</v>
      </c>
      <c r="D50" s="336" t="s">
        <v>710</v>
      </c>
      <c r="E50" s="18" t="s">
        <v>438</v>
      </c>
      <c r="F50" s="337">
        <v>81.268</v>
      </c>
      <c r="G50" s="39"/>
      <c r="H50" s="45"/>
    </row>
    <row r="51" spans="1:8" s="2" customFormat="1" ht="16.8" customHeight="1">
      <c r="A51" s="39"/>
      <c r="B51" s="45"/>
      <c r="C51" s="336" t="s">
        <v>719</v>
      </c>
      <c r="D51" s="336" t="s">
        <v>720</v>
      </c>
      <c r="E51" s="18" t="s">
        <v>438</v>
      </c>
      <c r="F51" s="337">
        <v>731.412</v>
      </c>
      <c r="G51" s="39"/>
      <c r="H51" s="45"/>
    </row>
    <row r="52" spans="1:8" s="2" customFormat="1" ht="16.8" customHeight="1">
      <c r="A52" s="39"/>
      <c r="B52" s="45"/>
      <c r="C52" s="336" t="s">
        <v>740</v>
      </c>
      <c r="D52" s="336" t="s">
        <v>741</v>
      </c>
      <c r="E52" s="18" t="s">
        <v>438</v>
      </c>
      <c r="F52" s="337">
        <v>81.268</v>
      </c>
      <c r="G52" s="39"/>
      <c r="H52" s="45"/>
    </row>
    <row r="53" spans="1:8" s="2" customFormat="1" ht="16.8" customHeight="1">
      <c r="A53" s="39"/>
      <c r="B53" s="45"/>
      <c r="C53" s="336" t="s">
        <v>754</v>
      </c>
      <c r="D53" s="336" t="s">
        <v>755</v>
      </c>
      <c r="E53" s="18" t="s">
        <v>438</v>
      </c>
      <c r="F53" s="337">
        <v>81.268</v>
      </c>
      <c r="G53" s="39"/>
      <c r="H53" s="45"/>
    </row>
    <row r="54" spans="1:8" s="2" customFormat="1" ht="16.8" customHeight="1">
      <c r="A54" s="39"/>
      <c r="B54" s="45"/>
      <c r="C54" s="332" t="s">
        <v>384</v>
      </c>
      <c r="D54" s="333" t="s">
        <v>1</v>
      </c>
      <c r="E54" s="334" t="s">
        <v>1</v>
      </c>
      <c r="F54" s="335">
        <v>44</v>
      </c>
      <c r="G54" s="39"/>
      <c r="H54" s="45"/>
    </row>
    <row r="55" spans="1:8" s="2" customFormat="1" ht="16.8" customHeight="1">
      <c r="A55" s="39"/>
      <c r="B55" s="45"/>
      <c r="C55" s="336" t="s">
        <v>1</v>
      </c>
      <c r="D55" s="336" t="s">
        <v>408</v>
      </c>
      <c r="E55" s="18" t="s">
        <v>1</v>
      </c>
      <c r="F55" s="337">
        <v>0</v>
      </c>
      <c r="G55" s="39"/>
      <c r="H55" s="45"/>
    </row>
    <row r="56" spans="1:8" s="2" customFormat="1" ht="16.8" customHeight="1">
      <c r="A56" s="39"/>
      <c r="B56" s="45"/>
      <c r="C56" s="336" t="s">
        <v>384</v>
      </c>
      <c r="D56" s="336" t="s">
        <v>385</v>
      </c>
      <c r="E56" s="18" t="s">
        <v>1</v>
      </c>
      <c r="F56" s="337">
        <v>44</v>
      </c>
      <c r="G56" s="39"/>
      <c r="H56" s="45"/>
    </row>
    <row r="57" spans="1:8" s="2" customFormat="1" ht="16.8" customHeight="1">
      <c r="A57" s="39"/>
      <c r="B57" s="45"/>
      <c r="C57" s="338" t="s">
        <v>2509</v>
      </c>
      <c r="D57" s="39"/>
      <c r="E57" s="39"/>
      <c r="F57" s="39"/>
      <c r="G57" s="39"/>
      <c r="H57" s="45"/>
    </row>
    <row r="58" spans="1:8" s="2" customFormat="1" ht="16.8" customHeight="1">
      <c r="A58" s="39"/>
      <c r="B58" s="45"/>
      <c r="C58" s="336" t="s">
        <v>404</v>
      </c>
      <c r="D58" s="336" t="s">
        <v>405</v>
      </c>
      <c r="E58" s="18" t="s">
        <v>399</v>
      </c>
      <c r="F58" s="337">
        <v>44</v>
      </c>
      <c r="G58" s="39"/>
      <c r="H58" s="45"/>
    </row>
    <row r="59" spans="1:8" s="2" customFormat="1" ht="16.8" customHeight="1">
      <c r="A59" s="39"/>
      <c r="B59" s="45"/>
      <c r="C59" s="336" t="s">
        <v>709</v>
      </c>
      <c r="D59" s="336" t="s">
        <v>710</v>
      </c>
      <c r="E59" s="18" t="s">
        <v>438</v>
      </c>
      <c r="F59" s="337">
        <v>81.268</v>
      </c>
      <c r="G59" s="39"/>
      <c r="H59" s="45"/>
    </row>
    <row r="60" spans="1:8" s="2" customFormat="1" ht="16.8" customHeight="1">
      <c r="A60" s="39"/>
      <c r="B60" s="45"/>
      <c r="C60" s="332" t="s">
        <v>386</v>
      </c>
      <c r="D60" s="333" t="s">
        <v>1</v>
      </c>
      <c r="E60" s="334" t="s">
        <v>1</v>
      </c>
      <c r="F60" s="335">
        <v>7.2</v>
      </c>
      <c r="G60" s="39"/>
      <c r="H60" s="45"/>
    </row>
    <row r="61" spans="1:8" s="2" customFormat="1" ht="16.8" customHeight="1">
      <c r="A61" s="39"/>
      <c r="B61" s="45"/>
      <c r="C61" s="336" t="s">
        <v>386</v>
      </c>
      <c r="D61" s="336" t="s">
        <v>421</v>
      </c>
      <c r="E61" s="18" t="s">
        <v>1</v>
      </c>
      <c r="F61" s="337">
        <v>7.2</v>
      </c>
      <c r="G61" s="39"/>
      <c r="H61" s="45"/>
    </row>
    <row r="62" spans="1:8" s="2" customFormat="1" ht="16.8" customHeight="1">
      <c r="A62" s="39"/>
      <c r="B62" s="45"/>
      <c r="C62" s="338" t="s">
        <v>2509</v>
      </c>
      <c r="D62" s="39"/>
      <c r="E62" s="39"/>
      <c r="F62" s="39"/>
      <c r="G62" s="39"/>
      <c r="H62" s="45"/>
    </row>
    <row r="63" spans="1:8" s="2" customFormat="1" ht="16.8" customHeight="1">
      <c r="A63" s="39"/>
      <c r="B63" s="45"/>
      <c r="C63" s="336" t="s">
        <v>415</v>
      </c>
      <c r="D63" s="336" t="s">
        <v>416</v>
      </c>
      <c r="E63" s="18" t="s">
        <v>417</v>
      </c>
      <c r="F63" s="337">
        <v>7.2</v>
      </c>
      <c r="G63" s="39"/>
      <c r="H63" s="45"/>
    </row>
    <row r="64" spans="1:8" s="2" customFormat="1" ht="16.8" customHeight="1">
      <c r="A64" s="39"/>
      <c r="B64" s="45"/>
      <c r="C64" s="336" t="s">
        <v>422</v>
      </c>
      <c r="D64" s="336" t="s">
        <v>423</v>
      </c>
      <c r="E64" s="18" t="s">
        <v>417</v>
      </c>
      <c r="F64" s="337">
        <v>7.2</v>
      </c>
      <c r="G64" s="39"/>
      <c r="H64" s="45"/>
    </row>
    <row r="65" spans="1:8" s="2" customFormat="1" ht="16.8" customHeight="1">
      <c r="A65" s="39"/>
      <c r="B65" s="45"/>
      <c r="C65" s="336" t="s">
        <v>426</v>
      </c>
      <c r="D65" s="336" t="s">
        <v>427</v>
      </c>
      <c r="E65" s="18" t="s">
        <v>417</v>
      </c>
      <c r="F65" s="337">
        <v>7.2</v>
      </c>
      <c r="G65" s="39"/>
      <c r="H65" s="45"/>
    </row>
    <row r="66" spans="1:8" s="2" customFormat="1" ht="16.8" customHeight="1">
      <c r="A66" s="39"/>
      <c r="B66" s="45"/>
      <c r="C66" s="336" t="s">
        <v>431</v>
      </c>
      <c r="D66" s="336" t="s">
        <v>432</v>
      </c>
      <c r="E66" s="18" t="s">
        <v>417</v>
      </c>
      <c r="F66" s="337">
        <v>7.2</v>
      </c>
      <c r="G66" s="39"/>
      <c r="H66" s="45"/>
    </row>
    <row r="67" spans="1:8" s="2" customFormat="1" ht="16.8" customHeight="1">
      <c r="A67" s="39"/>
      <c r="B67" s="45"/>
      <c r="C67" s="336" t="s">
        <v>436</v>
      </c>
      <c r="D67" s="336" t="s">
        <v>437</v>
      </c>
      <c r="E67" s="18" t="s">
        <v>438</v>
      </c>
      <c r="F67" s="337">
        <v>12.96</v>
      </c>
      <c r="G67" s="39"/>
      <c r="H67" s="45"/>
    </row>
    <row r="68" spans="1:8" s="2" customFormat="1" ht="16.8" customHeight="1">
      <c r="A68" s="39"/>
      <c r="B68" s="45"/>
      <c r="C68" s="332" t="s">
        <v>388</v>
      </c>
      <c r="D68" s="333" t="s">
        <v>1</v>
      </c>
      <c r="E68" s="334" t="s">
        <v>1</v>
      </c>
      <c r="F68" s="335">
        <v>142</v>
      </c>
      <c r="G68" s="39"/>
      <c r="H68" s="45"/>
    </row>
    <row r="69" spans="1:8" s="2" customFormat="1" ht="16.8" customHeight="1">
      <c r="A69" s="39"/>
      <c r="B69" s="45"/>
      <c r="C69" s="336" t="s">
        <v>1</v>
      </c>
      <c r="D69" s="336" t="s">
        <v>403</v>
      </c>
      <c r="E69" s="18" t="s">
        <v>1</v>
      </c>
      <c r="F69" s="337">
        <v>0</v>
      </c>
      <c r="G69" s="39"/>
      <c r="H69" s="45"/>
    </row>
    <row r="70" spans="1:8" s="2" customFormat="1" ht="16.8" customHeight="1">
      <c r="A70" s="39"/>
      <c r="B70" s="45"/>
      <c r="C70" s="336" t="s">
        <v>388</v>
      </c>
      <c r="D70" s="336" t="s">
        <v>389</v>
      </c>
      <c r="E70" s="18" t="s">
        <v>1</v>
      </c>
      <c r="F70" s="337">
        <v>142</v>
      </c>
      <c r="G70" s="39"/>
      <c r="H70" s="45"/>
    </row>
    <row r="71" spans="1:8" s="2" customFormat="1" ht="16.8" customHeight="1">
      <c r="A71" s="39"/>
      <c r="B71" s="45"/>
      <c r="C71" s="338" t="s">
        <v>2509</v>
      </c>
      <c r="D71" s="39"/>
      <c r="E71" s="39"/>
      <c r="F71" s="39"/>
      <c r="G71" s="39"/>
      <c r="H71" s="45"/>
    </row>
    <row r="72" spans="1:8" s="2" customFormat="1" ht="16.8" customHeight="1">
      <c r="A72" s="39"/>
      <c r="B72" s="45"/>
      <c r="C72" s="336" t="s">
        <v>397</v>
      </c>
      <c r="D72" s="336" t="s">
        <v>398</v>
      </c>
      <c r="E72" s="18" t="s">
        <v>399</v>
      </c>
      <c r="F72" s="337">
        <v>142</v>
      </c>
      <c r="G72" s="39"/>
      <c r="H72" s="45"/>
    </row>
    <row r="73" spans="1:8" s="2" customFormat="1" ht="16.8" customHeight="1">
      <c r="A73" s="39"/>
      <c r="B73" s="45"/>
      <c r="C73" s="336" t="s">
        <v>709</v>
      </c>
      <c r="D73" s="336" t="s">
        <v>710</v>
      </c>
      <c r="E73" s="18" t="s">
        <v>438</v>
      </c>
      <c r="F73" s="337">
        <v>81.268</v>
      </c>
      <c r="G73" s="39"/>
      <c r="H73" s="45"/>
    </row>
    <row r="74" spans="1:8" s="2" customFormat="1" ht="26.4" customHeight="1">
      <c r="A74" s="39"/>
      <c r="B74" s="45"/>
      <c r="C74" s="331" t="s">
        <v>2511</v>
      </c>
      <c r="D74" s="331" t="s">
        <v>93</v>
      </c>
      <c r="E74" s="39"/>
      <c r="F74" s="39"/>
      <c r="G74" s="39"/>
      <c r="H74" s="45"/>
    </row>
    <row r="75" spans="1:8" s="2" customFormat="1" ht="16.8" customHeight="1">
      <c r="A75" s="39"/>
      <c r="B75" s="45"/>
      <c r="C75" s="332" t="s">
        <v>766</v>
      </c>
      <c r="D75" s="333" t="s">
        <v>1</v>
      </c>
      <c r="E75" s="334" t="s">
        <v>1</v>
      </c>
      <c r="F75" s="335">
        <v>39.375</v>
      </c>
      <c r="G75" s="39"/>
      <c r="H75" s="45"/>
    </row>
    <row r="76" spans="1:8" s="2" customFormat="1" ht="16.8" customHeight="1">
      <c r="A76" s="39"/>
      <c r="B76" s="45"/>
      <c r="C76" s="336" t="s">
        <v>766</v>
      </c>
      <c r="D76" s="336" t="s">
        <v>820</v>
      </c>
      <c r="E76" s="18" t="s">
        <v>1</v>
      </c>
      <c r="F76" s="337">
        <v>39.375</v>
      </c>
      <c r="G76" s="39"/>
      <c r="H76" s="45"/>
    </row>
    <row r="77" spans="1:8" s="2" customFormat="1" ht="16.8" customHeight="1">
      <c r="A77" s="39"/>
      <c r="B77" s="45"/>
      <c r="C77" s="338" t="s">
        <v>2509</v>
      </c>
      <c r="D77" s="39"/>
      <c r="E77" s="39"/>
      <c r="F77" s="39"/>
      <c r="G77" s="39"/>
      <c r="H77" s="45"/>
    </row>
    <row r="78" spans="1:8" s="2" customFormat="1" ht="16.8" customHeight="1">
      <c r="A78" s="39"/>
      <c r="B78" s="45"/>
      <c r="C78" s="336" t="s">
        <v>816</v>
      </c>
      <c r="D78" s="336" t="s">
        <v>817</v>
      </c>
      <c r="E78" s="18" t="s">
        <v>417</v>
      </c>
      <c r="F78" s="337">
        <v>39.375</v>
      </c>
      <c r="G78" s="39"/>
      <c r="H78" s="45"/>
    </row>
    <row r="79" spans="1:8" s="2" customFormat="1" ht="16.8" customHeight="1">
      <c r="A79" s="39"/>
      <c r="B79" s="45"/>
      <c r="C79" s="336" t="s">
        <v>796</v>
      </c>
      <c r="D79" s="336" t="s">
        <v>797</v>
      </c>
      <c r="E79" s="18" t="s">
        <v>417</v>
      </c>
      <c r="F79" s="337">
        <v>120.125</v>
      </c>
      <c r="G79" s="39"/>
      <c r="H79" s="45"/>
    </row>
    <row r="80" spans="1:8" s="2" customFormat="1" ht="16.8" customHeight="1">
      <c r="A80" s="39"/>
      <c r="B80" s="45"/>
      <c r="C80" s="336" t="s">
        <v>800</v>
      </c>
      <c r="D80" s="336" t="s">
        <v>801</v>
      </c>
      <c r="E80" s="18" t="s">
        <v>417</v>
      </c>
      <c r="F80" s="337">
        <v>39.375</v>
      </c>
      <c r="G80" s="39"/>
      <c r="H80" s="45"/>
    </row>
    <row r="81" spans="1:8" s="2" customFormat="1" ht="16.8" customHeight="1">
      <c r="A81" s="39"/>
      <c r="B81" s="45"/>
      <c r="C81" s="336" t="s">
        <v>426</v>
      </c>
      <c r="D81" s="336" t="s">
        <v>427</v>
      </c>
      <c r="E81" s="18" t="s">
        <v>417</v>
      </c>
      <c r="F81" s="337">
        <v>127.625</v>
      </c>
      <c r="G81" s="39"/>
      <c r="H81" s="45"/>
    </row>
    <row r="82" spans="1:8" s="2" customFormat="1" ht="16.8" customHeight="1">
      <c r="A82" s="39"/>
      <c r="B82" s="45"/>
      <c r="C82" s="336" t="s">
        <v>821</v>
      </c>
      <c r="D82" s="336" t="s">
        <v>822</v>
      </c>
      <c r="E82" s="18" t="s">
        <v>417</v>
      </c>
      <c r="F82" s="337">
        <v>39.375</v>
      </c>
      <c r="G82" s="39"/>
      <c r="H82" s="45"/>
    </row>
    <row r="83" spans="1:8" s="2" customFormat="1" ht="16.8" customHeight="1">
      <c r="A83" s="39"/>
      <c r="B83" s="45"/>
      <c r="C83" s="332" t="s">
        <v>768</v>
      </c>
      <c r="D83" s="333" t="s">
        <v>1</v>
      </c>
      <c r="E83" s="334" t="s">
        <v>1</v>
      </c>
      <c r="F83" s="335">
        <v>75</v>
      </c>
      <c r="G83" s="39"/>
      <c r="H83" s="45"/>
    </row>
    <row r="84" spans="1:8" s="2" customFormat="1" ht="16.8" customHeight="1">
      <c r="A84" s="39"/>
      <c r="B84" s="45"/>
      <c r="C84" s="336" t="s">
        <v>768</v>
      </c>
      <c r="D84" s="336" t="s">
        <v>769</v>
      </c>
      <c r="E84" s="18" t="s">
        <v>1</v>
      </c>
      <c r="F84" s="337">
        <v>75</v>
      </c>
      <c r="G84" s="39"/>
      <c r="H84" s="45"/>
    </row>
    <row r="85" spans="1:8" s="2" customFormat="1" ht="16.8" customHeight="1">
      <c r="A85" s="39"/>
      <c r="B85" s="45"/>
      <c r="C85" s="338" t="s">
        <v>2509</v>
      </c>
      <c r="D85" s="39"/>
      <c r="E85" s="39"/>
      <c r="F85" s="39"/>
      <c r="G85" s="39"/>
      <c r="H85" s="45"/>
    </row>
    <row r="86" spans="1:8" s="2" customFormat="1" ht="16.8" customHeight="1">
      <c r="A86" s="39"/>
      <c r="B86" s="45"/>
      <c r="C86" s="336" t="s">
        <v>778</v>
      </c>
      <c r="D86" s="336" t="s">
        <v>779</v>
      </c>
      <c r="E86" s="18" t="s">
        <v>399</v>
      </c>
      <c r="F86" s="337">
        <v>75</v>
      </c>
      <c r="G86" s="39"/>
      <c r="H86" s="45"/>
    </row>
    <row r="87" spans="1:8" s="2" customFormat="1" ht="16.8" customHeight="1">
      <c r="A87" s="39"/>
      <c r="B87" s="45"/>
      <c r="C87" s="336" t="s">
        <v>426</v>
      </c>
      <c r="D87" s="336" t="s">
        <v>427</v>
      </c>
      <c r="E87" s="18" t="s">
        <v>417</v>
      </c>
      <c r="F87" s="337">
        <v>127.625</v>
      </c>
      <c r="G87" s="39"/>
      <c r="H87" s="45"/>
    </row>
    <row r="88" spans="1:8" s="2" customFormat="1" ht="16.8" customHeight="1">
      <c r="A88" s="39"/>
      <c r="B88" s="45"/>
      <c r="C88" s="332" t="s">
        <v>770</v>
      </c>
      <c r="D88" s="333" t="s">
        <v>1</v>
      </c>
      <c r="E88" s="334" t="s">
        <v>1</v>
      </c>
      <c r="F88" s="335">
        <v>22</v>
      </c>
      <c r="G88" s="39"/>
      <c r="H88" s="45"/>
    </row>
    <row r="89" spans="1:8" s="2" customFormat="1" ht="16.8" customHeight="1">
      <c r="A89" s="39"/>
      <c r="B89" s="45"/>
      <c r="C89" s="336" t="s">
        <v>770</v>
      </c>
      <c r="D89" s="336" t="s">
        <v>2512</v>
      </c>
      <c r="E89" s="18" t="s">
        <v>1</v>
      </c>
      <c r="F89" s="337">
        <v>22</v>
      </c>
      <c r="G89" s="39"/>
      <c r="H89" s="45"/>
    </row>
    <row r="90" spans="1:8" s="2" customFormat="1" ht="16.8" customHeight="1">
      <c r="A90" s="39"/>
      <c r="B90" s="45"/>
      <c r="C90" s="338" t="s">
        <v>2509</v>
      </c>
      <c r="D90" s="39"/>
      <c r="E90" s="39"/>
      <c r="F90" s="39"/>
      <c r="G90" s="39"/>
      <c r="H90" s="45"/>
    </row>
    <row r="91" spans="1:8" s="2" customFormat="1" ht="16.8" customHeight="1">
      <c r="A91" s="39"/>
      <c r="B91" s="45"/>
      <c r="C91" s="336" t="s">
        <v>808</v>
      </c>
      <c r="D91" s="336" t="s">
        <v>809</v>
      </c>
      <c r="E91" s="18" t="s">
        <v>417</v>
      </c>
      <c r="F91" s="337">
        <v>22</v>
      </c>
      <c r="G91" s="39"/>
      <c r="H91" s="45"/>
    </row>
    <row r="92" spans="1:8" s="2" customFormat="1" ht="16.8" customHeight="1">
      <c r="A92" s="39"/>
      <c r="B92" s="45"/>
      <c r="C92" s="336" t="s">
        <v>790</v>
      </c>
      <c r="D92" s="336" t="s">
        <v>791</v>
      </c>
      <c r="E92" s="18" t="s">
        <v>417</v>
      </c>
      <c r="F92" s="337">
        <v>28.75</v>
      </c>
      <c r="G92" s="39"/>
      <c r="H92" s="45"/>
    </row>
    <row r="93" spans="1:8" s="2" customFormat="1" ht="16.8" customHeight="1">
      <c r="A93" s="39"/>
      <c r="B93" s="45"/>
      <c r="C93" s="336" t="s">
        <v>796</v>
      </c>
      <c r="D93" s="336" t="s">
        <v>797</v>
      </c>
      <c r="E93" s="18" t="s">
        <v>417</v>
      </c>
      <c r="F93" s="337">
        <v>120.125</v>
      </c>
      <c r="G93" s="39"/>
      <c r="H93" s="45"/>
    </row>
    <row r="94" spans="1:8" s="2" customFormat="1" ht="16.8" customHeight="1">
      <c r="A94" s="39"/>
      <c r="B94" s="45"/>
      <c r="C94" s="336" t="s">
        <v>426</v>
      </c>
      <c r="D94" s="336" t="s">
        <v>427</v>
      </c>
      <c r="E94" s="18" t="s">
        <v>417</v>
      </c>
      <c r="F94" s="337">
        <v>127.625</v>
      </c>
      <c r="G94" s="39"/>
      <c r="H94" s="45"/>
    </row>
    <row r="95" spans="1:8" s="2" customFormat="1" ht="16.8" customHeight="1">
      <c r="A95" s="39"/>
      <c r="B95" s="45"/>
      <c r="C95" s="336" t="s">
        <v>813</v>
      </c>
      <c r="D95" s="336" t="s">
        <v>814</v>
      </c>
      <c r="E95" s="18" t="s">
        <v>417</v>
      </c>
      <c r="F95" s="337">
        <v>22</v>
      </c>
      <c r="G95" s="39"/>
      <c r="H95" s="45"/>
    </row>
    <row r="96" spans="1:8" s="2" customFormat="1" ht="16.8" customHeight="1">
      <c r="A96" s="39"/>
      <c r="B96" s="45"/>
      <c r="C96" s="332" t="s">
        <v>771</v>
      </c>
      <c r="D96" s="333" t="s">
        <v>1</v>
      </c>
      <c r="E96" s="334" t="s">
        <v>1</v>
      </c>
      <c r="F96" s="335">
        <v>59.5</v>
      </c>
      <c r="G96" s="39"/>
      <c r="H96" s="45"/>
    </row>
    <row r="97" spans="1:8" s="2" customFormat="1" ht="16.8" customHeight="1">
      <c r="A97" s="39"/>
      <c r="B97" s="45"/>
      <c r="C97" s="336" t="s">
        <v>1</v>
      </c>
      <c r="D97" s="336" t="s">
        <v>806</v>
      </c>
      <c r="E97" s="18" t="s">
        <v>1</v>
      </c>
      <c r="F97" s="337">
        <v>0</v>
      </c>
      <c r="G97" s="39"/>
      <c r="H97" s="45"/>
    </row>
    <row r="98" spans="1:8" s="2" customFormat="1" ht="16.8" customHeight="1">
      <c r="A98" s="39"/>
      <c r="B98" s="45"/>
      <c r="C98" s="336" t="s">
        <v>771</v>
      </c>
      <c r="D98" s="336" t="s">
        <v>807</v>
      </c>
      <c r="E98" s="18" t="s">
        <v>1</v>
      </c>
      <c r="F98" s="337">
        <v>59.5</v>
      </c>
      <c r="G98" s="39"/>
      <c r="H98" s="45"/>
    </row>
    <row r="99" spans="1:8" s="2" customFormat="1" ht="16.8" customHeight="1">
      <c r="A99" s="39"/>
      <c r="B99" s="45"/>
      <c r="C99" s="338" t="s">
        <v>2509</v>
      </c>
      <c r="D99" s="39"/>
      <c r="E99" s="39"/>
      <c r="F99" s="39"/>
      <c r="G99" s="39"/>
      <c r="H99" s="45"/>
    </row>
    <row r="100" spans="1:8" s="2" customFormat="1" ht="16.8" customHeight="1">
      <c r="A100" s="39"/>
      <c r="B100" s="45"/>
      <c r="C100" s="336" t="s">
        <v>426</v>
      </c>
      <c r="D100" s="336" t="s">
        <v>427</v>
      </c>
      <c r="E100" s="18" t="s">
        <v>417</v>
      </c>
      <c r="F100" s="337">
        <v>127.625</v>
      </c>
      <c r="G100" s="39"/>
      <c r="H100" s="45"/>
    </row>
    <row r="101" spans="1:8" s="2" customFormat="1" ht="16.8" customHeight="1">
      <c r="A101" s="39"/>
      <c r="B101" s="45"/>
      <c r="C101" s="336" t="s">
        <v>431</v>
      </c>
      <c r="D101" s="336" t="s">
        <v>432</v>
      </c>
      <c r="E101" s="18" t="s">
        <v>417</v>
      </c>
      <c r="F101" s="337">
        <v>59.5</v>
      </c>
      <c r="G101" s="39"/>
      <c r="H101" s="45"/>
    </row>
    <row r="102" spans="1:8" s="2" customFormat="1" ht="16.8" customHeight="1">
      <c r="A102" s="39"/>
      <c r="B102" s="45"/>
      <c r="C102" s="336" t="s">
        <v>436</v>
      </c>
      <c r="D102" s="336" t="s">
        <v>437</v>
      </c>
      <c r="E102" s="18" t="s">
        <v>438</v>
      </c>
      <c r="F102" s="337">
        <v>107.1</v>
      </c>
      <c r="G102" s="39"/>
      <c r="H102" s="45"/>
    </row>
    <row r="103" spans="1:8" s="2" customFormat="1" ht="16.8" customHeight="1">
      <c r="A103" s="39"/>
      <c r="B103" s="45"/>
      <c r="C103" s="332" t="s">
        <v>773</v>
      </c>
      <c r="D103" s="333" t="s">
        <v>1</v>
      </c>
      <c r="E103" s="334" t="s">
        <v>1</v>
      </c>
      <c r="F103" s="335">
        <v>25</v>
      </c>
      <c r="G103" s="39"/>
      <c r="H103" s="45"/>
    </row>
    <row r="104" spans="1:8" s="2" customFormat="1" ht="16.8" customHeight="1">
      <c r="A104" s="39"/>
      <c r="B104" s="45"/>
      <c r="C104" s="336" t="s">
        <v>773</v>
      </c>
      <c r="D104" s="336" t="s">
        <v>541</v>
      </c>
      <c r="E104" s="18" t="s">
        <v>1</v>
      </c>
      <c r="F104" s="337">
        <v>25</v>
      </c>
      <c r="G104" s="39"/>
      <c r="H104" s="45"/>
    </row>
    <row r="105" spans="1:8" s="2" customFormat="1" ht="16.8" customHeight="1">
      <c r="A105" s="39"/>
      <c r="B105" s="45"/>
      <c r="C105" s="338" t="s">
        <v>2509</v>
      </c>
      <c r="D105" s="39"/>
      <c r="E105" s="39"/>
      <c r="F105" s="39"/>
      <c r="G105" s="39"/>
      <c r="H105" s="45"/>
    </row>
    <row r="106" spans="1:8" s="2" customFormat="1" ht="16.8" customHeight="1">
      <c r="A106" s="39"/>
      <c r="B106" s="45"/>
      <c r="C106" s="336" t="s">
        <v>827</v>
      </c>
      <c r="D106" s="336" t="s">
        <v>828</v>
      </c>
      <c r="E106" s="18" t="s">
        <v>399</v>
      </c>
      <c r="F106" s="337">
        <v>25</v>
      </c>
      <c r="G106" s="39"/>
      <c r="H106" s="45"/>
    </row>
    <row r="107" spans="1:8" s="2" customFormat="1" ht="16.8" customHeight="1">
      <c r="A107" s="39"/>
      <c r="B107" s="45"/>
      <c r="C107" s="336" t="s">
        <v>790</v>
      </c>
      <c r="D107" s="336" t="s">
        <v>791</v>
      </c>
      <c r="E107" s="18" t="s">
        <v>417</v>
      </c>
      <c r="F107" s="337">
        <v>28.75</v>
      </c>
      <c r="G107" s="39"/>
      <c r="H107" s="45"/>
    </row>
    <row r="108" spans="1:8" s="2" customFormat="1" ht="16.8" customHeight="1">
      <c r="A108" s="39"/>
      <c r="B108" s="45"/>
      <c r="C108" s="336" t="s">
        <v>796</v>
      </c>
      <c r="D108" s="336" t="s">
        <v>797</v>
      </c>
      <c r="E108" s="18" t="s">
        <v>417</v>
      </c>
      <c r="F108" s="337">
        <v>120.125</v>
      </c>
      <c r="G108" s="39"/>
      <c r="H108" s="45"/>
    </row>
    <row r="109" spans="1:8" s="2" customFormat="1" ht="16.8" customHeight="1">
      <c r="A109" s="39"/>
      <c r="B109" s="45"/>
      <c r="C109" s="336" t="s">
        <v>426</v>
      </c>
      <c r="D109" s="336" t="s">
        <v>427</v>
      </c>
      <c r="E109" s="18" t="s">
        <v>417</v>
      </c>
      <c r="F109" s="337">
        <v>127.625</v>
      </c>
      <c r="G109" s="39"/>
      <c r="H109" s="45"/>
    </row>
    <row r="110" spans="1:8" s="2" customFormat="1" ht="16.8" customHeight="1">
      <c r="A110" s="39"/>
      <c r="B110" s="45"/>
      <c r="C110" s="336" t="s">
        <v>832</v>
      </c>
      <c r="D110" s="336" t="s">
        <v>833</v>
      </c>
      <c r="E110" s="18" t="s">
        <v>417</v>
      </c>
      <c r="F110" s="337">
        <v>3.75</v>
      </c>
      <c r="G110" s="39"/>
      <c r="H110" s="45"/>
    </row>
    <row r="111" spans="1:8" s="2" customFormat="1" ht="16.8" customHeight="1">
      <c r="A111" s="39"/>
      <c r="B111" s="45"/>
      <c r="C111" s="332" t="s">
        <v>774</v>
      </c>
      <c r="D111" s="333" t="s">
        <v>1</v>
      </c>
      <c r="E111" s="334" t="s">
        <v>1</v>
      </c>
      <c r="F111" s="335">
        <v>52</v>
      </c>
      <c r="G111" s="39"/>
      <c r="H111" s="45"/>
    </row>
    <row r="112" spans="1:8" s="2" customFormat="1" ht="16.8" customHeight="1">
      <c r="A112" s="39"/>
      <c r="B112" s="45"/>
      <c r="C112" s="336" t="s">
        <v>774</v>
      </c>
      <c r="D112" s="336" t="s">
        <v>789</v>
      </c>
      <c r="E112" s="18" t="s">
        <v>1</v>
      </c>
      <c r="F112" s="337">
        <v>52</v>
      </c>
      <c r="G112" s="39"/>
      <c r="H112" s="45"/>
    </row>
    <row r="113" spans="1:8" s="2" customFormat="1" ht="16.8" customHeight="1">
      <c r="A113" s="39"/>
      <c r="B113" s="45"/>
      <c r="C113" s="338" t="s">
        <v>2509</v>
      </c>
      <c r="D113" s="39"/>
      <c r="E113" s="39"/>
      <c r="F113" s="39"/>
      <c r="G113" s="39"/>
      <c r="H113" s="45"/>
    </row>
    <row r="114" spans="1:8" s="2" customFormat="1" ht="16.8" customHeight="1">
      <c r="A114" s="39"/>
      <c r="B114" s="45"/>
      <c r="C114" s="336" t="s">
        <v>784</v>
      </c>
      <c r="D114" s="336" t="s">
        <v>785</v>
      </c>
      <c r="E114" s="18" t="s">
        <v>417</v>
      </c>
      <c r="F114" s="337">
        <v>52</v>
      </c>
      <c r="G114" s="39"/>
      <c r="H114" s="45"/>
    </row>
    <row r="115" spans="1:8" s="2" customFormat="1" ht="16.8" customHeight="1">
      <c r="A115" s="39"/>
      <c r="B115" s="45"/>
      <c r="C115" s="336" t="s">
        <v>796</v>
      </c>
      <c r="D115" s="336" t="s">
        <v>797</v>
      </c>
      <c r="E115" s="18" t="s">
        <v>417</v>
      </c>
      <c r="F115" s="337">
        <v>120.125</v>
      </c>
      <c r="G115" s="39"/>
      <c r="H115" s="45"/>
    </row>
    <row r="116" spans="1:8" s="2" customFormat="1" ht="16.8" customHeight="1">
      <c r="A116" s="39"/>
      <c r="B116" s="45"/>
      <c r="C116" s="336" t="s">
        <v>426</v>
      </c>
      <c r="D116" s="336" t="s">
        <v>427</v>
      </c>
      <c r="E116" s="18" t="s">
        <v>417</v>
      </c>
      <c r="F116" s="337">
        <v>127.625</v>
      </c>
      <c r="G116" s="39"/>
      <c r="H116" s="45"/>
    </row>
    <row r="117" spans="1:8" s="2" customFormat="1" ht="16.8" customHeight="1">
      <c r="A117" s="39"/>
      <c r="B117" s="45"/>
      <c r="C117" s="332" t="s">
        <v>775</v>
      </c>
      <c r="D117" s="333" t="s">
        <v>1</v>
      </c>
      <c r="E117" s="334" t="s">
        <v>1</v>
      </c>
      <c r="F117" s="335">
        <v>3</v>
      </c>
      <c r="G117" s="39"/>
      <c r="H117" s="45"/>
    </row>
    <row r="118" spans="1:8" s="2" customFormat="1" ht="16.8" customHeight="1">
      <c r="A118" s="39"/>
      <c r="B118" s="45"/>
      <c r="C118" s="336" t="s">
        <v>775</v>
      </c>
      <c r="D118" s="336" t="s">
        <v>189</v>
      </c>
      <c r="E118" s="18" t="s">
        <v>1</v>
      </c>
      <c r="F118" s="337">
        <v>3</v>
      </c>
      <c r="G118" s="39"/>
      <c r="H118" s="45"/>
    </row>
    <row r="119" spans="1:8" s="2" customFormat="1" ht="16.8" customHeight="1">
      <c r="A119" s="39"/>
      <c r="B119" s="45"/>
      <c r="C119" s="338" t="s">
        <v>2509</v>
      </c>
      <c r="D119" s="39"/>
      <c r="E119" s="39"/>
      <c r="F119" s="39"/>
      <c r="G119" s="39"/>
      <c r="H119" s="45"/>
    </row>
    <row r="120" spans="1:8" s="2" customFormat="1" ht="16.8" customHeight="1">
      <c r="A120" s="39"/>
      <c r="B120" s="45"/>
      <c r="C120" s="336" t="s">
        <v>865</v>
      </c>
      <c r="D120" s="336" t="s">
        <v>866</v>
      </c>
      <c r="E120" s="18" t="s">
        <v>417</v>
      </c>
      <c r="F120" s="337">
        <v>3</v>
      </c>
      <c r="G120" s="39"/>
      <c r="H120" s="45"/>
    </row>
    <row r="121" spans="1:8" s="2" customFormat="1" ht="16.8" customHeight="1">
      <c r="A121" s="39"/>
      <c r="B121" s="45"/>
      <c r="C121" s="336" t="s">
        <v>790</v>
      </c>
      <c r="D121" s="336" t="s">
        <v>791</v>
      </c>
      <c r="E121" s="18" t="s">
        <v>417</v>
      </c>
      <c r="F121" s="337">
        <v>28.75</v>
      </c>
      <c r="G121" s="39"/>
      <c r="H121" s="45"/>
    </row>
    <row r="122" spans="1:8" s="2" customFormat="1" ht="16.8" customHeight="1">
      <c r="A122" s="39"/>
      <c r="B122" s="45"/>
      <c r="C122" s="336" t="s">
        <v>796</v>
      </c>
      <c r="D122" s="336" t="s">
        <v>797</v>
      </c>
      <c r="E122" s="18" t="s">
        <v>417</v>
      </c>
      <c r="F122" s="337">
        <v>120.125</v>
      </c>
      <c r="G122" s="39"/>
      <c r="H122" s="45"/>
    </row>
    <row r="123" spans="1:8" s="2" customFormat="1" ht="16.8" customHeight="1">
      <c r="A123" s="39"/>
      <c r="B123" s="45"/>
      <c r="C123" s="336" t="s">
        <v>426</v>
      </c>
      <c r="D123" s="336" t="s">
        <v>427</v>
      </c>
      <c r="E123" s="18" t="s">
        <v>417</v>
      </c>
      <c r="F123" s="337">
        <v>127.625</v>
      </c>
      <c r="G123" s="39"/>
      <c r="H123" s="45"/>
    </row>
    <row r="124" spans="1:8" s="2" customFormat="1" ht="26.4" customHeight="1">
      <c r="A124" s="39"/>
      <c r="B124" s="45"/>
      <c r="C124" s="331" t="s">
        <v>2513</v>
      </c>
      <c r="D124" s="331" t="s">
        <v>96</v>
      </c>
      <c r="E124" s="39"/>
      <c r="F124" s="39"/>
      <c r="G124" s="39"/>
      <c r="H124" s="45"/>
    </row>
    <row r="125" spans="1:8" s="2" customFormat="1" ht="16.8" customHeight="1">
      <c r="A125" s="39"/>
      <c r="B125" s="45"/>
      <c r="C125" s="332" t="s">
        <v>931</v>
      </c>
      <c r="D125" s="333" t="s">
        <v>1</v>
      </c>
      <c r="E125" s="334" t="s">
        <v>1</v>
      </c>
      <c r="F125" s="335">
        <v>12</v>
      </c>
      <c r="G125" s="39"/>
      <c r="H125" s="45"/>
    </row>
    <row r="126" spans="1:8" s="2" customFormat="1" ht="16.8" customHeight="1">
      <c r="A126" s="39"/>
      <c r="B126" s="45"/>
      <c r="C126" s="336" t="s">
        <v>931</v>
      </c>
      <c r="D126" s="336" t="s">
        <v>958</v>
      </c>
      <c r="E126" s="18" t="s">
        <v>1</v>
      </c>
      <c r="F126" s="337">
        <v>12</v>
      </c>
      <c r="G126" s="39"/>
      <c r="H126" s="45"/>
    </row>
    <row r="127" spans="1:8" s="2" customFormat="1" ht="16.8" customHeight="1">
      <c r="A127" s="39"/>
      <c r="B127" s="45"/>
      <c r="C127" s="338" t="s">
        <v>2509</v>
      </c>
      <c r="D127" s="39"/>
      <c r="E127" s="39"/>
      <c r="F127" s="39"/>
      <c r="G127" s="39"/>
      <c r="H127" s="45"/>
    </row>
    <row r="128" spans="1:8" s="2" customFormat="1" ht="16.8" customHeight="1">
      <c r="A128" s="39"/>
      <c r="B128" s="45"/>
      <c r="C128" s="336" t="s">
        <v>952</v>
      </c>
      <c r="D128" s="336" t="s">
        <v>953</v>
      </c>
      <c r="E128" s="18" t="s">
        <v>417</v>
      </c>
      <c r="F128" s="337">
        <v>12</v>
      </c>
      <c r="G128" s="39"/>
      <c r="H128" s="45"/>
    </row>
    <row r="129" spans="1:8" s="2" customFormat="1" ht="12">
      <c r="A129" s="39"/>
      <c r="B129" s="45"/>
      <c r="C129" s="336" t="s">
        <v>1193</v>
      </c>
      <c r="D129" s="336" t="s">
        <v>748</v>
      </c>
      <c r="E129" s="18" t="s">
        <v>438</v>
      </c>
      <c r="F129" s="337">
        <v>33.125</v>
      </c>
      <c r="G129" s="39"/>
      <c r="H129" s="45"/>
    </row>
    <row r="130" spans="1:8" s="2" customFormat="1" ht="16.8" customHeight="1">
      <c r="A130" s="39"/>
      <c r="B130" s="45"/>
      <c r="C130" s="336" t="s">
        <v>726</v>
      </c>
      <c r="D130" s="336" t="s">
        <v>727</v>
      </c>
      <c r="E130" s="18" t="s">
        <v>438</v>
      </c>
      <c r="F130" s="337">
        <v>126.875</v>
      </c>
      <c r="G130" s="39"/>
      <c r="H130" s="45"/>
    </row>
    <row r="131" spans="1:8" s="2" customFormat="1" ht="16.8" customHeight="1">
      <c r="A131" s="39"/>
      <c r="B131" s="45"/>
      <c r="C131" s="332" t="s">
        <v>768</v>
      </c>
      <c r="D131" s="333" t="s">
        <v>1</v>
      </c>
      <c r="E131" s="334" t="s">
        <v>1</v>
      </c>
      <c r="F131" s="335">
        <v>294</v>
      </c>
      <c r="G131" s="39"/>
      <c r="H131" s="45"/>
    </row>
    <row r="132" spans="1:8" s="2" customFormat="1" ht="16.8" customHeight="1">
      <c r="A132" s="39"/>
      <c r="B132" s="45"/>
      <c r="C132" s="336" t="s">
        <v>768</v>
      </c>
      <c r="D132" s="336" t="s">
        <v>932</v>
      </c>
      <c r="E132" s="18" t="s">
        <v>1</v>
      </c>
      <c r="F132" s="337">
        <v>294</v>
      </c>
      <c r="G132" s="39"/>
      <c r="H132" s="45"/>
    </row>
    <row r="133" spans="1:8" s="2" customFormat="1" ht="16.8" customHeight="1">
      <c r="A133" s="39"/>
      <c r="B133" s="45"/>
      <c r="C133" s="338" t="s">
        <v>2509</v>
      </c>
      <c r="D133" s="39"/>
      <c r="E133" s="39"/>
      <c r="F133" s="39"/>
      <c r="G133" s="39"/>
      <c r="H133" s="45"/>
    </row>
    <row r="134" spans="1:8" s="2" customFormat="1" ht="16.8" customHeight="1">
      <c r="A134" s="39"/>
      <c r="B134" s="45"/>
      <c r="C134" s="336" t="s">
        <v>778</v>
      </c>
      <c r="D134" s="336" t="s">
        <v>779</v>
      </c>
      <c r="E134" s="18" t="s">
        <v>399</v>
      </c>
      <c r="F134" s="337">
        <v>294</v>
      </c>
      <c r="G134" s="39"/>
      <c r="H134" s="45"/>
    </row>
    <row r="135" spans="1:8" s="2" customFormat="1" ht="16.8" customHeight="1">
      <c r="A135" s="39"/>
      <c r="B135" s="45"/>
      <c r="C135" s="336" t="s">
        <v>426</v>
      </c>
      <c r="D135" s="336" t="s">
        <v>427</v>
      </c>
      <c r="E135" s="18" t="s">
        <v>417</v>
      </c>
      <c r="F135" s="337">
        <v>354.3</v>
      </c>
      <c r="G135" s="39"/>
      <c r="H135" s="45"/>
    </row>
    <row r="136" spans="1:8" s="2" customFormat="1" ht="16.8" customHeight="1">
      <c r="A136" s="39"/>
      <c r="B136" s="45"/>
      <c r="C136" s="332" t="s">
        <v>770</v>
      </c>
      <c r="D136" s="333" t="s">
        <v>1</v>
      </c>
      <c r="E136" s="334" t="s">
        <v>1</v>
      </c>
      <c r="F136" s="335">
        <v>148</v>
      </c>
      <c r="G136" s="39"/>
      <c r="H136" s="45"/>
    </row>
    <row r="137" spans="1:8" s="2" customFormat="1" ht="16.8" customHeight="1">
      <c r="A137" s="39"/>
      <c r="B137" s="45"/>
      <c r="C137" s="336" t="s">
        <v>770</v>
      </c>
      <c r="D137" s="336" t="s">
        <v>982</v>
      </c>
      <c r="E137" s="18" t="s">
        <v>1</v>
      </c>
      <c r="F137" s="337">
        <v>148</v>
      </c>
      <c r="G137" s="39"/>
      <c r="H137" s="45"/>
    </row>
    <row r="138" spans="1:8" s="2" customFormat="1" ht="16.8" customHeight="1">
      <c r="A138" s="39"/>
      <c r="B138" s="45"/>
      <c r="C138" s="338" t="s">
        <v>2509</v>
      </c>
      <c r="D138" s="39"/>
      <c r="E138" s="39"/>
      <c r="F138" s="39"/>
      <c r="G138" s="39"/>
      <c r="H138" s="45"/>
    </row>
    <row r="139" spans="1:8" s="2" customFormat="1" ht="16.8" customHeight="1">
      <c r="A139" s="39"/>
      <c r="B139" s="45"/>
      <c r="C139" s="336" t="s">
        <v>808</v>
      </c>
      <c r="D139" s="336" t="s">
        <v>809</v>
      </c>
      <c r="E139" s="18" t="s">
        <v>417</v>
      </c>
      <c r="F139" s="337">
        <v>148</v>
      </c>
      <c r="G139" s="39"/>
      <c r="H139" s="45"/>
    </row>
    <row r="140" spans="1:8" s="2" customFormat="1" ht="16.8" customHeight="1">
      <c r="A140" s="39"/>
      <c r="B140" s="45"/>
      <c r="C140" s="336" t="s">
        <v>790</v>
      </c>
      <c r="D140" s="336" t="s">
        <v>791</v>
      </c>
      <c r="E140" s="18" t="s">
        <v>417</v>
      </c>
      <c r="F140" s="337">
        <v>183.9</v>
      </c>
      <c r="G140" s="39"/>
      <c r="H140" s="45"/>
    </row>
    <row r="141" spans="1:8" s="2" customFormat="1" ht="16.8" customHeight="1">
      <c r="A141" s="39"/>
      <c r="B141" s="45"/>
      <c r="C141" s="336" t="s">
        <v>796</v>
      </c>
      <c r="D141" s="336" t="s">
        <v>797</v>
      </c>
      <c r="E141" s="18" t="s">
        <v>417</v>
      </c>
      <c r="F141" s="337">
        <v>324.9</v>
      </c>
      <c r="G141" s="39"/>
      <c r="H141" s="45"/>
    </row>
    <row r="142" spans="1:8" s="2" customFormat="1" ht="16.8" customHeight="1">
      <c r="A142" s="39"/>
      <c r="B142" s="45"/>
      <c r="C142" s="336" t="s">
        <v>426</v>
      </c>
      <c r="D142" s="336" t="s">
        <v>427</v>
      </c>
      <c r="E142" s="18" t="s">
        <v>417</v>
      </c>
      <c r="F142" s="337">
        <v>354.3</v>
      </c>
      <c r="G142" s="39"/>
      <c r="H142" s="45"/>
    </row>
    <row r="143" spans="1:8" s="2" customFormat="1" ht="16.8" customHeight="1">
      <c r="A143" s="39"/>
      <c r="B143" s="45"/>
      <c r="C143" s="336" t="s">
        <v>813</v>
      </c>
      <c r="D143" s="336" t="s">
        <v>814</v>
      </c>
      <c r="E143" s="18" t="s">
        <v>417</v>
      </c>
      <c r="F143" s="337">
        <v>148</v>
      </c>
      <c r="G143" s="39"/>
      <c r="H143" s="45"/>
    </row>
    <row r="144" spans="1:8" s="2" customFormat="1" ht="16.8" customHeight="1">
      <c r="A144" s="39"/>
      <c r="B144" s="45"/>
      <c r="C144" s="332" t="s">
        <v>771</v>
      </c>
      <c r="D144" s="333" t="s">
        <v>1</v>
      </c>
      <c r="E144" s="334" t="s">
        <v>1</v>
      </c>
      <c r="F144" s="335">
        <v>170.4</v>
      </c>
      <c r="G144" s="39"/>
      <c r="H144" s="45"/>
    </row>
    <row r="145" spans="1:8" s="2" customFormat="1" ht="16.8" customHeight="1">
      <c r="A145" s="39"/>
      <c r="B145" s="45"/>
      <c r="C145" s="336" t="s">
        <v>1</v>
      </c>
      <c r="D145" s="336" t="s">
        <v>806</v>
      </c>
      <c r="E145" s="18" t="s">
        <v>1</v>
      </c>
      <c r="F145" s="337">
        <v>0</v>
      </c>
      <c r="G145" s="39"/>
      <c r="H145" s="45"/>
    </row>
    <row r="146" spans="1:8" s="2" customFormat="1" ht="16.8" customHeight="1">
      <c r="A146" s="39"/>
      <c r="B146" s="45"/>
      <c r="C146" s="336" t="s">
        <v>771</v>
      </c>
      <c r="D146" s="336" t="s">
        <v>807</v>
      </c>
      <c r="E146" s="18" t="s">
        <v>1</v>
      </c>
      <c r="F146" s="337">
        <v>170.4</v>
      </c>
      <c r="G146" s="39"/>
      <c r="H146" s="45"/>
    </row>
    <row r="147" spans="1:8" s="2" customFormat="1" ht="16.8" customHeight="1">
      <c r="A147" s="39"/>
      <c r="B147" s="45"/>
      <c r="C147" s="338" t="s">
        <v>2509</v>
      </c>
      <c r="D147" s="39"/>
      <c r="E147" s="39"/>
      <c r="F147" s="39"/>
      <c r="G147" s="39"/>
      <c r="H147" s="45"/>
    </row>
    <row r="148" spans="1:8" s="2" customFormat="1" ht="16.8" customHeight="1">
      <c r="A148" s="39"/>
      <c r="B148" s="45"/>
      <c r="C148" s="336" t="s">
        <v>426</v>
      </c>
      <c r="D148" s="336" t="s">
        <v>427</v>
      </c>
      <c r="E148" s="18" t="s">
        <v>417</v>
      </c>
      <c r="F148" s="337">
        <v>354.3</v>
      </c>
      <c r="G148" s="39"/>
      <c r="H148" s="45"/>
    </row>
    <row r="149" spans="1:8" s="2" customFormat="1" ht="16.8" customHeight="1">
      <c r="A149" s="39"/>
      <c r="B149" s="45"/>
      <c r="C149" s="336" t="s">
        <v>431</v>
      </c>
      <c r="D149" s="336" t="s">
        <v>432</v>
      </c>
      <c r="E149" s="18" t="s">
        <v>417</v>
      </c>
      <c r="F149" s="337">
        <v>170.4</v>
      </c>
      <c r="G149" s="39"/>
      <c r="H149" s="45"/>
    </row>
    <row r="150" spans="1:8" s="2" customFormat="1" ht="16.8" customHeight="1">
      <c r="A150" s="39"/>
      <c r="B150" s="45"/>
      <c r="C150" s="336" t="s">
        <v>436</v>
      </c>
      <c r="D150" s="336" t="s">
        <v>437</v>
      </c>
      <c r="E150" s="18" t="s">
        <v>438</v>
      </c>
      <c r="F150" s="337">
        <v>306.72</v>
      </c>
      <c r="G150" s="39"/>
      <c r="H150" s="45"/>
    </row>
    <row r="151" spans="1:8" s="2" customFormat="1" ht="16.8" customHeight="1">
      <c r="A151" s="39"/>
      <c r="B151" s="45"/>
      <c r="C151" s="332" t="s">
        <v>773</v>
      </c>
      <c r="D151" s="333" t="s">
        <v>1</v>
      </c>
      <c r="E151" s="334" t="s">
        <v>1</v>
      </c>
      <c r="F151" s="335">
        <v>216</v>
      </c>
      <c r="G151" s="39"/>
      <c r="H151" s="45"/>
    </row>
    <row r="152" spans="1:8" s="2" customFormat="1" ht="16.8" customHeight="1">
      <c r="A152" s="39"/>
      <c r="B152" s="45"/>
      <c r="C152" s="336" t="s">
        <v>773</v>
      </c>
      <c r="D152" s="336" t="s">
        <v>935</v>
      </c>
      <c r="E152" s="18" t="s">
        <v>1</v>
      </c>
      <c r="F152" s="337">
        <v>216</v>
      </c>
      <c r="G152" s="39"/>
      <c r="H152" s="45"/>
    </row>
    <row r="153" spans="1:8" s="2" customFormat="1" ht="16.8" customHeight="1">
      <c r="A153" s="39"/>
      <c r="B153" s="45"/>
      <c r="C153" s="338" t="s">
        <v>2509</v>
      </c>
      <c r="D153" s="39"/>
      <c r="E153" s="39"/>
      <c r="F153" s="39"/>
      <c r="G153" s="39"/>
      <c r="H153" s="45"/>
    </row>
    <row r="154" spans="1:8" s="2" customFormat="1" ht="16.8" customHeight="1">
      <c r="A154" s="39"/>
      <c r="B154" s="45"/>
      <c r="C154" s="336" t="s">
        <v>827</v>
      </c>
      <c r="D154" s="336" t="s">
        <v>828</v>
      </c>
      <c r="E154" s="18" t="s">
        <v>399</v>
      </c>
      <c r="F154" s="337">
        <v>216</v>
      </c>
      <c r="G154" s="39"/>
      <c r="H154" s="45"/>
    </row>
    <row r="155" spans="1:8" s="2" customFormat="1" ht="16.8" customHeight="1">
      <c r="A155" s="39"/>
      <c r="B155" s="45"/>
      <c r="C155" s="336" t="s">
        <v>790</v>
      </c>
      <c r="D155" s="336" t="s">
        <v>791</v>
      </c>
      <c r="E155" s="18" t="s">
        <v>417</v>
      </c>
      <c r="F155" s="337">
        <v>183.9</v>
      </c>
      <c r="G155" s="39"/>
      <c r="H155" s="45"/>
    </row>
    <row r="156" spans="1:8" s="2" customFormat="1" ht="16.8" customHeight="1">
      <c r="A156" s="39"/>
      <c r="B156" s="45"/>
      <c r="C156" s="336" t="s">
        <v>796</v>
      </c>
      <c r="D156" s="336" t="s">
        <v>797</v>
      </c>
      <c r="E156" s="18" t="s">
        <v>417</v>
      </c>
      <c r="F156" s="337">
        <v>324.9</v>
      </c>
      <c r="G156" s="39"/>
      <c r="H156" s="45"/>
    </row>
    <row r="157" spans="1:8" s="2" customFormat="1" ht="16.8" customHeight="1">
      <c r="A157" s="39"/>
      <c r="B157" s="45"/>
      <c r="C157" s="336" t="s">
        <v>426</v>
      </c>
      <c r="D157" s="336" t="s">
        <v>427</v>
      </c>
      <c r="E157" s="18" t="s">
        <v>417</v>
      </c>
      <c r="F157" s="337">
        <v>354.3</v>
      </c>
      <c r="G157" s="39"/>
      <c r="H157" s="45"/>
    </row>
    <row r="158" spans="1:8" s="2" customFormat="1" ht="16.8" customHeight="1">
      <c r="A158" s="39"/>
      <c r="B158" s="45"/>
      <c r="C158" s="336" t="s">
        <v>832</v>
      </c>
      <c r="D158" s="336" t="s">
        <v>833</v>
      </c>
      <c r="E158" s="18" t="s">
        <v>417</v>
      </c>
      <c r="F158" s="337">
        <v>32.4</v>
      </c>
      <c r="G158" s="39"/>
      <c r="H158" s="45"/>
    </row>
    <row r="159" spans="1:8" s="2" customFormat="1" ht="16.8" customHeight="1">
      <c r="A159" s="39"/>
      <c r="B159" s="45"/>
      <c r="C159" s="332" t="s">
        <v>936</v>
      </c>
      <c r="D159" s="333" t="s">
        <v>1</v>
      </c>
      <c r="E159" s="334" t="s">
        <v>1</v>
      </c>
      <c r="F159" s="335">
        <v>126.875</v>
      </c>
      <c r="G159" s="39"/>
      <c r="H159" s="45"/>
    </row>
    <row r="160" spans="1:8" s="2" customFormat="1" ht="16.8" customHeight="1">
      <c r="A160" s="39"/>
      <c r="B160" s="45"/>
      <c r="C160" s="336" t="s">
        <v>1</v>
      </c>
      <c r="D160" s="336" t="s">
        <v>1203</v>
      </c>
      <c r="E160" s="18" t="s">
        <v>1</v>
      </c>
      <c r="F160" s="337">
        <v>93.75</v>
      </c>
      <c r="G160" s="39"/>
      <c r="H160" s="45"/>
    </row>
    <row r="161" spans="1:8" s="2" customFormat="1" ht="16.8" customHeight="1">
      <c r="A161" s="39"/>
      <c r="B161" s="45"/>
      <c r="C161" s="336" t="s">
        <v>1</v>
      </c>
      <c r="D161" s="336" t="s">
        <v>1196</v>
      </c>
      <c r="E161" s="18" t="s">
        <v>1</v>
      </c>
      <c r="F161" s="337">
        <v>3.125</v>
      </c>
      <c r="G161" s="39"/>
      <c r="H161" s="45"/>
    </row>
    <row r="162" spans="1:8" s="2" customFormat="1" ht="16.8" customHeight="1">
      <c r="A162" s="39"/>
      <c r="B162" s="45"/>
      <c r="C162" s="336" t="s">
        <v>1</v>
      </c>
      <c r="D162" s="336" t="s">
        <v>1197</v>
      </c>
      <c r="E162" s="18" t="s">
        <v>1</v>
      </c>
      <c r="F162" s="337">
        <v>30</v>
      </c>
      <c r="G162" s="39"/>
      <c r="H162" s="45"/>
    </row>
    <row r="163" spans="1:8" s="2" customFormat="1" ht="16.8" customHeight="1">
      <c r="A163" s="39"/>
      <c r="B163" s="45"/>
      <c r="C163" s="336" t="s">
        <v>936</v>
      </c>
      <c r="D163" s="336" t="s">
        <v>257</v>
      </c>
      <c r="E163" s="18" t="s">
        <v>1</v>
      </c>
      <c r="F163" s="337">
        <v>126.875</v>
      </c>
      <c r="G163" s="39"/>
      <c r="H163" s="45"/>
    </row>
    <row r="164" spans="1:8" s="2" customFormat="1" ht="16.8" customHeight="1">
      <c r="A164" s="39"/>
      <c r="B164" s="45"/>
      <c r="C164" s="338" t="s">
        <v>2509</v>
      </c>
      <c r="D164" s="39"/>
      <c r="E164" s="39"/>
      <c r="F164" s="39"/>
      <c r="G164" s="39"/>
      <c r="H164" s="45"/>
    </row>
    <row r="165" spans="1:8" s="2" customFormat="1" ht="16.8" customHeight="1">
      <c r="A165" s="39"/>
      <c r="B165" s="45"/>
      <c r="C165" s="336" t="s">
        <v>726</v>
      </c>
      <c r="D165" s="336" t="s">
        <v>727</v>
      </c>
      <c r="E165" s="18" t="s">
        <v>438</v>
      </c>
      <c r="F165" s="337">
        <v>126.875</v>
      </c>
      <c r="G165" s="39"/>
      <c r="H165" s="45"/>
    </row>
    <row r="166" spans="1:8" s="2" customFormat="1" ht="16.8" customHeight="1">
      <c r="A166" s="39"/>
      <c r="B166" s="45"/>
      <c r="C166" s="336" t="s">
        <v>734</v>
      </c>
      <c r="D166" s="336" t="s">
        <v>735</v>
      </c>
      <c r="E166" s="18" t="s">
        <v>438</v>
      </c>
      <c r="F166" s="337">
        <v>1141.875</v>
      </c>
      <c r="G166" s="39"/>
      <c r="H166" s="45"/>
    </row>
    <row r="167" spans="1:8" s="2" customFormat="1" ht="16.8" customHeight="1">
      <c r="A167" s="39"/>
      <c r="B167" s="45"/>
      <c r="C167" s="332" t="s">
        <v>938</v>
      </c>
      <c r="D167" s="333" t="s">
        <v>1</v>
      </c>
      <c r="E167" s="334" t="s">
        <v>1</v>
      </c>
      <c r="F167" s="335">
        <v>3.46</v>
      </c>
      <c r="G167" s="39"/>
      <c r="H167" s="45"/>
    </row>
    <row r="168" spans="1:8" s="2" customFormat="1" ht="16.8" customHeight="1">
      <c r="A168" s="39"/>
      <c r="B168" s="45"/>
      <c r="C168" s="336" t="s">
        <v>1</v>
      </c>
      <c r="D168" s="336" t="s">
        <v>1209</v>
      </c>
      <c r="E168" s="18" t="s">
        <v>1</v>
      </c>
      <c r="F168" s="337">
        <v>0.14</v>
      </c>
      <c r="G168" s="39"/>
      <c r="H168" s="45"/>
    </row>
    <row r="169" spans="1:8" s="2" customFormat="1" ht="16.8" customHeight="1">
      <c r="A169" s="39"/>
      <c r="B169" s="45"/>
      <c r="C169" s="336" t="s">
        <v>1</v>
      </c>
      <c r="D169" s="336" t="s">
        <v>1215</v>
      </c>
      <c r="E169" s="18" t="s">
        <v>1</v>
      </c>
      <c r="F169" s="337">
        <v>0.02</v>
      </c>
      <c r="G169" s="39"/>
      <c r="H169" s="45"/>
    </row>
    <row r="170" spans="1:8" s="2" customFormat="1" ht="16.8" customHeight="1">
      <c r="A170" s="39"/>
      <c r="B170" s="45"/>
      <c r="C170" s="336" t="s">
        <v>1</v>
      </c>
      <c r="D170" s="336" t="s">
        <v>1184</v>
      </c>
      <c r="E170" s="18" t="s">
        <v>1</v>
      </c>
      <c r="F170" s="337">
        <v>3.3</v>
      </c>
      <c r="G170" s="39"/>
      <c r="H170" s="45"/>
    </row>
    <row r="171" spans="1:8" s="2" customFormat="1" ht="16.8" customHeight="1">
      <c r="A171" s="39"/>
      <c r="B171" s="45"/>
      <c r="C171" s="336" t="s">
        <v>938</v>
      </c>
      <c r="D171" s="336" t="s">
        <v>257</v>
      </c>
      <c r="E171" s="18" t="s">
        <v>1</v>
      </c>
      <c r="F171" s="337">
        <v>3.46</v>
      </c>
      <c r="G171" s="39"/>
      <c r="H171" s="45"/>
    </row>
    <row r="172" spans="1:8" s="2" customFormat="1" ht="16.8" customHeight="1">
      <c r="A172" s="39"/>
      <c r="B172" s="45"/>
      <c r="C172" s="338" t="s">
        <v>2509</v>
      </c>
      <c r="D172" s="39"/>
      <c r="E172" s="39"/>
      <c r="F172" s="39"/>
      <c r="G172" s="39"/>
      <c r="H172" s="45"/>
    </row>
    <row r="173" spans="1:8" s="2" customFormat="1" ht="16.8" customHeight="1">
      <c r="A173" s="39"/>
      <c r="B173" s="45"/>
      <c r="C173" s="336" t="s">
        <v>1222</v>
      </c>
      <c r="D173" s="336" t="s">
        <v>1223</v>
      </c>
      <c r="E173" s="18" t="s">
        <v>438</v>
      </c>
      <c r="F173" s="337">
        <v>3.46</v>
      </c>
      <c r="G173" s="39"/>
      <c r="H173" s="45"/>
    </row>
    <row r="174" spans="1:8" s="2" customFormat="1" ht="16.8" customHeight="1">
      <c r="A174" s="39"/>
      <c r="B174" s="45"/>
      <c r="C174" s="336" t="s">
        <v>1229</v>
      </c>
      <c r="D174" s="336" t="s">
        <v>1230</v>
      </c>
      <c r="E174" s="18" t="s">
        <v>438</v>
      </c>
      <c r="F174" s="337">
        <v>31.14</v>
      </c>
      <c r="G174" s="39"/>
      <c r="H174" s="45"/>
    </row>
    <row r="175" spans="1:8" s="2" customFormat="1" ht="16.8" customHeight="1">
      <c r="A175" s="39"/>
      <c r="B175" s="45"/>
      <c r="C175" s="332" t="s">
        <v>774</v>
      </c>
      <c r="D175" s="333" t="s">
        <v>1</v>
      </c>
      <c r="E175" s="334" t="s">
        <v>1</v>
      </c>
      <c r="F175" s="335">
        <v>141</v>
      </c>
      <c r="G175" s="39"/>
      <c r="H175" s="45"/>
    </row>
    <row r="176" spans="1:8" s="2" customFormat="1" ht="16.8" customHeight="1">
      <c r="A176" s="39"/>
      <c r="B176" s="45"/>
      <c r="C176" s="336" t="s">
        <v>774</v>
      </c>
      <c r="D176" s="336" t="s">
        <v>966</v>
      </c>
      <c r="E176" s="18" t="s">
        <v>1</v>
      </c>
      <c r="F176" s="337">
        <v>141</v>
      </c>
      <c r="G176" s="39"/>
      <c r="H176" s="45"/>
    </row>
    <row r="177" spans="1:8" s="2" customFormat="1" ht="16.8" customHeight="1">
      <c r="A177" s="39"/>
      <c r="B177" s="45"/>
      <c r="C177" s="338" t="s">
        <v>2509</v>
      </c>
      <c r="D177" s="39"/>
      <c r="E177" s="39"/>
      <c r="F177" s="39"/>
      <c r="G177" s="39"/>
      <c r="H177" s="45"/>
    </row>
    <row r="178" spans="1:8" s="2" customFormat="1" ht="16.8" customHeight="1">
      <c r="A178" s="39"/>
      <c r="B178" s="45"/>
      <c r="C178" s="336" t="s">
        <v>784</v>
      </c>
      <c r="D178" s="336" t="s">
        <v>785</v>
      </c>
      <c r="E178" s="18" t="s">
        <v>417</v>
      </c>
      <c r="F178" s="337">
        <v>141</v>
      </c>
      <c r="G178" s="39"/>
      <c r="H178" s="45"/>
    </row>
    <row r="179" spans="1:8" s="2" customFormat="1" ht="16.8" customHeight="1">
      <c r="A179" s="39"/>
      <c r="B179" s="45"/>
      <c r="C179" s="336" t="s">
        <v>796</v>
      </c>
      <c r="D179" s="336" t="s">
        <v>797</v>
      </c>
      <c r="E179" s="18" t="s">
        <v>417</v>
      </c>
      <c r="F179" s="337">
        <v>324.9</v>
      </c>
      <c r="G179" s="39"/>
      <c r="H179" s="45"/>
    </row>
    <row r="180" spans="1:8" s="2" customFormat="1" ht="16.8" customHeight="1">
      <c r="A180" s="39"/>
      <c r="B180" s="45"/>
      <c r="C180" s="336" t="s">
        <v>426</v>
      </c>
      <c r="D180" s="336" t="s">
        <v>427</v>
      </c>
      <c r="E180" s="18" t="s">
        <v>417</v>
      </c>
      <c r="F180" s="337">
        <v>354.3</v>
      </c>
      <c r="G180" s="39"/>
      <c r="H180" s="45"/>
    </row>
    <row r="181" spans="1:8" s="2" customFormat="1" ht="16.8" customHeight="1">
      <c r="A181" s="39"/>
      <c r="B181" s="45"/>
      <c r="C181" s="332" t="s">
        <v>775</v>
      </c>
      <c r="D181" s="333" t="s">
        <v>1</v>
      </c>
      <c r="E181" s="334" t="s">
        <v>1</v>
      </c>
      <c r="F181" s="335">
        <v>3.5</v>
      </c>
      <c r="G181" s="39"/>
      <c r="H181" s="45"/>
    </row>
    <row r="182" spans="1:8" s="2" customFormat="1" ht="16.8" customHeight="1">
      <c r="A182" s="39"/>
      <c r="B182" s="45"/>
      <c r="C182" s="336" t="s">
        <v>775</v>
      </c>
      <c r="D182" s="336" t="s">
        <v>942</v>
      </c>
      <c r="E182" s="18" t="s">
        <v>1</v>
      </c>
      <c r="F182" s="337">
        <v>3.5</v>
      </c>
      <c r="G182" s="39"/>
      <c r="H182" s="45"/>
    </row>
    <row r="183" spans="1:8" s="2" customFormat="1" ht="16.8" customHeight="1">
      <c r="A183" s="39"/>
      <c r="B183" s="45"/>
      <c r="C183" s="338" t="s">
        <v>2509</v>
      </c>
      <c r="D183" s="39"/>
      <c r="E183" s="39"/>
      <c r="F183" s="39"/>
      <c r="G183" s="39"/>
      <c r="H183" s="45"/>
    </row>
    <row r="184" spans="1:8" s="2" customFormat="1" ht="16.8" customHeight="1">
      <c r="A184" s="39"/>
      <c r="B184" s="45"/>
      <c r="C184" s="336" t="s">
        <v>865</v>
      </c>
      <c r="D184" s="336" t="s">
        <v>866</v>
      </c>
      <c r="E184" s="18" t="s">
        <v>417</v>
      </c>
      <c r="F184" s="337">
        <v>3.5</v>
      </c>
      <c r="G184" s="39"/>
      <c r="H184" s="45"/>
    </row>
    <row r="185" spans="1:8" s="2" customFormat="1" ht="16.8" customHeight="1">
      <c r="A185" s="39"/>
      <c r="B185" s="45"/>
      <c r="C185" s="336" t="s">
        <v>790</v>
      </c>
      <c r="D185" s="336" t="s">
        <v>791</v>
      </c>
      <c r="E185" s="18" t="s">
        <v>417</v>
      </c>
      <c r="F185" s="337">
        <v>183.9</v>
      </c>
      <c r="G185" s="39"/>
      <c r="H185" s="45"/>
    </row>
    <row r="186" spans="1:8" s="2" customFormat="1" ht="16.8" customHeight="1">
      <c r="A186" s="39"/>
      <c r="B186" s="45"/>
      <c r="C186" s="336" t="s">
        <v>796</v>
      </c>
      <c r="D186" s="336" t="s">
        <v>797</v>
      </c>
      <c r="E186" s="18" t="s">
        <v>417</v>
      </c>
      <c r="F186" s="337">
        <v>324.9</v>
      </c>
      <c r="G186" s="39"/>
      <c r="H186" s="45"/>
    </row>
    <row r="187" spans="1:8" s="2" customFormat="1" ht="16.8" customHeight="1">
      <c r="A187" s="39"/>
      <c r="B187" s="45"/>
      <c r="C187" s="336" t="s">
        <v>426</v>
      </c>
      <c r="D187" s="336" t="s">
        <v>427</v>
      </c>
      <c r="E187" s="18" t="s">
        <v>417</v>
      </c>
      <c r="F187" s="337">
        <v>354.3</v>
      </c>
      <c r="G187" s="39"/>
      <c r="H187" s="45"/>
    </row>
    <row r="188" spans="1:8" s="2" customFormat="1" ht="26.4" customHeight="1">
      <c r="A188" s="39"/>
      <c r="B188" s="45"/>
      <c r="C188" s="331" t="s">
        <v>2514</v>
      </c>
      <c r="D188" s="331" t="s">
        <v>99</v>
      </c>
      <c r="E188" s="39"/>
      <c r="F188" s="39"/>
      <c r="G188" s="39"/>
      <c r="H188" s="45"/>
    </row>
    <row r="189" spans="1:8" s="2" customFormat="1" ht="16.8" customHeight="1">
      <c r="A189" s="39"/>
      <c r="B189" s="45"/>
      <c r="C189" s="332" t="s">
        <v>380</v>
      </c>
      <c r="D189" s="333" t="s">
        <v>1</v>
      </c>
      <c r="E189" s="334" t="s">
        <v>1</v>
      </c>
      <c r="F189" s="335">
        <v>62</v>
      </c>
      <c r="G189" s="39"/>
      <c r="H189" s="45"/>
    </row>
    <row r="190" spans="1:8" s="2" customFormat="1" ht="16.8" customHeight="1">
      <c r="A190" s="39"/>
      <c r="B190" s="45"/>
      <c r="C190" s="336" t="s">
        <v>380</v>
      </c>
      <c r="D190" s="336" t="s">
        <v>1168</v>
      </c>
      <c r="E190" s="18" t="s">
        <v>1</v>
      </c>
      <c r="F190" s="337">
        <v>62</v>
      </c>
      <c r="G190" s="39"/>
      <c r="H190" s="45"/>
    </row>
    <row r="191" spans="1:8" s="2" customFormat="1" ht="16.8" customHeight="1">
      <c r="A191" s="39"/>
      <c r="B191" s="45"/>
      <c r="C191" s="338" t="s">
        <v>2509</v>
      </c>
      <c r="D191" s="39"/>
      <c r="E191" s="39"/>
      <c r="F191" s="39"/>
      <c r="G191" s="39"/>
      <c r="H191" s="45"/>
    </row>
    <row r="192" spans="1:8" s="2" customFormat="1" ht="16.8" customHeight="1">
      <c r="A192" s="39"/>
      <c r="B192" s="45"/>
      <c r="C192" s="336" t="s">
        <v>409</v>
      </c>
      <c r="D192" s="336" t="s">
        <v>410</v>
      </c>
      <c r="E192" s="18" t="s">
        <v>399</v>
      </c>
      <c r="F192" s="337">
        <v>62</v>
      </c>
      <c r="G192" s="39"/>
      <c r="H192" s="45"/>
    </row>
    <row r="193" spans="1:8" s="2" customFormat="1" ht="16.8" customHeight="1">
      <c r="A193" s="39"/>
      <c r="B193" s="45"/>
      <c r="C193" s="336" t="s">
        <v>709</v>
      </c>
      <c r="D193" s="336" t="s">
        <v>710</v>
      </c>
      <c r="E193" s="18" t="s">
        <v>438</v>
      </c>
      <c r="F193" s="337">
        <v>71.27</v>
      </c>
      <c r="G193" s="39"/>
      <c r="H193" s="45"/>
    </row>
    <row r="194" spans="1:8" s="2" customFormat="1" ht="16.8" customHeight="1">
      <c r="A194" s="39"/>
      <c r="B194" s="45"/>
      <c r="C194" s="332" t="s">
        <v>382</v>
      </c>
      <c r="D194" s="333" t="s">
        <v>1</v>
      </c>
      <c r="E194" s="334" t="s">
        <v>1</v>
      </c>
      <c r="F194" s="335">
        <v>71.27</v>
      </c>
      <c r="G194" s="39"/>
      <c r="H194" s="45"/>
    </row>
    <row r="195" spans="1:8" s="2" customFormat="1" ht="16.8" customHeight="1">
      <c r="A195" s="39"/>
      <c r="B195" s="45"/>
      <c r="C195" s="336" t="s">
        <v>1</v>
      </c>
      <c r="D195" s="336" t="s">
        <v>1259</v>
      </c>
      <c r="E195" s="18" t="s">
        <v>1</v>
      </c>
      <c r="F195" s="337">
        <v>54.56</v>
      </c>
      <c r="G195" s="39"/>
      <c r="H195" s="45"/>
    </row>
    <row r="196" spans="1:8" s="2" customFormat="1" ht="16.8" customHeight="1">
      <c r="A196" s="39"/>
      <c r="B196" s="45"/>
      <c r="C196" s="336" t="s">
        <v>1</v>
      </c>
      <c r="D196" s="336" t="s">
        <v>716</v>
      </c>
      <c r="E196" s="18" t="s">
        <v>1</v>
      </c>
      <c r="F196" s="337">
        <v>9.45</v>
      </c>
      <c r="G196" s="39"/>
      <c r="H196" s="45"/>
    </row>
    <row r="197" spans="1:8" s="2" customFormat="1" ht="16.8" customHeight="1">
      <c r="A197" s="39"/>
      <c r="B197" s="45"/>
      <c r="C197" s="336" t="s">
        <v>1</v>
      </c>
      <c r="D197" s="336" t="s">
        <v>717</v>
      </c>
      <c r="E197" s="18" t="s">
        <v>1</v>
      </c>
      <c r="F197" s="337">
        <v>7.26</v>
      </c>
      <c r="G197" s="39"/>
      <c r="H197" s="45"/>
    </row>
    <row r="198" spans="1:8" s="2" customFormat="1" ht="16.8" customHeight="1">
      <c r="A198" s="39"/>
      <c r="B198" s="45"/>
      <c r="C198" s="336" t="s">
        <v>382</v>
      </c>
      <c r="D198" s="336" t="s">
        <v>257</v>
      </c>
      <c r="E198" s="18" t="s">
        <v>1</v>
      </c>
      <c r="F198" s="337">
        <v>71.27</v>
      </c>
      <c r="G198" s="39"/>
      <c r="H198" s="45"/>
    </row>
    <row r="199" spans="1:8" s="2" customFormat="1" ht="16.8" customHeight="1">
      <c r="A199" s="39"/>
      <c r="B199" s="45"/>
      <c r="C199" s="338" t="s">
        <v>2509</v>
      </c>
      <c r="D199" s="39"/>
      <c r="E199" s="39"/>
      <c r="F199" s="39"/>
      <c r="G199" s="39"/>
      <c r="H199" s="45"/>
    </row>
    <row r="200" spans="1:8" s="2" customFormat="1" ht="16.8" customHeight="1">
      <c r="A200" s="39"/>
      <c r="B200" s="45"/>
      <c r="C200" s="336" t="s">
        <v>709</v>
      </c>
      <c r="D200" s="336" t="s">
        <v>710</v>
      </c>
      <c r="E200" s="18" t="s">
        <v>438</v>
      </c>
      <c r="F200" s="337">
        <v>71.27</v>
      </c>
      <c r="G200" s="39"/>
      <c r="H200" s="45"/>
    </row>
    <row r="201" spans="1:8" s="2" customFormat="1" ht="16.8" customHeight="1">
      <c r="A201" s="39"/>
      <c r="B201" s="45"/>
      <c r="C201" s="336" t="s">
        <v>719</v>
      </c>
      <c r="D201" s="336" t="s">
        <v>720</v>
      </c>
      <c r="E201" s="18" t="s">
        <v>438</v>
      </c>
      <c r="F201" s="337">
        <v>641.43</v>
      </c>
      <c r="G201" s="39"/>
      <c r="H201" s="45"/>
    </row>
    <row r="202" spans="1:8" s="2" customFormat="1" ht="16.8" customHeight="1">
      <c r="A202" s="39"/>
      <c r="B202" s="45"/>
      <c r="C202" s="336" t="s">
        <v>740</v>
      </c>
      <c r="D202" s="336" t="s">
        <v>741</v>
      </c>
      <c r="E202" s="18" t="s">
        <v>438</v>
      </c>
      <c r="F202" s="337">
        <v>71.27</v>
      </c>
      <c r="G202" s="39"/>
      <c r="H202" s="45"/>
    </row>
    <row r="203" spans="1:8" s="2" customFormat="1" ht="16.8" customHeight="1">
      <c r="A203" s="39"/>
      <c r="B203" s="45"/>
      <c r="C203" s="336" t="s">
        <v>754</v>
      </c>
      <c r="D203" s="336" t="s">
        <v>755</v>
      </c>
      <c r="E203" s="18" t="s">
        <v>438</v>
      </c>
      <c r="F203" s="337">
        <v>71.27</v>
      </c>
      <c r="G203" s="39"/>
      <c r="H203" s="45"/>
    </row>
    <row r="204" spans="1:8" s="2" customFormat="1" ht="16.8" customHeight="1">
      <c r="A204" s="39"/>
      <c r="B204" s="45"/>
      <c r="C204" s="332" t="s">
        <v>384</v>
      </c>
      <c r="D204" s="333" t="s">
        <v>1</v>
      </c>
      <c r="E204" s="334" t="s">
        <v>1</v>
      </c>
      <c r="F204" s="335">
        <v>15</v>
      </c>
      <c r="G204" s="39"/>
      <c r="H204" s="45"/>
    </row>
    <row r="205" spans="1:8" s="2" customFormat="1" ht="16.8" customHeight="1">
      <c r="A205" s="39"/>
      <c r="B205" s="45"/>
      <c r="C205" s="336" t="s">
        <v>1</v>
      </c>
      <c r="D205" s="336" t="s">
        <v>408</v>
      </c>
      <c r="E205" s="18" t="s">
        <v>1</v>
      </c>
      <c r="F205" s="337">
        <v>0</v>
      </c>
      <c r="G205" s="39"/>
      <c r="H205" s="45"/>
    </row>
    <row r="206" spans="1:8" s="2" customFormat="1" ht="16.8" customHeight="1">
      <c r="A206" s="39"/>
      <c r="B206" s="45"/>
      <c r="C206" s="336" t="s">
        <v>384</v>
      </c>
      <c r="D206" s="336" t="s">
        <v>8</v>
      </c>
      <c r="E206" s="18" t="s">
        <v>1</v>
      </c>
      <c r="F206" s="337">
        <v>15</v>
      </c>
      <c r="G206" s="39"/>
      <c r="H206" s="45"/>
    </row>
    <row r="207" spans="1:8" s="2" customFormat="1" ht="16.8" customHeight="1">
      <c r="A207" s="39"/>
      <c r="B207" s="45"/>
      <c r="C207" s="338" t="s">
        <v>2509</v>
      </c>
      <c r="D207" s="39"/>
      <c r="E207" s="39"/>
      <c r="F207" s="39"/>
      <c r="G207" s="39"/>
      <c r="H207" s="45"/>
    </row>
    <row r="208" spans="1:8" s="2" customFormat="1" ht="16.8" customHeight="1">
      <c r="A208" s="39"/>
      <c r="B208" s="45"/>
      <c r="C208" s="336" t="s">
        <v>404</v>
      </c>
      <c r="D208" s="336" t="s">
        <v>405</v>
      </c>
      <c r="E208" s="18" t="s">
        <v>399</v>
      </c>
      <c r="F208" s="337">
        <v>15</v>
      </c>
      <c r="G208" s="39"/>
      <c r="H208" s="45"/>
    </row>
    <row r="209" spans="1:8" s="2" customFormat="1" ht="16.8" customHeight="1">
      <c r="A209" s="39"/>
      <c r="B209" s="45"/>
      <c r="C209" s="336" t="s">
        <v>709</v>
      </c>
      <c r="D209" s="336" t="s">
        <v>710</v>
      </c>
      <c r="E209" s="18" t="s">
        <v>438</v>
      </c>
      <c r="F209" s="337">
        <v>71.27</v>
      </c>
      <c r="G209" s="39"/>
      <c r="H209" s="45"/>
    </row>
    <row r="210" spans="1:8" s="2" customFormat="1" ht="16.8" customHeight="1">
      <c r="A210" s="39"/>
      <c r="B210" s="45"/>
      <c r="C210" s="332" t="s">
        <v>388</v>
      </c>
      <c r="D210" s="333" t="s">
        <v>1</v>
      </c>
      <c r="E210" s="334" t="s">
        <v>1</v>
      </c>
      <c r="F210" s="335">
        <v>30</v>
      </c>
      <c r="G210" s="39"/>
      <c r="H210" s="45"/>
    </row>
    <row r="211" spans="1:8" s="2" customFormat="1" ht="16.8" customHeight="1">
      <c r="A211" s="39"/>
      <c r="B211" s="45"/>
      <c r="C211" s="336" t="s">
        <v>1</v>
      </c>
      <c r="D211" s="336" t="s">
        <v>403</v>
      </c>
      <c r="E211" s="18" t="s">
        <v>1</v>
      </c>
      <c r="F211" s="337">
        <v>0</v>
      </c>
      <c r="G211" s="39"/>
      <c r="H211" s="45"/>
    </row>
    <row r="212" spans="1:8" s="2" customFormat="1" ht="16.8" customHeight="1">
      <c r="A212" s="39"/>
      <c r="B212" s="45"/>
      <c r="C212" s="336" t="s">
        <v>388</v>
      </c>
      <c r="D212" s="336" t="s">
        <v>562</v>
      </c>
      <c r="E212" s="18" t="s">
        <v>1</v>
      </c>
      <c r="F212" s="337">
        <v>30</v>
      </c>
      <c r="G212" s="39"/>
      <c r="H212" s="45"/>
    </row>
    <row r="213" spans="1:8" s="2" customFormat="1" ht="16.8" customHeight="1">
      <c r="A213" s="39"/>
      <c r="B213" s="45"/>
      <c r="C213" s="338" t="s">
        <v>2509</v>
      </c>
      <c r="D213" s="39"/>
      <c r="E213" s="39"/>
      <c r="F213" s="39"/>
      <c r="G213" s="39"/>
      <c r="H213" s="45"/>
    </row>
    <row r="214" spans="1:8" s="2" customFormat="1" ht="16.8" customHeight="1">
      <c r="A214" s="39"/>
      <c r="B214" s="45"/>
      <c r="C214" s="336" t="s">
        <v>397</v>
      </c>
      <c r="D214" s="336" t="s">
        <v>398</v>
      </c>
      <c r="E214" s="18" t="s">
        <v>399</v>
      </c>
      <c r="F214" s="337">
        <v>30</v>
      </c>
      <c r="G214" s="39"/>
      <c r="H214" s="45"/>
    </row>
    <row r="215" spans="1:8" s="2" customFormat="1" ht="16.8" customHeight="1">
      <c r="A215" s="39"/>
      <c r="B215" s="45"/>
      <c r="C215" s="336" t="s">
        <v>709</v>
      </c>
      <c r="D215" s="336" t="s">
        <v>710</v>
      </c>
      <c r="E215" s="18" t="s">
        <v>438</v>
      </c>
      <c r="F215" s="337">
        <v>71.27</v>
      </c>
      <c r="G215" s="39"/>
      <c r="H215" s="45"/>
    </row>
    <row r="216" spans="1:8" s="2" customFormat="1" ht="26.4" customHeight="1">
      <c r="A216" s="39"/>
      <c r="B216" s="45"/>
      <c r="C216" s="331" t="s">
        <v>2515</v>
      </c>
      <c r="D216" s="331" t="s">
        <v>102</v>
      </c>
      <c r="E216" s="39"/>
      <c r="F216" s="39"/>
      <c r="G216" s="39"/>
      <c r="H216" s="45"/>
    </row>
    <row r="217" spans="1:8" s="2" customFormat="1" ht="16.8" customHeight="1">
      <c r="A217" s="39"/>
      <c r="B217" s="45"/>
      <c r="C217" s="332" t="s">
        <v>1264</v>
      </c>
      <c r="D217" s="333" t="s">
        <v>1264</v>
      </c>
      <c r="E217" s="334" t="s">
        <v>1</v>
      </c>
      <c r="F217" s="335">
        <v>13.206</v>
      </c>
      <c r="G217" s="39"/>
      <c r="H217" s="45"/>
    </row>
    <row r="218" spans="1:8" s="2" customFormat="1" ht="16.8" customHeight="1">
      <c r="A218" s="39"/>
      <c r="B218" s="45"/>
      <c r="C218" s="336" t="s">
        <v>1</v>
      </c>
      <c r="D218" s="336" t="s">
        <v>1341</v>
      </c>
      <c r="E218" s="18" t="s">
        <v>1</v>
      </c>
      <c r="F218" s="337">
        <v>0</v>
      </c>
      <c r="G218" s="39"/>
      <c r="H218" s="45"/>
    </row>
    <row r="219" spans="1:8" s="2" customFormat="1" ht="16.8" customHeight="1">
      <c r="A219" s="39"/>
      <c r="B219" s="45"/>
      <c r="C219" s="336" t="s">
        <v>1</v>
      </c>
      <c r="D219" s="336" t="s">
        <v>1342</v>
      </c>
      <c r="E219" s="18" t="s">
        <v>1</v>
      </c>
      <c r="F219" s="337">
        <v>0</v>
      </c>
      <c r="G219" s="39"/>
      <c r="H219" s="45"/>
    </row>
    <row r="220" spans="1:8" s="2" customFormat="1" ht="16.8" customHeight="1">
      <c r="A220" s="39"/>
      <c r="B220" s="45"/>
      <c r="C220" s="336" t="s">
        <v>1</v>
      </c>
      <c r="D220" s="336" t="s">
        <v>1343</v>
      </c>
      <c r="E220" s="18" t="s">
        <v>1</v>
      </c>
      <c r="F220" s="337">
        <v>0</v>
      </c>
      <c r="G220" s="39"/>
      <c r="H220" s="45"/>
    </row>
    <row r="221" spans="1:8" s="2" customFormat="1" ht="16.8" customHeight="1">
      <c r="A221" s="39"/>
      <c r="B221" s="45"/>
      <c r="C221" s="336" t="s">
        <v>1</v>
      </c>
      <c r="D221" s="336" t="s">
        <v>1344</v>
      </c>
      <c r="E221" s="18" t="s">
        <v>1</v>
      </c>
      <c r="F221" s="337">
        <v>0</v>
      </c>
      <c r="G221" s="39"/>
      <c r="H221" s="45"/>
    </row>
    <row r="222" spans="1:8" s="2" customFormat="1" ht="16.8" customHeight="1">
      <c r="A222" s="39"/>
      <c r="B222" s="45"/>
      <c r="C222" s="336" t="s">
        <v>1</v>
      </c>
      <c r="D222" s="336" t="s">
        <v>1345</v>
      </c>
      <c r="E222" s="18" t="s">
        <v>1</v>
      </c>
      <c r="F222" s="337">
        <v>0</v>
      </c>
      <c r="G222" s="39"/>
      <c r="H222" s="45"/>
    </row>
    <row r="223" spans="1:8" s="2" customFormat="1" ht="16.8" customHeight="1">
      <c r="A223" s="39"/>
      <c r="B223" s="45"/>
      <c r="C223" s="336" t="s">
        <v>1</v>
      </c>
      <c r="D223" s="336" t="s">
        <v>1346</v>
      </c>
      <c r="E223" s="18" t="s">
        <v>1</v>
      </c>
      <c r="F223" s="337">
        <v>0</v>
      </c>
      <c r="G223" s="39"/>
      <c r="H223" s="45"/>
    </row>
    <row r="224" spans="1:8" s="2" customFormat="1" ht="16.8" customHeight="1">
      <c r="A224" s="39"/>
      <c r="B224" s="45"/>
      <c r="C224" s="336" t="s">
        <v>1264</v>
      </c>
      <c r="D224" s="336" t="s">
        <v>1347</v>
      </c>
      <c r="E224" s="18" t="s">
        <v>1</v>
      </c>
      <c r="F224" s="337">
        <v>13.206</v>
      </c>
      <c r="G224" s="39"/>
      <c r="H224" s="45"/>
    </row>
    <row r="225" spans="1:8" s="2" customFormat="1" ht="16.8" customHeight="1">
      <c r="A225" s="39"/>
      <c r="B225" s="45"/>
      <c r="C225" s="338" t="s">
        <v>2509</v>
      </c>
      <c r="D225" s="39"/>
      <c r="E225" s="39"/>
      <c r="F225" s="39"/>
      <c r="G225" s="39"/>
      <c r="H225" s="45"/>
    </row>
    <row r="226" spans="1:8" s="2" customFormat="1" ht="16.8" customHeight="1">
      <c r="A226" s="39"/>
      <c r="B226" s="45"/>
      <c r="C226" s="336" t="s">
        <v>1334</v>
      </c>
      <c r="D226" s="336" t="s">
        <v>1335</v>
      </c>
      <c r="E226" s="18" t="s">
        <v>1336</v>
      </c>
      <c r="F226" s="337">
        <v>9.604</v>
      </c>
      <c r="G226" s="39"/>
      <c r="H226" s="45"/>
    </row>
    <row r="227" spans="1:8" s="2" customFormat="1" ht="16.8" customHeight="1">
      <c r="A227" s="39"/>
      <c r="B227" s="45"/>
      <c r="C227" s="332" t="s">
        <v>1494</v>
      </c>
      <c r="D227" s="333" t="s">
        <v>1494</v>
      </c>
      <c r="E227" s="334" t="s">
        <v>1</v>
      </c>
      <c r="F227" s="335">
        <v>6</v>
      </c>
      <c r="G227" s="39"/>
      <c r="H227" s="45"/>
    </row>
    <row r="228" spans="1:8" s="2" customFormat="1" ht="16.8" customHeight="1">
      <c r="A228" s="39"/>
      <c r="B228" s="45"/>
      <c r="C228" s="336" t="s">
        <v>1</v>
      </c>
      <c r="D228" s="336" t="s">
        <v>1341</v>
      </c>
      <c r="E228" s="18" t="s">
        <v>1</v>
      </c>
      <c r="F228" s="337">
        <v>0</v>
      </c>
      <c r="G228" s="39"/>
      <c r="H228" s="45"/>
    </row>
    <row r="229" spans="1:8" s="2" customFormat="1" ht="16.8" customHeight="1">
      <c r="A229" s="39"/>
      <c r="B229" s="45"/>
      <c r="C229" s="336" t="s">
        <v>1494</v>
      </c>
      <c r="D229" s="336" t="s">
        <v>1495</v>
      </c>
      <c r="E229" s="18" t="s">
        <v>1</v>
      </c>
      <c r="F229" s="337">
        <v>6</v>
      </c>
      <c r="G229" s="39"/>
      <c r="H229" s="45"/>
    </row>
    <row r="230" spans="1:8" s="2" customFormat="1" ht="16.8" customHeight="1">
      <c r="A230" s="39"/>
      <c r="B230" s="45"/>
      <c r="C230" s="332" t="s">
        <v>1503</v>
      </c>
      <c r="D230" s="333" t="s">
        <v>1503</v>
      </c>
      <c r="E230" s="334" t="s">
        <v>1</v>
      </c>
      <c r="F230" s="335">
        <v>3.416</v>
      </c>
      <c r="G230" s="39"/>
      <c r="H230" s="45"/>
    </row>
    <row r="231" spans="1:8" s="2" customFormat="1" ht="16.8" customHeight="1">
      <c r="A231" s="39"/>
      <c r="B231" s="45"/>
      <c r="C231" s="336" t="s">
        <v>1</v>
      </c>
      <c r="D231" s="336" t="s">
        <v>1341</v>
      </c>
      <c r="E231" s="18" t="s">
        <v>1</v>
      </c>
      <c r="F231" s="337">
        <v>0</v>
      </c>
      <c r="G231" s="39"/>
      <c r="H231" s="45"/>
    </row>
    <row r="232" spans="1:8" s="2" customFormat="1" ht="16.8" customHeight="1">
      <c r="A232" s="39"/>
      <c r="B232" s="45"/>
      <c r="C232" s="336" t="s">
        <v>1</v>
      </c>
      <c r="D232" s="336" t="s">
        <v>1502</v>
      </c>
      <c r="E232" s="18" t="s">
        <v>1</v>
      </c>
      <c r="F232" s="337">
        <v>0</v>
      </c>
      <c r="G232" s="39"/>
      <c r="H232" s="45"/>
    </row>
    <row r="233" spans="1:8" s="2" customFormat="1" ht="16.8" customHeight="1">
      <c r="A233" s="39"/>
      <c r="B233" s="45"/>
      <c r="C233" s="336" t="s">
        <v>1503</v>
      </c>
      <c r="D233" s="336" t="s">
        <v>1504</v>
      </c>
      <c r="E233" s="18" t="s">
        <v>1</v>
      </c>
      <c r="F233" s="337">
        <v>3.416</v>
      </c>
      <c r="G233" s="39"/>
      <c r="H233" s="45"/>
    </row>
    <row r="234" spans="1:8" s="2" customFormat="1" ht="16.8" customHeight="1">
      <c r="A234" s="39"/>
      <c r="B234" s="45"/>
      <c r="C234" s="338" t="s">
        <v>2509</v>
      </c>
      <c r="D234" s="39"/>
      <c r="E234" s="39"/>
      <c r="F234" s="39"/>
      <c r="G234" s="39"/>
      <c r="H234" s="45"/>
    </row>
    <row r="235" spans="1:8" s="2" customFormat="1" ht="16.8" customHeight="1">
      <c r="A235" s="39"/>
      <c r="B235" s="45"/>
      <c r="C235" s="336" t="s">
        <v>1496</v>
      </c>
      <c r="D235" s="336" t="s">
        <v>1497</v>
      </c>
      <c r="E235" s="18" t="s">
        <v>1336</v>
      </c>
      <c r="F235" s="337">
        <v>5.488</v>
      </c>
      <c r="G235" s="39"/>
      <c r="H235" s="45"/>
    </row>
    <row r="236" spans="1:8" s="2" customFormat="1" ht="16.8" customHeight="1">
      <c r="A236" s="39"/>
      <c r="B236" s="45"/>
      <c r="C236" s="332" t="s">
        <v>1517</v>
      </c>
      <c r="D236" s="333" t="s">
        <v>1517</v>
      </c>
      <c r="E236" s="334" t="s">
        <v>1</v>
      </c>
      <c r="F236" s="335">
        <v>166.86</v>
      </c>
      <c r="G236" s="39"/>
      <c r="H236" s="45"/>
    </row>
    <row r="237" spans="1:8" s="2" customFormat="1" ht="16.8" customHeight="1">
      <c r="A237" s="39"/>
      <c r="B237" s="45"/>
      <c r="C237" s="336" t="s">
        <v>1</v>
      </c>
      <c r="D237" s="336" t="s">
        <v>1341</v>
      </c>
      <c r="E237" s="18" t="s">
        <v>1</v>
      </c>
      <c r="F237" s="337">
        <v>0</v>
      </c>
      <c r="G237" s="39"/>
      <c r="H237" s="45"/>
    </row>
    <row r="238" spans="1:8" s="2" customFormat="1" ht="16.8" customHeight="1">
      <c r="A238" s="39"/>
      <c r="B238" s="45"/>
      <c r="C238" s="336" t="s">
        <v>1</v>
      </c>
      <c r="D238" s="336" t="s">
        <v>1514</v>
      </c>
      <c r="E238" s="18" t="s">
        <v>1</v>
      </c>
      <c r="F238" s="337">
        <v>0</v>
      </c>
      <c r="G238" s="39"/>
      <c r="H238" s="45"/>
    </row>
    <row r="239" spans="1:8" s="2" customFormat="1" ht="12">
      <c r="A239" s="39"/>
      <c r="B239" s="45"/>
      <c r="C239" s="336" t="s">
        <v>1</v>
      </c>
      <c r="D239" s="336" t="s">
        <v>1515</v>
      </c>
      <c r="E239" s="18" t="s">
        <v>1</v>
      </c>
      <c r="F239" s="337">
        <v>0</v>
      </c>
      <c r="G239" s="39"/>
      <c r="H239" s="45"/>
    </row>
    <row r="240" spans="1:8" s="2" customFormat="1" ht="12">
      <c r="A240" s="39"/>
      <c r="B240" s="45"/>
      <c r="C240" s="336" t="s">
        <v>1</v>
      </c>
      <c r="D240" s="336" t="s">
        <v>1516</v>
      </c>
      <c r="E240" s="18" t="s">
        <v>1</v>
      </c>
      <c r="F240" s="337">
        <v>0</v>
      </c>
      <c r="G240" s="39"/>
      <c r="H240" s="45"/>
    </row>
    <row r="241" spans="1:8" s="2" customFormat="1" ht="16.8" customHeight="1">
      <c r="A241" s="39"/>
      <c r="B241" s="45"/>
      <c r="C241" s="336" t="s">
        <v>1517</v>
      </c>
      <c r="D241" s="336" t="s">
        <v>1518</v>
      </c>
      <c r="E241" s="18" t="s">
        <v>1</v>
      </c>
      <c r="F241" s="337">
        <v>166.86</v>
      </c>
      <c r="G241" s="39"/>
      <c r="H241" s="45"/>
    </row>
    <row r="242" spans="1:8" s="2" customFormat="1" ht="16.8" customHeight="1">
      <c r="A242" s="39"/>
      <c r="B242" s="45"/>
      <c r="C242" s="332" t="s">
        <v>1525</v>
      </c>
      <c r="D242" s="333" t="s">
        <v>1525</v>
      </c>
      <c r="E242" s="334" t="s">
        <v>1</v>
      </c>
      <c r="F242" s="335">
        <v>9.24</v>
      </c>
      <c r="G242" s="39"/>
      <c r="H242" s="45"/>
    </row>
    <row r="243" spans="1:8" s="2" customFormat="1" ht="16.8" customHeight="1">
      <c r="A243" s="39"/>
      <c r="B243" s="45"/>
      <c r="C243" s="336" t="s">
        <v>1</v>
      </c>
      <c r="D243" s="336" t="s">
        <v>1341</v>
      </c>
      <c r="E243" s="18" t="s">
        <v>1</v>
      </c>
      <c r="F243" s="337">
        <v>0</v>
      </c>
      <c r="G243" s="39"/>
      <c r="H243" s="45"/>
    </row>
    <row r="244" spans="1:8" s="2" customFormat="1" ht="16.8" customHeight="1">
      <c r="A244" s="39"/>
      <c r="B244" s="45"/>
      <c r="C244" s="336" t="s">
        <v>1</v>
      </c>
      <c r="D244" s="336" t="s">
        <v>1524</v>
      </c>
      <c r="E244" s="18" t="s">
        <v>1</v>
      </c>
      <c r="F244" s="337">
        <v>0</v>
      </c>
      <c r="G244" s="39"/>
      <c r="H244" s="45"/>
    </row>
    <row r="245" spans="1:8" s="2" customFormat="1" ht="16.8" customHeight="1">
      <c r="A245" s="39"/>
      <c r="B245" s="45"/>
      <c r="C245" s="336" t="s">
        <v>1525</v>
      </c>
      <c r="D245" s="336" t="s">
        <v>1526</v>
      </c>
      <c r="E245" s="18" t="s">
        <v>1</v>
      </c>
      <c r="F245" s="337">
        <v>9.24</v>
      </c>
      <c r="G245" s="39"/>
      <c r="H245" s="45"/>
    </row>
    <row r="246" spans="1:8" s="2" customFormat="1" ht="16.8" customHeight="1">
      <c r="A246" s="39"/>
      <c r="B246" s="45"/>
      <c r="C246" s="338" t="s">
        <v>2509</v>
      </c>
      <c r="D246" s="39"/>
      <c r="E246" s="39"/>
      <c r="F246" s="39"/>
      <c r="G246" s="39"/>
      <c r="H246" s="45"/>
    </row>
    <row r="247" spans="1:8" s="2" customFormat="1" ht="16.8" customHeight="1">
      <c r="A247" s="39"/>
      <c r="B247" s="45"/>
      <c r="C247" s="336" t="s">
        <v>1519</v>
      </c>
      <c r="D247" s="336" t="s">
        <v>1520</v>
      </c>
      <c r="E247" s="18" t="s">
        <v>450</v>
      </c>
      <c r="F247" s="337">
        <v>10.74</v>
      </c>
      <c r="G247" s="39"/>
      <c r="H247" s="45"/>
    </row>
    <row r="248" spans="1:8" s="2" customFormat="1" ht="16.8" customHeight="1">
      <c r="A248" s="39"/>
      <c r="B248" s="45"/>
      <c r="C248" s="332" t="s">
        <v>1534</v>
      </c>
      <c r="D248" s="333" t="s">
        <v>1534</v>
      </c>
      <c r="E248" s="334" t="s">
        <v>1</v>
      </c>
      <c r="F248" s="335">
        <v>2.08</v>
      </c>
      <c r="G248" s="39"/>
      <c r="H248" s="45"/>
    </row>
    <row r="249" spans="1:8" s="2" customFormat="1" ht="16.8" customHeight="1">
      <c r="A249" s="39"/>
      <c r="B249" s="45"/>
      <c r="C249" s="336" t="s">
        <v>1</v>
      </c>
      <c r="D249" s="336" t="s">
        <v>1341</v>
      </c>
      <c r="E249" s="18" t="s">
        <v>1</v>
      </c>
      <c r="F249" s="337">
        <v>0</v>
      </c>
      <c r="G249" s="39"/>
      <c r="H249" s="45"/>
    </row>
    <row r="250" spans="1:8" s="2" customFormat="1" ht="16.8" customHeight="1">
      <c r="A250" s="39"/>
      <c r="B250" s="45"/>
      <c r="C250" s="336" t="s">
        <v>1</v>
      </c>
      <c r="D250" s="336" t="s">
        <v>1524</v>
      </c>
      <c r="E250" s="18" t="s">
        <v>1</v>
      </c>
      <c r="F250" s="337">
        <v>0</v>
      </c>
      <c r="G250" s="39"/>
      <c r="H250" s="45"/>
    </row>
    <row r="251" spans="1:8" s="2" customFormat="1" ht="16.8" customHeight="1">
      <c r="A251" s="39"/>
      <c r="B251" s="45"/>
      <c r="C251" s="336" t="s">
        <v>1534</v>
      </c>
      <c r="D251" s="336" t="s">
        <v>1535</v>
      </c>
      <c r="E251" s="18" t="s">
        <v>1</v>
      </c>
      <c r="F251" s="337">
        <v>2.08</v>
      </c>
      <c r="G251" s="39"/>
      <c r="H251" s="45"/>
    </row>
    <row r="252" spans="1:8" s="2" customFormat="1" ht="16.8" customHeight="1">
      <c r="A252" s="39"/>
      <c r="B252" s="45"/>
      <c r="C252" s="338" t="s">
        <v>2509</v>
      </c>
      <c r="D252" s="39"/>
      <c r="E252" s="39"/>
      <c r="F252" s="39"/>
      <c r="G252" s="39"/>
      <c r="H252" s="45"/>
    </row>
    <row r="253" spans="1:8" s="2" customFormat="1" ht="16.8" customHeight="1">
      <c r="A253" s="39"/>
      <c r="B253" s="45"/>
      <c r="C253" s="336" t="s">
        <v>1530</v>
      </c>
      <c r="D253" s="336" t="s">
        <v>1531</v>
      </c>
      <c r="E253" s="18" t="s">
        <v>450</v>
      </c>
      <c r="F253" s="337">
        <v>7.68</v>
      </c>
      <c r="G253" s="39"/>
      <c r="H253" s="45"/>
    </row>
    <row r="254" spans="1:8" s="2" customFormat="1" ht="16.8" customHeight="1">
      <c r="A254" s="39"/>
      <c r="B254" s="45"/>
      <c r="C254" s="332" t="s">
        <v>1545</v>
      </c>
      <c r="D254" s="333" t="s">
        <v>1545</v>
      </c>
      <c r="E254" s="334" t="s">
        <v>1</v>
      </c>
      <c r="F254" s="335">
        <v>0.36</v>
      </c>
      <c r="G254" s="39"/>
      <c r="H254" s="45"/>
    </row>
    <row r="255" spans="1:8" s="2" customFormat="1" ht="16.8" customHeight="1">
      <c r="A255" s="39"/>
      <c r="B255" s="45"/>
      <c r="C255" s="336" t="s">
        <v>1</v>
      </c>
      <c r="D255" s="336" t="s">
        <v>1406</v>
      </c>
      <c r="E255" s="18" t="s">
        <v>1</v>
      </c>
      <c r="F255" s="337">
        <v>0</v>
      </c>
      <c r="G255" s="39"/>
      <c r="H255" s="45"/>
    </row>
    <row r="256" spans="1:8" s="2" customFormat="1" ht="16.8" customHeight="1">
      <c r="A256" s="39"/>
      <c r="B256" s="45"/>
      <c r="C256" s="336" t="s">
        <v>1</v>
      </c>
      <c r="D256" s="336" t="s">
        <v>1544</v>
      </c>
      <c r="E256" s="18" t="s">
        <v>1</v>
      </c>
      <c r="F256" s="337">
        <v>0</v>
      </c>
      <c r="G256" s="39"/>
      <c r="H256" s="45"/>
    </row>
    <row r="257" spans="1:8" s="2" customFormat="1" ht="16.8" customHeight="1">
      <c r="A257" s="39"/>
      <c r="B257" s="45"/>
      <c r="C257" s="336" t="s">
        <v>1</v>
      </c>
      <c r="D257" s="336" t="s">
        <v>1407</v>
      </c>
      <c r="E257" s="18" t="s">
        <v>1</v>
      </c>
      <c r="F257" s="337">
        <v>0</v>
      </c>
      <c r="G257" s="39"/>
      <c r="H257" s="45"/>
    </row>
    <row r="258" spans="1:8" s="2" customFormat="1" ht="16.8" customHeight="1">
      <c r="A258" s="39"/>
      <c r="B258" s="45"/>
      <c r="C258" s="336" t="s">
        <v>1545</v>
      </c>
      <c r="D258" s="336" t="s">
        <v>1546</v>
      </c>
      <c r="E258" s="18" t="s">
        <v>1</v>
      </c>
      <c r="F258" s="337">
        <v>0.36</v>
      </c>
      <c r="G258" s="39"/>
      <c r="H258" s="45"/>
    </row>
    <row r="259" spans="1:8" s="2" customFormat="1" ht="16.8" customHeight="1">
      <c r="A259" s="39"/>
      <c r="B259" s="45"/>
      <c r="C259" s="338" t="s">
        <v>2509</v>
      </c>
      <c r="D259" s="39"/>
      <c r="E259" s="39"/>
      <c r="F259" s="39"/>
      <c r="G259" s="39"/>
      <c r="H259" s="45"/>
    </row>
    <row r="260" spans="1:8" s="2" customFormat="1" ht="16.8" customHeight="1">
      <c r="A260" s="39"/>
      <c r="B260" s="45"/>
      <c r="C260" s="336" t="s">
        <v>1539</v>
      </c>
      <c r="D260" s="336" t="s">
        <v>1540</v>
      </c>
      <c r="E260" s="18" t="s">
        <v>1401</v>
      </c>
      <c r="F260" s="337">
        <v>7.965</v>
      </c>
      <c r="G260" s="39"/>
      <c r="H260" s="45"/>
    </row>
    <row r="261" spans="1:8" s="2" customFormat="1" ht="16.8" customHeight="1">
      <c r="A261" s="39"/>
      <c r="B261" s="45"/>
      <c r="C261" s="332" t="s">
        <v>1568</v>
      </c>
      <c r="D261" s="333" t="s">
        <v>1568</v>
      </c>
      <c r="E261" s="334" t="s">
        <v>1</v>
      </c>
      <c r="F261" s="335">
        <v>0.3</v>
      </c>
      <c r="G261" s="39"/>
      <c r="H261" s="45"/>
    </row>
    <row r="262" spans="1:8" s="2" customFormat="1" ht="16.8" customHeight="1">
      <c r="A262" s="39"/>
      <c r="B262" s="45"/>
      <c r="C262" s="336" t="s">
        <v>1</v>
      </c>
      <c r="D262" s="336" t="s">
        <v>1406</v>
      </c>
      <c r="E262" s="18" t="s">
        <v>1</v>
      </c>
      <c r="F262" s="337">
        <v>0</v>
      </c>
      <c r="G262" s="39"/>
      <c r="H262" s="45"/>
    </row>
    <row r="263" spans="1:8" s="2" customFormat="1" ht="16.8" customHeight="1">
      <c r="A263" s="39"/>
      <c r="B263" s="45"/>
      <c r="C263" s="336" t="s">
        <v>1</v>
      </c>
      <c r="D263" s="336" t="s">
        <v>1544</v>
      </c>
      <c r="E263" s="18" t="s">
        <v>1</v>
      </c>
      <c r="F263" s="337">
        <v>0</v>
      </c>
      <c r="G263" s="39"/>
      <c r="H263" s="45"/>
    </row>
    <row r="264" spans="1:8" s="2" customFormat="1" ht="16.8" customHeight="1">
      <c r="A264" s="39"/>
      <c r="B264" s="45"/>
      <c r="C264" s="336" t="s">
        <v>1</v>
      </c>
      <c r="D264" s="336" t="s">
        <v>1554</v>
      </c>
      <c r="E264" s="18" t="s">
        <v>1</v>
      </c>
      <c r="F264" s="337">
        <v>0</v>
      </c>
      <c r="G264" s="39"/>
      <c r="H264" s="45"/>
    </row>
    <row r="265" spans="1:8" s="2" customFormat="1" ht="16.8" customHeight="1">
      <c r="A265" s="39"/>
      <c r="B265" s="45"/>
      <c r="C265" s="336" t="s">
        <v>1568</v>
      </c>
      <c r="D265" s="336" t="s">
        <v>1569</v>
      </c>
      <c r="E265" s="18" t="s">
        <v>1</v>
      </c>
      <c r="F265" s="337">
        <v>0.3</v>
      </c>
      <c r="G265" s="39"/>
      <c r="H265" s="45"/>
    </row>
    <row r="266" spans="1:8" s="2" customFormat="1" ht="16.8" customHeight="1">
      <c r="A266" s="39"/>
      <c r="B266" s="45"/>
      <c r="C266" s="338" t="s">
        <v>2509</v>
      </c>
      <c r="D266" s="39"/>
      <c r="E266" s="39"/>
      <c r="F266" s="39"/>
      <c r="G266" s="39"/>
      <c r="H266" s="45"/>
    </row>
    <row r="267" spans="1:8" s="2" customFormat="1" ht="16.8" customHeight="1">
      <c r="A267" s="39"/>
      <c r="B267" s="45"/>
      <c r="C267" s="336" t="s">
        <v>1564</v>
      </c>
      <c r="D267" s="336" t="s">
        <v>1565</v>
      </c>
      <c r="E267" s="18" t="s">
        <v>1401</v>
      </c>
      <c r="F267" s="337">
        <v>0.3</v>
      </c>
      <c r="G267" s="39"/>
      <c r="H267" s="45"/>
    </row>
    <row r="268" spans="1:8" s="2" customFormat="1" ht="16.8" customHeight="1">
      <c r="A268" s="39"/>
      <c r="B268" s="45"/>
      <c r="C268" s="332" t="s">
        <v>1576</v>
      </c>
      <c r="D268" s="333" t="s">
        <v>1576</v>
      </c>
      <c r="E268" s="334" t="s">
        <v>1</v>
      </c>
      <c r="F268" s="335">
        <v>1.3</v>
      </c>
      <c r="G268" s="39"/>
      <c r="H268" s="45"/>
    </row>
    <row r="269" spans="1:8" s="2" customFormat="1" ht="16.8" customHeight="1">
      <c r="A269" s="39"/>
      <c r="B269" s="45"/>
      <c r="C269" s="336" t="s">
        <v>1</v>
      </c>
      <c r="D269" s="336" t="s">
        <v>1406</v>
      </c>
      <c r="E269" s="18" t="s">
        <v>1</v>
      </c>
      <c r="F269" s="337">
        <v>0</v>
      </c>
      <c r="G269" s="39"/>
      <c r="H269" s="45"/>
    </row>
    <row r="270" spans="1:8" s="2" customFormat="1" ht="16.8" customHeight="1">
      <c r="A270" s="39"/>
      <c r="B270" s="45"/>
      <c r="C270" s="336" t="s">
        <v>1</v>
      </c>
      <c r="D270" s="336" t="s">
        <v>1544</v>
      </c>
      <c r="E270" s="18" t="s">
        <v>1</v>
      </c>
      <c r="F270" s="337">
        <v>0</v>
      </c>
      <c r="G270" s="39"/>
      <c r="H270" s="45"/>
    </row>
    <row r="271" spans="1:8" s="2" customFormat="1" ht="16.8" customHeight="1">
      <c r="A271" s="39"/>
      <c r="B271" s="45"/>
      <c r="C271" s="336" t="s">
        <v>1</v>
      </c>
      <c r="D271" s="336" t="s">
        <v>1554</v>
      </c>
      <c r="E271" s="18" t="s">
        <v>1</v>
      </c>
      <c r="F271" s="337">
        <v>0</v>
      </c>
      <c r="G271" s="39"/>
      <c r="H271" s="45"/>
    </row>
    <row r="272" spans="1:8" s="2" customFormat="1" ht="16.8" customHeight="1">
      <c r="A272" s="39"/>
      <c r="B272" s="45"/>
      <c r="C272" s="336" t="s">
        <v>1576</v>
      </c>
      <c r="D272" s="336" t="s">
        <v>1577</v>
      </c>
      <c r="E272" s="18" t="s">
        <v>1</v>
      </c>
      <c r="F272" s="337">
        <v>1.3</v>
      </c>
      <c r="G272" s="39"/>
      <c r="H272" s="45"/>
    </row>
    <row r="273" spans="1:8" s="2" customFormat="1" ht="16.8" customHeight="1">
      <c r="A273" s="39"/>
      <c r="B273" s="45"/>
      <c r="C273" s="338" t="s">
        <v>2509</v>
      </c>
      <c r="D273" s="39"/>
      <c r="E273" s="39"/>
      <c r="F273" s="39"/>
      <c r="G273" s="39"/>
      <c r="H273" s="45"/>
    </row>
    <row r="274" spans="1:8" s="2" customFormat="1" ht="16.8" customHeight="1">
      <c r="A274" s="39"/>
      <c r="B274" s="45"/>
      <c r="C274" s="336" t="s">
        <v>1572</v>
      </c>
      <c r="D274" s="336" t="s">
        <v>1573</v>
      </c>
      <c r="E274" s="18" t="s">
        <v>1401</v>
      </c>
      <c r="F274" s="337">
        <v>1.3</v>
      </c>
      <c r="G274" s="39"/>
      <c r="H274" s="45"/>
    </row>
    <row r="275" spans="1:8" s="2" customFormat="1" ht="16.8" customHeight="1">
      <c r="A275" s="39"/>
      <c r="B275" s="45"/>
      <c r="C275" s="332" t="s">
        <v>1585</v>
      </c>
      <c r="D275" s="333" t="s">
        <v>1585</v>
      </c>
      <c r="E275" s="334" t="s">
        <v>1</v>
      </c>
      <c r="F275" s="335">
        <v>9.565</v>
      </c>
      <c r="G275" s="39"/>
      <c r="H275" s="45"/>
    </row>
    <row r="276" spans="1:8" s="2" customFormat="1" ht="16.8" customHeight="1">
      <c r="A276" s="39"/>
      <c r="B276" s="45"/>
      <c r="C276" s="336" t="s">
        <v>1585</v>
      </c>
      <c r="D276" s="336" t="s">
        <v>1586</v>
      </c>
      <c r="E276" s="18" t="s">
        <v>1</v>
      </c>
      <c r="F276" s="337">
        <v>9.565</v>
      </c>
      <c r="G276" s="39"/>
      <c r="H276" s="45"/>
    </row>
    <row r="277" spans="1:8" s="2" customFormat="1" ht="16.8" customHeight="1">
      <c r="A277" s="39"/>
      <c r="B277" s="45"/>
      <c r="C277" s="332" t="s">
        <v>1594</v>
      </c>
      <c r="D277" s="333" t="s">
        <v>1594</v>
      </c>
      <c r="E277" s="334" t="s">
        <v>1</v>
      </c>
      <c r="F277" s="335">
        <v>6.31</v>
      </c>
      <c r="G277" s="39"/>
      <c r="H277" s="45"/>
    </row>
    <row r="278" spans="1:8" s="2" customFormat="1" ht="16.8" customHeight="1">
      <c r="A278" s="39"/>
      <c r="B278" s="45"/>
      <c r="C278" s="336" t="s">
        <v>1</v>
      </c>
      <c r="D278" s="336" t="s">
        <v>1406</v>
      </c>
      <c r="E278" s="18" t="s">
        <v>1</v>
      </c>
      <c r="F278" s="337">
        <v>0</v>
      </c>
      <c r="G278" s="39"/>
      <c r="H278" s="45"/>
    </row>
    <row r="279" spans="1:8" s="2" customFormat="1" ht="16.8" customHeight="1">
      <c r="A279" s="39"/>
      <c r="B279" s="45"/>
      <c r="C279" s="336" t="s">
        <v>1</v>
      </c>
      <c r="D279" s="336" t="s">
        <v>1407</v>
      </c>
      <c r="E279" s="18" t="s">
        <v>1</v>
      </c>
      <c r="F279" s="337">
        <v>0</v>
      </c>
      <c r="G279" s="39"/>
      <c r="H279" s="45"/>
    </row>
    <row r="280" spans="1:8" s="2" customFormat="1" ht="16.8" customHeight="1">
      <c r="A280" s="39"/>
      <c r="B280" s="45"/>
      <c r="C280" s="336" t="s">
        <v>1</v>
      </c>
      <c r="D280" s="336" t="s">
        <v>1593</v>
      </c>
      <c r="E280" s="18" t="s">
        <v>1</v>
      </c>
      <c r="F280" s="337">
        <v>0</v>
      </c>
      <c r="G280" s="39"/>
      <c r="H280" s="45"/>
    </row>
    <row r="281" spans="1:8" s="2" customFormat="1" ht="16.8" customHeight="1">
      <c r="A281" s="39"/>
      <c r="B281" s="45"/>
      <c r="C281" s="336" t="s">
        <v>1594</v>
      </c>
      <c r="D281" s="336" t="s">
        <v>1410</v>
      </c>
      <c r="E281" s="18" t="s">
        <v>1</v>
      </c>
      <c r="F281" s="337">
        <v>6.31</v>
      </c>
      <c r="G281" s="39"/>
      <c r="H281" s="45"/>
    </row>
    <row r="282" spans="1:8" s="2" customFormat="1" ht="16.8" customHeight="1">
      <c r="A282" s="39"/>
      <c r="B282" s="45"/>
      <c r="C282" s="338" t="s">
        <v>2509</v>
      </c>
      <c r="D282" s="39"/>
      <c r="E282" s="39"/>
      <c r="F282" s="39"/>
      <c r="G282" s="39"/>
      <c r="H282" s="45"/>
    </row>
    <row r="283" spans="1:8" s="2" customFormat="1" ht="16.8" customHeight="1">
      <c r="A283" s="39"/>
      <c r="B283" s="45"/>
      <c r="C283" s="336" t="s">
        <v>1587</v>
      </c>
      <c r="D283" s="336" t="s">
        <v>1588</v>
      </c>
      <c r="E283" s="18" t="s">
        <v>1401</v>
      </c>
      <c r="F283" s="337">
        <v>10.191</v>
      </c>
      <c r="G283" s="39"/>
      <c r="H283" s="45"/>
    </row>
    <row r="284" spans="1:8" s="2" customFormat="1" ht="16.8" customHeight="1">
      <c r="A284" s="39"/>
      <c r="B284" s="45"/>
      <c r="C284" s="332" t="s">
        <v>1266</v>
      </c>
      <c r="D284" s="333" t="s">
        <v>1266</v>
      </c>
      <c r="E284" s="334" t="s">
        <v>1</v>
      </c>
      <c r="F284" s="335">
        <v>9.604</v>
      </c>
      <c r="G284" s="39"/>
      <c r="H284" s="45"/>
    </row>
    <row r="285" spans="1:8" s="2" customFormat="1" ht="16.8" customHeight="1">
      <c r="A285" s="39"/>
      <c r="B285" s="45"/>
      <c r="C285" s="336" t="s">
        <v>1266</v>
      </c>
      <c r="D285" s="336" t="s">
        <v>1358</v>
      </c>
      <c r="E285" s="18" t="s">
        <v>1</v>
      </c>
      <c r="F285" s="337">
        <v>9.604</v>
      </c>
      <c r="G285" s="39"/>
      <c r="H285" s="45"/>
    </row>
    <row r="286" spans="1:8" s="2" customFormat="1" ht="16.8" customHeight="1">
      <c r="A286" s="39"/>
      <c r="B286" s="45"/>
      <c r="C286" s="332" t="s">
        <v>1614</v>
      </c>
      <c r="D286" s="333" t="s">
        <v>1614</v>
      </c>
      <c r="E286" s="334" t="s">
        <v>1</v>
      </c>
      <c r="F286" s="335">
        <v>0.3</v>
      </c>
      <c r="G286" s="39"/>
      <c r="H286" s="45"/>
    </row>
    <row r="287" spans="1:8" s="2" customFormat="1" ht="16.8" customHeight="1">
      <c r="A287" s="39"/>
      <c r="B287" s="45"/>
      <c r="C287" s="336" t="s">
        <v>1</v>
      </c>
      <c r="D287" s="336" t="s">
        <v>1406</v>
      </c>
      <c r="E287" s="18" t="s">
        <v>1</v>
      </c>
      <c r="F287" s="337">
        <v>0</v>
      </c>
      <c r="G287" s="39"/>
      <c r="H287" s="45"/>
    </row>
    <row r="288" spans="1:8" s="2" customFormat="1" ht="16.8" customHeight="1">
      <c r="A288" s="39"/>
      <c r="B288" s="45"/>
      <c r="C288" s="336" t="s">
        <v>1</v>
      </c>
      <c r="D288" s="336" t="s">
        <v>1554</v>
      </c>
      <c r="E288" s="18" t="s">
        <v>1</v>
      </c>
      <c r="F288" s="337">
        <v>0</v>
      </c>
      <c r="G288" s="39"/>
      <c r="H288" s="45"/>
    </row>
    <row r="289" spans="1:8" s="2" customFormat="1" ht="16.8" customHeight="1">
      <c r="A289" s="39"/>
      <c r="B289" s="45"/>
      <c r="C289" s="336" t="s">
        <v>1</v>
      </c>
      <c r="D289" s="336" t="s">
        <v>1593</v>
      </c>
      <c r="E289" s="18" t="s">
        <v>1</v>
      </c>
      <c r="F289" s="337">
        <v>0</v>
      </c>
      <c r="G289" s="39"/>
      <c r="H289" s="45"/>
    </row>
    <row r="290" spans="1:8" s="2" customFormat="1" ht="16.8" customHeight="1">
      <c r="A290" s="39"/>
      <c r="B290" s="45"/>
      <c r="C290" s="336" t="s">
        <v>1614</v>
      </c>
      <c r="D290" s="336" t="s">
        <v>1615</v>
      </c>
      <c r="E290" s="18" t="s">
        <v>1</v>
      </c>
      <c r="F290" s="337">
        <v>0.3</v>
      </c>
      <c r="G290" s="39"/>
      <c r="H290" s="45"/>
    </row>
    <row r="291" spans="1:8" s="2" customFormat="1" ht="16.8" customHeight="1">
      <c r="A291" s="39"/>
      <c r="B291" s="45"/>
      <c r="C291" s="338" t="s">
        <v>2509</v>
      </c>
      <c r="D291" s="39"/>
      <c r="E291" s="39"/>
      <c r="F291" s="39"/>
      <c r="G291" s="39"/>
      <c r="H291" s="45"/>
    </row>
    <row r="292" spans="1:8" s="2" customFormat="1" ht="16.8" customHeight="1">
      <c r="A292" s="39"/>
      <c r="B292" s="45"/>
      <c r="C292" s="336" t="s">
        <v>1609</v>
      </c>
      <c r="D292" s="336" t="s">
        <v>1610</v>
      </c>
      <c r="E292" s="18" t="s">
        <v>1401</v>
      </c>
      <c r="F292" s="337">
        <v>0.33</v>
      </c>
      <c r="G292" s="39"/>
      <c r="H292" s="45"/>
    </row>
    <row r="293" spans="1:8" s="2" customFormat="1" ht="16.8" customHeight="1">
      <c r="A293" s="39"/>
      <c r="B293" s="45"/>
      <c r="C293" s="332" t="s">
        <v>1626</v>
      </c>
      <c r="D293" s="333" t="s">
        <v>1626</v>
      </c>
      <c r="E293" s="334" t="s">
        <v>1</v>
      </c>
      <c r="F293" s="335">
        <v>10.521</v>
      </c>
      <c r="G293" s="39"/>
      <c r="H293" s="45"/>
    </row>
    <row r="294" spans="1:8" s="2" customFormat="1" ht="16.8" customHeight="1">
      <c r="A294" s="39"/>
      <c r="B294" s="45"/>
      <c r="C294" s="336" t="s">
        <v>1626</v>
      </c>
      <c r="D294" s="336" t="s">
        <v>1627</v>
      </c>
      <c r="E294" s="18" t="s">
        <v>1</v>
      </c>
      <c r="F294" s="337">
        <v>10.521</v>
      </c>
      <c r="G294" s="39"/>
      <c r="H294" s="45"/>
    </row>
    <row r="295" spans="1:8" s="2" customFormat="1" ht="16.8" customHeight="1">
      <c r="A295" s="39"/>
      <c r="B295" s="45"/>
      <c r="C295" s="332" t="s">
        <v>1634</v>
      </c>
      <c r="D295" s="333" t="s">
        <v>1634</v>
      </c>
      <c r="E295" s="334" t="s">
        <v>1</v>
      </c>
      <c r="F295" s="335">
        <v>6.31</v>
      </c>
      <c r="G295" s="39"/>
      <c r="H295" s="45"/>
    </row>
    <row r="296" spans="1:8" s="2" customFormat="1" ht="16.8" customHeight="1">
      <c r="A296" s="39"/>
      <c r="B296" s="45"/>
      <c r="C296" s="336" t="s">
        <v>1</v>
      </c>
      <c r="D296" s="336" t="s">
        <v>1406</v>
      </c>
      <c r="E296" s="18" t="s">
        <v>1</v>
      </c>
      <c r="F296" s="337">
        <v>0</v>
      </c>
      <c r="G296" s="39"/>
      <c r="H296" s="45"/>
    </row>
    <row r="297" spans="1:8" s="2" customFormat="1" ht="16.8" customHeight="1">
      <c r="A297" s="39"/>
      <c r="B297" s="45"/>
      <c r="C297" s="336" t="s">
        <v>1</v>
      </c>
      <c r="D297" s="336" t="s">
        <v>1407</v>
      </c>
      <c r="E297" s="18" t="s">
        <v>1</v>
      </c>
      <c r="F297" s="337">
        <v>0</v>
      </c>
      <c r="G297" s="39"/>
      <c r="H297" s="45"/>
    </row>
    <row r="298" spans="1:8" s="2" customFormat="1" ht="12">
      <c r="A298" s="39"/>
      <c r="B298" s="45"/>
      <c r="C298" s="336" t="s">
        <v>1</v>
      </c>
      <c r="D298" s="336" t="s">
        <v>1633</v>
      </c>
      <c r="E298" s="18" t="s">
        <v>1</v>
      </c>
      <c r="F298" s="337">
        <v>0</v>
      </c>
      <c r="G298" s="39"/>
      <c r="H298" s="45"/>
    </row>
    <row r="299" spans="1:8" s="2" customFormat="1" ht="16.8" customHeight="1">
      <c r="A299" s="39"/>
      <c r="B299" s="45"/>
      <c r="C299" s="336" t="s">
        <v>1634</v>
      </c>
      <c r="D299" s="336" t="s">
        <v>1410</v>
      </c>
      <c r="E299" s="18" t="s">
        <v>1</v>
      </c>
      <c r="F299" s="337">
        <v>6.31</v>
      </c>
      <c r="G299" s="39"/>
      <c r="H299" s="45"/>
    </row>
    <row r="300" spans="1:8" s="2" customFormat="1" ht="16.8" customHeight="1">
      <c r="A300" s="39"/>
      <c r="B300" s="45"/>
      <c r="C300" s="338" t="s">
        <v>2509</v>
      </c>
      <c r="D300" s="39"/>
      <c r="E300" s="39"/>
      <c r="F300" s="39"/>
      <c r="G300" s="39"/>
      <c r="H300" s="45"/>
    </row>
    <row r="301" spans="1:8" s="2" customFormat="1" ht="16.8" customHeight="1">
      <c r="A301" s="39"/>
      <c r="B301" s="45"/>
      <c r="C301" s="336" t="s">
        <v>1628</v>
      </c>
      <c r="D301" s="336" t="s">
        <v>1629</v>
      </c>
      <c r="E301" s="18" t="s">
        <v>1401</v>
      </c>
      <c r="F301" s="337">
        <v>8.761</v>
      </c>
      <c r="G301" s="39"/>
      <c r="H301" s="45"/>
    </row>
    <row r="302" spans="1:8" s="2" customFormat="1" ht="16.8" customHeight="1">
      <c r="A302" s="39"/>
      <c r="B302" s="45"/>
      <c r="C302" s="332" t="s">
        <v>2516</v>
      </c>
      <c r="D302" s="333" t="s">
        <v>2516</v>
      </c>
      <c r="E302" s="334" t="s">
        <v>1</v>
      </c>
      <c r="F302" s="335">
        <v>0</v>
      </c>
      <c r="G302" s="39"/>
      <c r="H302" s="45"/>
    </row>
    <row r="303" spans="1:8" s="2" customFormat="1" ht="16.8" customHeight="1">
      <c r="A303" s="39"/>
      <c r="B303" s="45"/>
      <c r="C303" s="332" t="s">
        <v>2517</v>
      </c>
      <c r="D303" s="333" t="s">
        <v>2517</v>
      </c>
      <c r="E303" s="334" t="s">
        <v>1</v>
      </c>
      <c r="F303" s="335">
        <v>0</v>
      </c>
      <c r="G303" s="39"/>
      <c r="H303" s="45"/>
    </row>
    <row r="304" spans="1:8" s="2" customFormat="1" ht="16.8" customHeight="1">
      <c r="A304" s="39"/>
      <c r="B304" s="45"/>
      <c r="C304" s="332" t="s">
        <v>1667</v>
      </c>
      <c r="D304" s="333" t="s">
        <v>1667</v>
      </c>
      <c r="E304" s="334" t="s">
        <v>1</v>
      </c>
      <c r="F304" s="335">
        <v>10.521</v>
      </c>
      <c r="G304" s="39"/>
      <c r="H304" s="45"/>
    </row>
    <row r="305" spans="1:8" s="2" customFormat="1" ht="16.8" customHeight="1">
      <c r="A305" s="39"/>
      <c r="B305" s="45"/>
      <c r="C305" s="336" t="s">
        <v>1667</v>
      </c>
      <c r="D305" s="336" t="s">
        <v>1668</v>
      </c>
      <c r="E305" s="18" t="s">
        <v>1</v>
      </c>
      <c r="F305" s="337">
        <v>10.521</v>
      </c>
      <c r="G305" s="39"/>
      <c r="H305" s="45"/>
    </row>
    <row r="306" spans="1:8" s="2" customFormat="1" ht="16.8" customHeight="1">
      <c r="A306" s="39"/>
      <c r="B306" s="45"/>
      <c r="C306" s="332" t="s">
        <v>1675</v>
      </c>
      <c r="D306" s="333" t="s">
        <v>1675</v>
      </c>
      <c r="E306" s="334" t="s">
        <v>1</v>
      </c>
      <c r="F306" s="335">
        <v>6.31</v>
      </c>
      <c r="G306" s="39"/>
      <c r="H306" s="45"/>
    </row>
    <row r="307" spans="1:8" s="2" customFormat="1" ht="16.8" customHeight="1">
      <c r="A307" s="39"/>
      <c r="B307" s="45"/>
      <c r="C307" s="336" t="s">
        <v>1</v>
      </c>
      <c r="D307" s="336" t="s">
        <v>1406</v>
      </c>
      <c r="E307" s="18" t="s">
        <v>1</v>
      </c>
      <c r="F307" s="337">
        <v>0</v>
      </c>
      <c r="G307" s="39"/>
      <c r="H307" s="45"/>
    </row>
    <row r="308" spans="1:8" s="2" customFormat="1" ht="16.8" customHeight="1">
      <c r="A308" s="39"/>
      <c r="B308" s="45"/>
      <c r="C308" s="336" t="s">
        <v>1</v>
      </c>
      <c r="D308" s="336" t="s">
        <v>1407</v>
      </c>
      <c r="E308" s="18" t="s">
        <v>1</v>
      </c>
      <c r="F308" s="337">
        <v>0</v>
      </c>
      <c r="G308" s="39"/>
      <c r="H308" s="45"/>
    </row>
    <row r="309" spans="1:8" s="2" customFormat="1" ht="12">
      <c r="A309" s="39"/>
      <c r="B309" s="45"/>
      <c r="C309" s="336" t="s">
        <v>1</v>
      </c>
      <c r="D309" s="336" t="s">
        <v>1674</v>
      </c>
      <c r="E309" s="18" t="s">
        <v>1</v>
      </c>
      <c r="F309" s="337">
        <v>0</v>
      </c>
      <c r="G309" s="39"/>
      <c r="H309" s="45"/>
    </row>
    <row r="310" spans="1:8" s="2" customFormat="1" ht="16.8" customHeight="1">
      <c r="A310" s="39"/>
      <c r="B310" s="45"/>
      <c r="C310" s="336" t="s">
        <v>1675</v>
      </c>
      <c r="D310" s="336" t="s">
        <v>1410</v>
      </c>
      <c r="E310" s="18" t="s">
        <v>1</v>
      </c>
      <c r="F310" s="337">
        <v>6.31</v>
      </c>
      <c r="G310" s="39"/>
      <c r="H310" s="45"/>
    </row>
    <row r="311" spans="1:8" s="2" customFormat="1" ht="16.8" customHeight="1">
      <c r="A311" s="39"/>
      <c r="B311" s="45"/>
      <c r="C311" s="338" t="s">
        <v>2509</v>
      </c>
      <c r="D311" s="39"/>
      <c r="E311" s="39"/>
      <c r="F311" s="39"/>
      <c r="G311" s="39"/>
      <c r="H311" s="45"/>
    </row>
    <row r="312" spans="1:8" s="2" customFormat="1" ht="16.8" customHeight="1">
      <c r="A312" s="39"/>
      <c r="B312" s="45"/>
      <c r="C312" s="336" t="s">
        <v>1669</v>
      </c>
      <c r="D312" s="336" t="s">
        <v>1670</v>
      </c>
      <c r="E312" s="18" t="s">
        <v>1401</v>
      </c>
      <c r="F312" s="337">
        <v>7.965</v>
      </c>
      <c r="G312" s="39"/>
      <c r="H312" s="45"/>
    </row>
    <row r="313" spans="1:8" s="2" customFormat="1" ht="16.8" customHeight="1">
      <c r="A313" s="39"/>
      <c r="B313" s="45"/>
      <c r="C313" s="332" t="s">
        <v>1688</v>
      </c>
      <c r="D313" s="333" t="s">
        <v>1688</v>
      </c>
      <c r="E313" s="334" t="s">
        <v>1</v>
      </c>
      <c r="F313" s="335">
        <v>0.3</v>
      </c>
      <c r="G313" s="39"/>
      <c r="H313" s="45"/>
    </row>
    <row r="314" spans="1:8" s="2" customFormat="1" ht="16.8" customHeight="1">
      <c r="A314" s="39"/>
      <c r="B314" s="45"/>
      <c r="C314" s="336" t="s">
        <v>1</v>
      </c>
      <c r="D314" s="336" t="s">
        <v>1406</v>
      </c>
      <c r="E314" s="18" t="s">
        <v>1</v>
      </c>
      <c r="F314" s="337">
        <v>0</v>
      </c>
      <c r="G314" s="39"/>
      <c r="H314" s="45"/>
    </row>
    <row r="315" spans="1:8" s="2" customFormat="1" ht="16.8" customHeight="1">
      <c r="A315" s="39"/>
      <c r="B315" s="45"/>
      <c r="C315" s="336" t="s">
        <v>1</v>
      </c>
      <c r="D315" s="336" t="s">
        <v>1554</v>
      </c>
      <c r="E315" s="18" t="s">
        <v>1</v>
      </c>
      <c r="F315" s="337">
        <v>0</v>
      </c>
      <c r="G315" s="39"/>
      <c r="H315" s="45"/>
    </row>
    <row r="316" spans="1:8" s="2" customFormat="1" ht="12">
      <c r="A316" s="39"/>
      <c r="B316" s="45"/>
      <c r="C316" s="336" t="s">
        <v>1</v>
      </c>
      <c r="D316" s="336" t="s">
        <v>1674</v>
      </c>
      <c r="E316" s="18" t="s">
        <v>1</v>
      </c>
      <c r="F316" s="337">
        <v>0</v>
      </c>
      <c r="G316" s="39"/>
      <c r="H316" s="45"/>
    </row>
    <row r="317" spans="1:8" s="2" customFormat="1" ht="16.8" customHeight="1">
      <c r="A317" s="39"/>
      <c r="B317" s="45"/>
      <c r="C317" s="336" t="s">
        <v>1688</v>
      </c>
      <c r="D317" s="336" t="s">
        <v>1615</v>
      </c>
      <c r="E317" s="18" t="s">
        <v>1</v>
      </c>
      <c r="F317" s="337">
        <v>0.3</v>
      </c>
      <c r="G317" s="39"/>
      <c r="H317" s="45"/>
    </row>
    <row r="318" spans="1:8" s="2" customFormat="1" ht="16.8" customHeight="1">
      <c r="A318" s="39"/>
      <c r="B318" s="45"/>
      <c r="C318" s="338" t="s">
        <v>2509</v>
      </c>
      <c r="D318" s="39"/>
      <c r="E318" s="39"/>
      <c r="F318" s="39"/>
      <c r="G318" s="39"/>
      <c r="H318" s="45"/>
    </row>
    <row r="319" spans="1:8" s="2" customFormat="1" ht="16.8" customHeight="1">
      <c r="A319" s="39"/>
      <c r="B319" s="45"/>
      <c r="C319" s="336" t="s">
        <v>1684</v>
      </c>
      <c r="D319" s="336" t="s">
        <v>1685</v>
      </c>
      <c r="E319" s="18" t="s">
        <v>1401</v>
      </c>
      <c r="F319" s="337">
        <v>0.3</v>
      </c>
      <c r="G319" s="39"/>
      <c r="H319" s="45"/>
    </row>
    <row r="320" spans="1:8" s="2" customFormat="1" ht="16.8" customHeight="1">
      <c r="A320" s="39"/>
      <c r="B320" s="45"/>
      <c r="C320" s="332" t="s">
        <v>1695</v>
      </c>
      <c r="D320" s="333" t="s">
        <v>1695</v>
      </c>
      <c r="E320" s="334" t="s">
        <v>1</v>
      </c>
      <c r="F320" s="335">
        <v>1.3</v>
      </c>
      <c r="G320" s="39"/>
      <c r="H320" s="45"/>
    </row>
    <row r="321" spans="1:8" s="2" customFormat="1" ht="16.8" customHeight="1">
      <c r="A321" s="39"/>
      <c r="B321" s="45"/>
      <c r="C321" s="336" t="s">
        <v>1</v>
      </c>
      <c r="D321" s="336" t="s">
        <v>1406</v>
      </c>
      <c r="E321" s="18" t="s">
        <v>1</v>
      </c>
      <c r="F321" s="337">
        <v>0</v>
      </c>
      <c r="G321" s="39"/>
      <c r="H321" s="45"/>
    </row>
    <row r="322" spans="1:8" s="2" customFormat="1" ht="16.8" customHeight="1">
      <c r="A322" s="39"/>
      <c r="B322" s="45"/>
      <c r="C322" s="336" t="s">
        <v>1</v>
      </c>
      <c r="D322" s="336" t="s">
        <v>1554</v>
      </c>
      <c r="E322" s="18" t="s">
        <v>1</v>
      </c>
      <c r="F322" s="337">
        <v>0</v>
      </c>
      <c r="G322" s="39"/>
      <c r="H322" s="45"/>
    </row>
    <row r="323" spans="1:8" s="2" customFormat="1" ht="12">
      <c r="A323" s="39"/>
      <c r="B323" s="45"/>
      <c r="C323" s="336" t="s">
        <v>1</v>
      </c>
      <c r="D323" s="336" t="s">
        <v>1674</v>
      </c>
      <c r="E323" s="18" t="s">
        <v>1</v>
      </c>
      <c r="F323" s="337">
        <v>0</v>
      </c>
      <c r="G323" s="39"/>
      <c r="H323" s="45"/>
    </row>
    <row r="324" spans="1:8" s="2" customFormat="1" ht="16.8" customHeight="1">
      <c r="A324" s="39"/>
      <c r="B324" s="45"/>
      <c r="C324" s="336" t="s">
        <v>1695</v>
      </c>
      <c r="D324" s="336" t="s">
        <v>1659</v>
      </c>
      <c r="E324" s="18" t="s">
        <v>1</v>
      </c>
      <c r="F324" s="337">
        <v>1.3</v>
      </c>
      <c r="G324" s="39"/>
      <c r="H324" s="45"/>
    </row>
    <row r="325" spans="1:8" s="2" customFormat="1" ht="16.8" customHeight="1">
      <c r="A325" s="39"/>
      <c r="B325" s="45"/>
      <c r="C325" s="338" t="s">
        <v>2509</v>
      </c>
      <c r="D325" s="39"/>
      <c r="E325" s="39"/>
      <c r="F325" s="39"/>
      <c r="G325" s="39"/>
      <c r="H325" s="45"/>
    </row>
    <row r="326" spans="1:8" s="2" customFormat="1" ht="16.8" customHeight="1">
      <c r="A326" s="39"/>
      <c r="B326" s="45"/>
      <c r="C326" s="336" t="s">
        <v>1691</v>
      </c>
      <c r="D326" s="336" t="s">
        <v>1692</v>
      </c>
      <c r="E326" s="18" t="s">
        <v>1401</v>
      </c>
      <c r="F326" s="337">
        <v>1.3</v>
      </c>
      <c r="G326" s="39"/>
      <c r="H326" s="45"/>
    </row>
    <row r="327" spans="1:8" s="2" customFormat="1" ht="16.8" customHeight="1">
      <c r="A327" s="39"/>
      <c r="B327" s="45"/>
      <c r="C327" s="332" t="s">
        <v>1703</v>
      </c>
      <c r="D327" s="333" t="s">
        <v>1703</v>
      </c>
      <c r="E327" s="334" t="s">
        <v>1</v>
      </c>
      <c r="F327" s="335">
        <v>9.565</v>
      </c>
      <c r="G327" s="39"/>
      <c r="H327" s="45"/>
    </row>
    <row r="328" spans="1:8" s="2" customFormat="1" ht="16.8" customHeight="1">
      <c r="A328" s="39"/>
      <c r="B328" s="45"/>
      <c r="C328" s="336" t="s">
        <v>1703</v>
      </c>
      <c r="D328" s="336" t="s">
        <v>1586</v>
      </c>
      <c r="E328" s="18" t="s">
        <v>1</v>
      </c>
      <c r="F328" s="337">
        <v>9.565</v>
      </c>
      <c r="G328" s="39"/>
      <c r="H328" s="45"/>
    </row>
    <row r="329" spans="1:8" s="2" customFormat="1" ht="16.8" customHeight="1">
      <c r="A329" s="39"/>
      <c r="B329" s="45"/>
      <c r="C329" s="332" t="s">
        <v>1365</v>
      </c>
      <c r="D329" s="333" t="s">
        <v>1365</v>
      </c>
      <c r="E329" s="334" t="s">
        <v>1</v>
      </c>
      <c r="F329" s="335">
        <v>1.464</v>
      </c>
      <c r="G329" s="39"/>
      <c r="H329" s="45"/>
    </row>
    <row r="330" spans="1:8" s="2" customFormat="1" ht="16.8" customHeight="1">
      <c r="A330" s="39"/>
      <c r="B330" s="45"/>
      <c r="C330" s="336" t="s">
        <v>1</v>
      </c>
      <c r="D330" s="336" t="s">
        <v>1341</v>
      </c>
      <c r="E330" s="18" t="s">
        <v>1</v>
      </c>
      <c r="F330" s="337">
        <v>0</v>
      </c>
      <c r="G330" s="39"/>
      <c r="H330" s="45"/>
    </row>
    <row r="331" spans="1:8" s="2" customFormat="1" ht="16.8" customHeight="1">
      <c r="A331" s="39"/>
      <c r="B331" s="45"/>
      <c r="C331" s="336" t="s">
        <v>1</v>
      </c>
      <c r="D331" s="336" t="s">
        <v>1364</v>
      </c>
      <c r="E331" s="18" t="s">
        <v>1</v>
      </c>
      <c r="F331" s="337">
        <v>0</v>
      </c>
      <c r="G331" s="39"/>
      <c r="H331" s="45"/>
    </row>
    <row r="332" spans="1:8" s="2" customFormat="1" ht="16.8" customHeight="1">
      <c r="A332" s="39"/>
      <c r="B332" s="45"/>
      <c r="C332" s="336" t="s">
        <v>1365</v>
      </c>
      <c r="D332" s="336" t="s">
        <v>1366</v>
      </c>
      <c r="E332" s="18" t="s">
        <v>1</v>
      </c>
      <c r="F332" s="337">
        <v>1.464</v>
      </c>
      <c r="G332" s="39"/>
      <c r="H332" s="45"/>
    </row>
    <row r="333" spans="1:8" s="2" customFormat="1" ht="16.8" customHeight="1">
      <c r="A333" s="39"/>
      <c r="B333" s="45"/>
      <c r="C333" s="332" t="s">
        <v>1711</v>
      </c>
      <c r="D333" s="333" t="s">
        <v>1711</v>
      </c>
      <c r="E333" s="334" t="s">
        <v>1</v>
      </c>
      <c r="F333" s="335">
        <v>0.631</v>
      </c>
      <c r="G333" s="39"/>
      <c r="H333" s="45"/>
    </row>
    <row r="334" spans="1:8" s="2" customFormat="1" ht="16.8" customHeight="1">
      <c r="A334" s="39"/>
      <c r="B334" s="45"/>
      <c r="C334" s="336" t="s">
        <v>1</v>
      </c>
      <c r="D334" s="336" t="s">
        <v>1406</v>
      </c>
      <c r="E334" s="18" t="s">
        <v>1</v>
      </c>
      <c r="F334" s="337">
        <v>0</v>
      </c>
      <c r="G334" s="39"/>
      <c r="H334" s="45"/>
    </row>
    <row r="335" spans="1:8" s="2" customFormat="1" ht="16.8" customHeight="1">
      <c r="A335" s="39"/>
      <c r="B335" s="45"/>
      <c r="C335" s="336" t="s">
        <v>1</v>
      </c>
      <c r="D335" s="336" t="s">
        <v>1407</v>
      </c>
      <c r="E335" s="18" t="s">
        <v>1</v>
      </c>
      <c r="F335" s="337">
        <v>0</v>
      </c>
      <c r="G335" s="39"/>
      <c r="H335" s="45"/>
    </row>
    <row r="336" spans="1:8" s="2" customFormat="1" ht="16.8" customHeight="1">
      <c r="A336" s="39"/>
      <c r="B336" s="45"/>
      <c r="C336" s="336" t="s">
        <v>1</v>
      </c>
      <c r="D336" s="336" t="s">
        <v>1710</v>
      </c>
      <c r="E336" s="18" t="s">
        <v>1</v>
      </c>
      <c r="F336" s="337">
        <v>0</v>
      </c>
      <c r="G336" s="39"/>
      <c r="H336" s="45"/>
    </row>
    <row r="337" spans="1:8" s="2" customFormat="1" ht="16.8" customHeight="1">
      <c r="A337" s="39"/>
      <c r="B337" s="45"/>
      <c r="C337" s="336" t="s">
        <v>1711</v>
      </c>
      <c r="D337" s="336" t="s">
        <v>1596</v>
      </c>
      <c r="E337" s="18" t="s">
        <v>1</v>
      </c>
      <c r="F337" s="337">
        <v>0.631</v>
      </c>
      <c r="G337" s="39"/>
      <c r="H337" s="45"/>
    </row>
    <row r="338" spans="1:8" s="2" customFormat="1" ht="16.8" customHeight="1">
      <c r="A338" s="39"/>
      <c r="B338" s="45"/>
      <c r="C338" s="338" t="s">
        <v>2509</v>
      </c>
      <c r="D338" s="39"/>
      <c r="E338" s="39"/>
      <c r="F338" s="39"/>
      <c r="G338" s="39"/>
      <c r="H338" s="45"/>
    </row>
    <row r="339" spans="1:8" s="2" customFormat="1" ht="16.8" customHeight="1">
      <c r="A339" s="39"/>
      <c r="B339" s="45"/>
      <c r="C339" s="336" t="s">
        <v>1704</v>
      </c>
      <c r="D339" s="336" t="s">
        <v>1705</v>
      </c>
      <c r="E339" s="18" t="s">
        <v>1401</v>
      </c>
      <c r="F339" s="337">
        <v>0.956</v>
      </c>
      <c r="G339" s="39"/>
      <c r="H339" s="45"/>
    </row>
    <row r="340" spans="1:8" s="2" customFormat="1" ht="16.8" customHeight="1">
      <c r="A340" s="39"/>
      <c r="B340" s="45"/>
      <c r="C340" s="332" t="s">
        <v>1732</v>
      </c>
      <c r="D340" s="333" t="s">
        <v>1732</v>
      </c>
      <c r="E340" s="334" t="s">
        <v>1</v>
      </c>
      <c r="F340" s="335">
        <v>6.31</v>
      </c>
      <c r="G340" s="39"/>
      <c r="H340" s="45"/>
    </row>
    <row r="341" spans="1:8" s="2" customFormat="1" ht="16.8" customHeight="1">
      <c r="A341" s="39"/>
      <c r="B341" s="45"/>
      <c r="C341" s="336" t="s">
        <v>1</v>
      </c>
      <c r="D341" s="336" t="s">
        <v>1406</v>
      </c>
      <c r="E341" s="18" t="s">
        <v>1</v>
      </c>
      <c r="F341" s="337">
        <v>0</v>
      </c>
      <c r="G341" s="39"/>
      <c r="H341" s="45"/>
    </row>
    <row r="342" spans="1:8" s="2" customFormat="1" ht="16.8" customHeight="1">
      <c r="A342" s="39"/>
      <c r="B342" s="45"/>
      <c r="C342" s="336" t="s">
        <v>1</v>
      </c>
      <c r="D342" s="336" t="s">
        <v>1407</v>
      </c>
      <c r="E342" s="18" t="s">
        <v>1</v>
      </c>
      <c r="F342" s="337">
        <v>0</v>
      </c>
      <c r="G342" s="39"/>
      <c r="H342" s="45"/>
    </row>
    <row r="343" spans="1:8" s="2" customFormat="1" ht="16.8" customHeight="1">
      <c r="A343" s="39"/>
      <c r="B343" s="45"/>
      <c r="C343" s="336" t="s">
        <v>1</v>
      </c>
      <c r="D343" s="336" t="s">
        <v>1731</v>
      </c>
      <c r="E343" s="18" t="s">
        <v>1</v>
      </c>
      <c r="F343" s="337">
        <v>0</v>
      </c>
      <c r="G343" s="39"/>
      <c r="H343" s="45"/>
    </row>
    <row r="344" spans="1:8" s="2" customFormat="1" ht="16.8" customHeight="1">
      <c r="A344" s="39"/>
      <c r="B344" s="45"/>
      <c r="C344" s="336" t="s">
        <v>1732</v>
      </c>
      <c r="D344" s="336" t="s">
        <v>1410</v>
      </c>
      <c r="E344" s="18" t="s">
        <v>1</v>
      </c>
      <c r="F344" s="337">
        <v>6.31</v>
      </c>
      <c r="G344" s="39"/>
      <c r="H344" s="45"/>
    </row>
    <row r="345" spans="1:8" s="2" customFormat="1" ht="16.8" customHeight="1">
      <c r="A345" s="39"/>
      <c r="B345" s="45"/>
      <c r="C345" s="338" t="s">
        <v>2509</v>
      </c>
      <c r="D345" s="39"/>
      <c r="E345" s="39"/>
      <c r="F345" s="39"/>
      <c r="G345" s="39"/>
      <c r="H345" s="45"/>
    </row>
    <row r="346" spans="1:8" s="2" customFormat="1" ht="16.8" customHeight="1">
      <c r="A346" s="39"/>
      <c r="B346" s="45"/>
      <c r="C346" s="336" t="s">
        <v>1726</v>
      </c>
      <c r="D346" s="336" t="s">
        <v>1727</v>
      </c>
      <c r="E346" s="18" t="s">
        <v>1401</v>
      </c>
      <c r="F346" s="337">
        <v>9.565</v>
      </c>
      <c r="G346" s="39"/>
      <c r="H346" s="45"/>
    </row>
    <row r="347" spans="1:8" s="2" customFormat="1" ht="16.8" customHeight="1">
      <c r="A347" s="39"/>
      <c r="B347" s="45"/>
      <c r="C347" s="332" t="s">
        <v>1753</v>
      </c>
      <c r="D347" s="333" t="s">
        <v>1753</v>
      </c>
      <c r="E347" s="334" t="s">
        <v>1</v>
      </c>
      <c r="F347" s="335">
        <v>2.344</v>
      </c>
      <c r="G347" s="39"/>
      <c r="H347" s="45"/>
    </row>
    <row r="348" spans="1:8" s="2" customFormat="1" ht="16.8" customHeight="1">
      <c r="A348" s="39"/>
      <c r="B348" s="45"/>
      <c r="C348" s="336" t="s">
        <v>1</v>
      </c>
      <c r="D348" s="336" t="s">
        <v>1406</v>
      </c>
      <c r="E348" s="18" t="s">
        <v>1</v>
      </c>
      <c r="F348" s="337">
        <v>0</v>
      </c>
      <c r="G348" s="39"/>
      <c r="H348" s="45"/>
    </row>
    <row r="349" spans="1:8" s="2" customFormat="1" ht="16.8" customHeight="1">
      <c r="A349" s="39"/>
      <c r="B349" s="45"/>
      <c r="C349" s="336" t="s">
        <v>1</v>
      </c>
      <c r="D349" s="336" t="s">
        <v>1554</v>
      </c>
      <c r="E349" s="18" t="s">
        <v>1</v>
      </c>
      <c r="F349" s="337">
        <v>0</v>
      </c>
      <c r="G349" s="39"/>
      <c r="H349" s="45"/>
    </row>
    <row r="350" spans="1:8" s="2" customFormat="1" ht="16.8" customHeight="1">
      <c r="A350" s="39"/>
      <c r="B350" s="45"/>
      <c r="C350" s="336" t="s">
        <v>1</v>
      </c>
      <c r="D350" s="336" t="s">
        <v>1752</v>
      </c>
      <c r="E350" s="18" t="s">
        <v>1</v>
      </c>
      <c r="F350" s="337">
        <v>0</v>
      </c>
      <c r="G350" s="39"/>
      <c r="H350" s="45"/>
    </row>
    <row r="351" spans="1:8" s="2" customFormat="1" ht="16.8" customHeight="1">
      <c r="A351" s="39"/>
      <c r="B351" s="45"/>
      <c r="C351" s="336" t="s">
        <v>1753</v>
      </c>
      <c r="D351" s="336" t="s">
        <v>1735</v>
      </c>
      <c r="E351" s="18" t="s">
        <v>1</v>
      </c>
      <c r="F351" s="337">
        <v>2.344</v>
      </c>
      <c r="G351" s="39"/>
      <c r="H351" s="45"/>
    </row>
    <row r="352" spans="1:8" s="2" customFormat="1" ht="16.8" customHeight="1">
      <c r="A352" s="39"/>
      <c r="B352" s="45"/>
      <c r="C352" s="338" t="s">
        <v>2509</v>
      </c>
      <c r="D352" s="39"/>
      <c r="E352" s="39"/>
      <c r="F352" s="39"/>
      <c r="G352" s="39"/>
      <c r="H352" s="45"/>
    </row>
    <row r="353" spans="1:8" s="2" customFormat="1" ht="16.8" customHeight="1">
      <c r="A353" s="39"/>
      <c r="B353" s="45"/>
      <c r="C353" s="336" t="s">
        <v>1747</v>
      </c>
      <c r="D353" s="336" t="s">
        <v>1748</v>
      </c>
      <c r="E353" s="18" t="s">
        <v>1401</v>
      </c>
      <c r="F353" s="337">
        <v>3.255</v>
      </c>
      <c r="G353" s="39"/>
      <c r="H353" s="45"/>
    </row>
    <row r="354" spans="1:8" s="2" customFormat="1" ht="16.8" customHeight="1">
      <c r="A354" s="39"/>
      <c r="B354" s="45"/>
      <c r="C354" s="332" t="s">
        <v>1767</v>
      </c>
      <c r="D354" s="333" t="s">
        <v>1767</v>
      </c>
      <c r="E354" s="334" t="s">
        <v>1</v>
      </c>
      <c r="F354" s="335">
        <v>17.756</v>
      </c>
      <c r="G354" s="39"/>
      <c r="H354" s="45"/>
    </row>
    <row r="355" spans="1:8" s="2" customFormat="1" ht="16.8" customHeight="1">
      <c r="A355" s="39"/>
      <c r="B355" s="45"/>
      <c r="C355" s="336" t="s">
        <v>1767</v>
      </c>
      <c r="D355" s="336" t="s">
        <v>1768</v>
      </c>
      <c r="E355" s="18" t="s">
        <v>1</v>
      </c>
      <c r="F355" s="337">
        <v>17.756</v>
      </c>
      <c r="G355" s="39"/>
      <c r="H355" s="45"/>
    </row>
    <row r="356" spans="1:8" s="2" customFormat="1" ht="16.8" customHeight="1">
      <c r="A356" s="39"/>
      <c r="B356" s="45"/>
      <c r="C356" s="332" t="s">
        <v>1771</v>
      </c>
      <c r="D356" s="333" t="s">
        <v>1771</v>
      </c>
      <c r="E356" s="334" t="s">
        <v>1</v>
      </c>
      <c r="F356" s="335">
        <v>159.804</v>
      </c>
      <c r="G356" s="39"/>
      <c r="H356" s="45"/>
    </row>
    <row r="357" spans="1:8" s="2" customFormat="1" ht="16.8" customHeight="1">
      <c r="A357" s="39"/>
      <c r="B357" s="45"/>
      <c r="C357" s="336" t="s">
        <v>1</v>
      </c>
      <c r="D357" s="336" t="s">
        <v>1770</v>
      </c>
      <c r="E357" s="18" t="s">
        <v>1</v>
      </c>
      <c r="F357" s="337">
        <v>0</v>
      </c>
      <c r="G357" s="39"/>
      <c r="H357" s="45"/>
    </row>
    <row r="358" spans="1:8" s="2" customFormat="1" ht="16.8" customHeight="1">
      <c r="A358" s="39"/>
      <c r="B358" s="45"/>
      <c r="C358" s="336" t="s">
        <v>1771</v>
      </c>
      <c r="D358" s="336" t="s">
        <v>1772</v>
      </c>
      <c r="E358" s="18" t="s">
        <v>1</v>
      </c>
      <c r="F358" s="337">
        <v>159.804</v>
      </c>
      <c r="G358" s="39"/>
      <c r="H358" s="45"/>
    </row>
    <row r="359" spans="1:8" s="2" customFormat="1" ht="16.8" customHeight="1">
      <c r="A359" s="39"/>
      <c r="B359" s="45"/>
      <c r="C359" s="332" t="s">
        <v>1779</v>
      </c>
      <c r="D359" s="333" t="s">
        <v>1779</v>
      </c>
      <c r="E359" s="334" t="s">
        <v>1</v>
      </c>
      <c r="F359" s="335">
        <v>17.756</v>
      </c>
      <c r="G359" s="39"/>
      <c r="H359" s="45"/>
    </row>
    <row r="360" spans="1:8" s="2" customFormat="1" ht="16.8" customHeight="1">
      <c r="A360" s="39"/>
      <c r="B360" s="45"/>
      <c r="C360" s="336" t="s">
        <v>1779</v>
      </c>
      <c r="D360" s="336" t="s">
        <v>1768</v>
      </c>
      <c r="E360" s="18" t="s">
        <v>1</v>
      </c>
      <c r="F360" s="337">
        <v>17.756</v>
      </c>
      <c r="G360" s="39"/>
      <c r="H360" s="45"/>
    </row>
    <row r="361" spans="1:8" s="2" customFormat="1" ht="16.8" customHeight="1">
      <c r="A361" s="39"/>
      <c r="B361" s="45"/>
      <c r="C361" s="332" t="s">
        <v>1373</v>
      </c>
      <c r="D361" s="333" t="s">
        <v>1373</v>
      </c>
      <c r="E361" s="334" t="s">
        <v>1</v>
      </c>
      <c r="F361" s="335">
        <v>18.248</v>
      </c>
      <c r="G361" s="39"/>
      <c r="H361" s="45"/>
    </row>
    <row r="362" spans="1:8" s="2" customFormat="1" ht="16.8" customHeight="1">
      <c r="A362" s="39"/>
      <c r="B362" s="45"/>
      <c r="C362" s="336" t="s">
        <v>1373</v>
      </c>
      <c r="D362" s="336" t="s">
        <v>1374</v>
      </c>
      <c r="E362" s="18" t="s">
        <v>1</v>
      </c>
      <c r="F362" s="337">
        <v>18.248</v>
      </c>
      <c r="G362" s="39"/>
      <c r="H362" s="45"/>
    </row>
    <row r="363" spans="1:8" s="2" customFormat="1" ht="16.8" customHeight="1">
      <c r="A363" s="39"/>
      <c r="B363" s="45"/>
      <c r="C363" s="332" t="s">
        <v>1409</v>
      </c>
      <c r="D363" s="333" t="s">
        <v>1409</v>
      </c>
      <c r="E363" s="334" t="s">
        <v>1</v>
      </c>
      <c r="F363" s="335">
        <v>6.31</v>
      </c>
      <c r="G363" s="39"/>
      <c r="H363" s="45"/>
    </row>
    <row r="364" spans="1:8" s="2" customFormat="1" ht="16.8" customHeight="1">
      <c r="A364" s="39"/>
      <c r="B364" s="45"/>
      <c r="C364" s="336" t="s">
        <v>1</v>
      </c>
      <c r="D364" s="336" t="s">
        <v>1406</v>
      </c>
      <c r="E364" s="18" t="s">
        <v>1</v>
      </c>
      <c r="F364" s="337">
        <v>0</v>
      </c>
      <c r="G364" s="39"/>
      <c r="H364" s="45"/>
    </row>
    <row r="365" spans="1:8" s="2" customFormat="1" ht="16.8" customHeight="1">
      <c r="A365" s="39"/>
      <c r="B365" s="45"/>
      <c r="C365" s="336" t="s">
        <v>1</v>
      </c>
      <c r="D365" s="336" t="s">
        <v>1407</v>
      </c>
      <c r="E365" s="18" t="s">
        <v>1</v>
      </c>
      <c r="F365" s="337">
        <v>0</v>
      </c>
      <c r="G365" s="39"/>
      <c r="H365" s="45"/>
    </row>
    <row r="366" spans="1:8" s="2" customFormat="1" ht="16.8" customHeight="1">
      <c r="A366" s="39"/>
      <c r="B366" s="45"/>
      <c r="C366" s="336" t="s">
        <v>1</v>
      </c>
      <c r="D366" s="336" t="s">
        <v>1408</v>
      </c>
      <c r="E366" s="18" t="s">
        <v>1</v>
      </c>
      <c r="F366" s="337">
        <v>0</v>
      </c>
      <c r="G366" s="39"/>
      <c r="H366" s="45"/>
    </row>
    <row r="367" spans="1:8" s="2" customFormat="1" ht="16.8" customHeight="1">
      <c r="A367" s="39"/>
      <c r="B367" s="45"/>
      <c r="C367" s="336" t="s">
        <v>1409</v>
      </c>
      <c r="D367" s="336" t="s">
        <v>1410</v>
      </c>
      <c r="E367" s="18" t="s">
        <v>1</v>
      </c>
      <c r="F367" s="337">
        <v>6.31</v>
      </c>
      <c r="G367" s="39"/>
      <c r="H367" s="45"/>
    </row>
    <row r="368" spans="1:8" s="2" customFormat="1" ht="16.8" customHeight="1">
      <c r="A368" s="39"/>
      <c r="B368" s="45"/>
      <c r="C368" s="338" t="s">
        <v>2509</v>
      </c>
      <c r="D368" s="39"/>
      <c r="E368" s="39"/>
      <c r="F368" s="39"/>
      <c r="G368" s="39"/>
      <c r="H368" s="45"/>
    </row>
    <row r="369" spans="1:8" s="2" customFormat="1" ht="16.8" customHeight="1">
      <c r="A369" s="39"/>
      <c r="B369" s="45"/>
      <c r="C369" s="336" t="s">
        <v>1399</v>
      </c>
      <c r="D369" s="336" t="s">
        <v>1400</v>
      </c>
      <c r="E369" s="18" t="s">
        <v>1401</v>
      </c>
      <c r="F369" s="337">
        <v>6.31</v>
      </c>
      <c r="G369" s="39"/>
      <c r="H369" s="45"/>
    </row>
    <row r="370" spans="1:8" s="2" customFormat="1" ht="16.8" customHeight="1">
      <c r="A370" s="39"/>
      <c r="B370" s="45"/>
      <c r="C370" s="332" t="s">
        <v>1419</v>
      </c>
      <c r="D370" s="333" t="s">
        <v>1419</v>
      </c>
      <c r="E370" s="334" t="s">
        <v>1</v>
      </c>
      <c r="F370" s="335">
        <v>0.002</v>
      </c>
      <c r="G370" s="39"/>
      <c r="H370" s="45"/>
    </row>
    <row r="371" spans="1:8" s="2" customFormat="1" ht="16.8" customHeight="1">
      <c r="A371" s="39"/>
      <c r="B371" s="45"/>
      <c r="C371" s="336" t="s">
        <v>1</v>
      </c>
      <c r="D371" s="336" t="s">
        <v>1417</v>
      </c>
      <c r="E371" s="18" t="s">
        <v>1</v>
      </c>
      <c r="F371" s="337">
        <v>0</v>
      </c>
      <c r="G371" s="39"/>
      <c r="H371" s="45"/>
    </row>
    <row r="372" spans="1:8" s="2" customFormat="1" ht="16.8" customHeight="1">
      <c r="A372" s="39"/>
      <c r="B372" s="45"/>
      <c r="C372" s="336" t="s">
        <v>1</v>
      </c>
      <c r="D372" s="336" t="s">
        <v>1418</v>
      </c>
      <c r="E372" s="18" t="s">
        <v>1</v>
      </c>
      <c r="F372" s="337">
        <v>0</v>
      </c>
      <c r="G372" s="39"/>
      <c r="H372" s="45"/>
    </row>
    <row r="373" spans="1:8" s="2" customFormat="1" ht="16.8" customHeight="1">
      <c r="A373" s="39"/>
      <c r="B373" s="45"/>
      <c r="C373" s="336" t="s">
        <v>1419</v>
      </c>
      <c r="D373" s="336" t="s">
        <v>1420</v>
      </c>
      <c r="E373" s="18" t="s">
        <v>1</v>
      </c>
      <c r="F373" s="337">
        <v>0.002</v>
      </c>
      <c r="G373" s="39"/>
      <c r="H373" s="45"/>
    </row>
    <row r="374" spans="1:8" s="2" customFormat="1" ht="16.8" customHeight="1">
      <c r="A374" s="39"/>
      <c r="B374" s="45"/>
      <c r="C374" s="332" t="s">
        <v>1427</v>
      </c>
      <c r="D374" s="333" t="s">
        <v>1427</v>
      </c>
      <c r="E374" s="334" t="s">
        <v>1</v>
      </c>
      <c r="F374" s="335">
        <v>12.62</v>
      </c>
      <c r="G374" s="39"/>
      <c r="H374" s="45"/>
    </row>
    <row r="375" spans="1:8" s="2" customFormat="1" ht="16.8" customHeight="1">
      <c r="A375" s="39"/>
      <c r="B375" s="45"/>
      <c r="C375" s="336" t="s">
        <v>1</v>
      </c>
      <c r="D375" s="336" t="s">
        <v>1406</v>
      </c>
      <c r="E375" s="18" t="s">
        <v>1</v>
      </c>
      <c r="F375" s="337">
        <v>0</v>
      </c>
      <c r="G375" s="39"/>
      <c r="H375" s="45"/>
    </row>
    <row r="376" spans="1:8" s="2" customFormat="1" ht="16.8" customHeight="1">
      <c r="A376" s="39"/>
      <c r="B376" s="45"/>
      <c r="C376" s="336" t="s">
        <v>1</v>
      </c>
      <c r="D376" s="336" t="s">
        <v>1407</v>
      </c>
      <c r="E376" s="18" t="s">
        <v>1</v>
      </c>
      <c r="F376" s="337">
        <v>0</v>
      </c>
      <c r="G376" s="39"/>
      <c r="H376" s="45"/>
    </row>
    <row r="377" spans="1:8" s="2" customFormat="1" ht="16.8" customHeight="1">
      <c r="A377" s="39"/>
      <c r="B377" s="45"/>
      <c r="C377" s="336" t="s">
        <v>1</v>
      </c>
      <c r="D377" s="336" t="s">
        <v>1426</v>
      </c>
      <c r="E377" s="18" t="s">
        <v>1</v>
      </c>
      <c r="F377" s="337">
        <v>0</v>
      </c>
      <c r="G377" s="39"/>
      <c r="H377" s="45"/>
    </row>
    <row r="378" spans="1:8" s="2" customFormat="1" ht="16.8" customHeight="1">
      <c r="A378" s="39"/>
      <c r="B378" s="45"/>
      <c r="C378" s="336" t="s">
        <v>1427</v>
      </c>
      <c r="D378" s="336" t="s">
        <v>1428</v>
      </c>
      <c r="E378" s="18" t="s">
        <v>1</v>
      </c>
      <c r="F378" s="337">
        <v>12.62</v>
      </c>
      <c r="G378" s="39"/>
      <c r="H378" s="45"/>
    </row>
    <row r="379" spans="1:8" s="2" customFormat="1" ht="16.8" customHeight="1">
      <c r="A379" s="39"/>
      <c r="B379" s="45"/>
      <c r="C379" s="338" t="s">
        <v>2509</v>
      </c>
      <c r="D379" s="39"/>
      <c r="E379" s="39"/>
      <c r="F379" s="39"/>
      <c r="G379" s="39"/>
      <c r="H379" s="45"/>
    </row>
    <row r="380" spans="1:8" s="2" customFormat="1" ht="16.8" customHeight="1">
      <c r="A380" s="39"/>
      <c r="B380" s="45"/>
      <c r="C380" s="336" t="s">
        <v>1421</v>
      </c>
      <c r="D380" s="336" t="s">
        <v>1422</v>
      </c>
      <c r="E380" s="18" t="s">
        <v>1401</v>
      </c>
      <c r="F380" s="337">
        <v>12.62</v>
      </c>
      <c r="G380" s="39"/>
      <c r="H380" s="45"/>
    </row>
    <row r="381" spans="1:8" s="2" customFormat="1" ht="16.8" customHeight="1">
      <c r="A381" s="39"/>
      <c r="B381" s="45"/>
      <c r="C381" s="332" t="s">
        <v>1436</v>
      </c>
      <c r="D381" s="333" t="s">
        <v>1436</v>
      </c>
      <c r="E381" s="334" t="s">
        <v>1</v>
      </c>
      <c r="F381" s="335">
        <v>0.006</v>
      </c>
      <c r="G381" s="39"/>
      <c r="H381" s="45"/>
    </row>
    <row r="382" spans="1:8" s="2" customFormat="1" ht="16.8" customHeight="1">
      <c r="A382" s="39"/>
      <c r="B382" s="45"/>
      <c r="C382" s="336" t="s">
        <v>1</v>
      </c>
      <c r="D382" s="336" t="s">
        <v>1434</v>
      </c>
      <c r="E382" s="18" t="s">
        <v>1</v>
      </c>
      <c r="F382" s="337">
        <v>0</v>
      </c>
      <c r="G382" s="39"/>
      <c r="H382" s="45"/>
    </row>
    <row r="383" spans="1:8" s="2" customFormat="1" ht="16.8" customHeight="1">
      <c r="A383" s="39"/>
      <c r="B383" s="45"/>
      <c r="C383" s="336" t="s">
        <v>1</v>
      </c>
      <c r="D383" s="336" t="s">
        <v>1435</v>
      </c>
      <c r="E383" s="18" t="s">
        <v>1</v>
      </c>
      <c r="F383" s="337">
        <v>0</v>
      </c>
      <c r="G383" s="39"/>
      <c r="H383" s="45"/>
    </row>
    <row r="384" spans="1:8" s="2" customFormat="1" ht="16.8" customHeight="1">
      <c r="A384" s="39"/>
      <c r="B384" s="45"/>
      <c r="C384" s="336" t="s">
        <v>1436</v>
      </c>
      <c r="D384" s="336" t="s">
        <v>1437</v>
      </c>
      <c r="E384" s="18" t="s">
        <v>1</v>
      </c>
      <c r="F384" s="337">
        <v>0.006</v>
      </c>
      <c r="G384" s="39"/>
      <c r="H384" s="45"/>
    </row>
    <row r="385" spans="1:8" s="2" customFormat="1" ht="16.8" customHeight="1">
      <c r="A385" s="39"/>
      <c r="B385" s="45"/>
      <c r="C385" s="332" t="s">
        <v>1445</v>
      </c>
      <c r="D385" s="333" t="s">
        <v>1445</v>
      </c>
      <c r="E385" s="334" t="s">
        <v>1</v>
      </c>
      <c r="F385" s="335">
        <v>6.31</v>
      </c>
      <c r="G385" s="39"/>
      <c r="H385" s="45"/>
    </row>
    <row r="386" spans="1:8" s="2" customFormat="1" ht="16.8" customHeight="1">
      <c r="A386" s="39"/>
      <c r="B386" s="45"/>
      <c r="C386" s="336" t="s">
        <v>1</v>
      </c>
      <c r="D386" s="336" t="s">
        <v>1406</v>
      </c>
      <c r="E386" s="18" t="s">
        <v>1</v>
      </c>
      <c r="F386" s="337">
        <v>0</v>
      </c>
      <c r="G386" s="39"/>
      <c r="H386" s="45"/>
    </row>
    <row r="387" spans="1:8" s="2" customFormat="1" ht="16.8" customHeight="1">
      <c r="A387" s="39"/>
      <c r="B387" s="45"/>
      <c r="C387" s="336" t="s">
        <v>1</v>
      </c>
      <c r="D387" s="336" t="s">
        <v>1407</v>
      </c>
      <c r="E387" s="18" t="s">
        <v>1</v>
      </c>
      <c r="F387" s="337">
        <v>0</v>
      </c>
      <c r="G387" s="39"/>
      <c r="H387" s="45"/>
    </row>
    <row r="388" spans="1:8" s="2" customFormat="1" ht="16.8" customHeight="1">
      <c r="A388" s="39"/>
      <c r="B388" s="45"/>
      <c r="C388" s="336" t="s">
        <v>1</v>
      </c>
      <c r="D388" s="336" t="s">
        <v>1444</v>
      </c>
      <c r="E388" s="18" t="s">
        <v>1</v>
      </c>
      <c r="F388" s="337">
        <v>0</v>
      </c>
      <c r="G388" s="39"/>
      <c r="H388" s="45"/>
    </row>
    <row r="389" spans="1:8" s="2" customFormat="1" ht="16.8" customHeight="1">
      <c r="A389" s="39"/>
      <c r="B389" s="45"/>
      <c r="C389" s="336" t="s">
        <v>1445</v>
      </c>
      <c r="D389" s="336" t="s">
        <v>1410</v>
      </c>
      <c r="E389" s="18" t="s">
        <v>1</v>
      </c>
      <c r="F389" s="337">
        <v>6.31</v>
      </c>
      <c r="G389" s="39"/>
      <c r="H389" s="45"/>
    </row>
    <row r="390" spans="1:8" s="2" customFormat="1" ht="16.8" customHeight="1">
      <c r="A390" s="39"/>
      <c r="B390" s="45"/>
      <c r="C390" s="338" t="s">
        <v>2509</v>
      </c>
      <c r="D390" s="39"/>
      <c r="E390" s="39"/>
      <c r="F390" s="39"/>
      <c r="G390" s="39"/>
      <c r="H390" s="45"/>
    </row>
    <row r="391" spans="1:8" s="2" customFormat="1" ht="16.8" customHeight="1">
      <c r="A391" s="39"/>
      <c r="B391" s="45"/>
      <c r="C391" s="336" t="s">
        <v>1438</v>
      </c>
      <c r="D391" s="336" t="s">
        <v>1439</v>
      </c>
      <c r="E391" s="18" t="s">
        <v>1401</v>
      </c>
      <c r="F391" s="337">
        <v>6.31</v>
      </c>
      <c r="G391" s="39"/>
      <c r="H391" s="45"/>
    </row>
    <row r="392" spans="1:8" s="2" customFormat="1" ht="16.8" customHeight="1">
      <c r="A392" s="39"/>
      <c r="B392" s="45"/>
      <c r="C392" s="332" t="s">
        <v>1452</v>
      </c>
      <c r="D392" s="333" t="s">
        <v>1452</v>
      </c>
      <c r="E392" s="334" t="s">
        <v>1</v>
      </c>
      <c r="F392" s="335">
        <v>7.572</v>
      </c>
      <c r="G392" s="39"/>
      <c r="H392" s="45"/>
    </row>
    <row r="393" spans="1:8" s="2" customFormat="1" ht="16.8" customHeight="1">
      <c r="A393" s="39"/>
      <c r="B393" s="45"/>
      <c r="C393" s="336" t="s">
        <v>1</v>
      </c>
      <c r="D393" s="336" t="s">
        <v>1451</v>
      </c>
      <c r="E393" s="18" t="s">
        <v>1</v>
      </c>
      <c r="F393" s="337">
        <v>0</v>
      </c>
      <c r="G393" s="39"/>
      <c r="H393" s="45"/>
    </row>
    <row r="394" spans="1:8" s="2" customFormat="1" ht="16.8" customHeight="1">
      <c r="A394" s="39"/>
      <c r="B394" s="45"/>
      <c r="C394" s="336" t="s">
        <v>1452</v>
      </c>
      <c r="D394" s="336" t="s">
        <v>1453</v>
      </c>
      <c r="E394" s="18" t="s">
        <v>1</v>
      </c>
      <c r="F394" s="337">
        <v>7.572</v>
      </c>
      <c r="G394" s="39"/>
      <c r="H394" s="45"/>
    </row>
    <row r="395" spans="1:8" s="2" customFormat="1" ht="16.8" customHeight="1">
      <c r="A395" s="39"/>
      <c r="B395" s="45"/>
      <c r="C395" s="332" t="s">
        <v>1467</v>
      </c>
      <c r="D395" s="333" t="s">
        <v>1467</v>
      </c>
      <c r="E395" s="334" t="s">
        <v>1</v>
      </c>
      <c r="F395" s="335">
        <v>17</v>
      </c>
      <c r="G395" s="39"/>
      <c r="H395" s="45"/>
    </row>
    <row r="396" spans="1:8" s="2" customFormat="1" ht="16.8" customHeight="1">
      <c r="A396" s="39"/>
      <c r="B396" s="45"/>
      <c r="C396" s="336" t="s">
        <v>1</v>
      </c>
      <c r="D396" s="336" t="s">
        <v>1341</v>
      </c>
      <c r="E396" s="18" t="s">
        <v>1</v>
      </c>
      <c r="F396" s="337">
        <v>0</v>
      </c>
      <c r="G396" s="39"/>
      <c r="H396" s="45"/>
    </row>
    <row r="397" spans="1:8" s="2" customFormat="1" ht="16.8" customHeight="1">
      <c r="A397" s="39"/>
      <c r="B397" s="45"/>
      <c r="C397" s="336" t="s">
        <v>1467</v>
      </c>
      <c r="D397" s="336" t="s">
        <v>1468</v>
      </c>
      <c r="E397" s="18" t="s">
        <v>1</v>
      </c>
      <c r="F397" s="337">
        <v>17</v>
      </c>
      <c r="G397" s="39"/>
      <c r="H397" s="45"/>
    </row>
    <row r="398" spans="1:8" s="2" customFormat="1" ht="16.8" customHeight="1">
      <c r="A398" s="39"/>
      <c r="B398" s="45"/>
      <c r="C398" s="332" t="s">
        <v>1381</v>
      </c>
      <c r="D398" s="333" t="s">
        <v>1381</v>
      </c>
      <c r="E398" s="334" t="s">
        <v>1</v>
      </c>
      <c r="F398" s="335">
        <v>9.604</v>
      </c>
      <c r="G398" s="39"/>
      <c r="H398" s="45"/>
    </row>
    <row r="399" spans="1:8" s="2" customFormat="1" ht="16.8" customHeight="1">
      <c r="A399" s="39"/>
      <c r="B399" s="45"/>
      <c r="C399" s="336" t="s">
        <v>1381</v>
      </c>
      <c r="D399" s="336" t="s">
        <v>1382</v>
      </c>
      <c r="E399" s="18" t="s">
        <v>1</v>
      </c>
      <c r="F399" s="337">
        <v>9.604</v>
      </c>
      <c r="G399" s="39"/>
      <c r="H399" s="45"/>
    </row>
    <row r="400" spans="1:8" s="2" customFormat="1" ht="16.8" customHeight="1">
      <c r="A400" s="39"/>
      <c r="B400" s="45"/>
      <c r="C400" s="332" t="s">
        <v>1387</v>
      </c>
      <c r="D400" s="333" t="s">
        <v>1387</v>
      </c>
      <c r="E400" s="334" t="s">
        <v>1</v>
      </c>
      <c r="F400" s="335">
        <v>15.443</v>
      </c>
      <c r="G400" s="39"/>
      <c r="H400" s="45"/>
    </row>
    <row r="401" spans="1:8" s="2" customFormat="1" ht="16.8" customHeight="1">
      <c r="A401" s="39"/>
      <c r="B401" s="45"/>
      <c r="C401" s="336" t="s">
        <v>1</v>
      </c>
      <c r="D401" s="336" t="s">
        <v>1341</v>
      </c>
      <c r="E401" s="18" t="s">
        <v>1</v>
      </c>
      <c r="F401" s="337">
        <v>0</v>
      </c>
      <c r="G401" s="39"/>
      <c r="H401" s="45"/>
    </row>
    <row r="402" spans="1:8" s="2" customFormat="1" ht="16.8" customHeight="1">
      <c r="A402" s="39"/>
      <c r="B402" s="45"/>
      <c r="C402" s="336" t="s">
        <v>1</v>
      </c>
      <c r="D402" s="336" t="s">
        <v>1364</v>
      </c>
      <c r="E402" s="18" t="s">
        <v>1</v>
      </c>
      <c r="F402" s="337">
        <v>0</v>
      </c>
      <c r="G402" s="39"/>
      <c r="H402" s="45"/>
    </row>
    <row r="403" spans="1:8" s="2" customFormat="1" ht="16.8" customHeight="1">
      <c r="A403" s="39"/>
      <c r="B403" s="45"/>
      <c r="C403" s="336" t="s">
        <v>1387</v>
      </c>
      <c r="D403" s="336" t="s">
        <v>1388</v>
      </c>
      <c r="E403" s="18" t="s">
        <v>1</v>
      </c>
      <c r="F403" s="337">
        <v>15.443</v>
      </c>
      <c r="G403" s="39"/>
      <c r="H403" s="45"/>
    </row>
    <row r="404" spans="1:8" s="2" customFormat="1" ht="16.8" customHeight="1">
      <c r="A404" s="39"/>
      <c r="B404" s="45"/>
      <c r="C404" s="332" t="s">
        <v>1392</v>
      </c>
      <c r="D404" s="333" t="s">
        <v>1392</v>
      </c>
      <c r="E404" s="334" t="s">
        <v>1</v>
      </c>
      <c r="F404" s="335">
        <v>3.001</v>
      </c>
      <c r="G404" s="39"/>
      <c r="H404" s="45"/>
    </row>
    <row r="405" spans="1:8" s="2" customFormat="1" ht="16.8" customHeight="1">
      <c r="A405" s="39"/>
      <c r="B405" s="45"/>
      <c r="C405" s="336" t="s">
        <v>1392</v>
      </c>
      <c r="D405" s="336" t="s">
        <v>1393</v>
      </c>
      <c r="E405" s="18" t="s">
        <v>1</v>
      </c>
      <c r="F405" s="337">
        <v>3.001</v>
      </c>
      <c r="G405" s="39"/>
      <c r="H405" s="45"/>
    </row>
    <row r="406" spans="1:8" s="2" customFormat="1" ht="16.8" customHeight="1">
      <c r="A406" s="39"/>
      <c r="B406" s="45"/>
      <c r="C406" s="338" t="s">
        <v>2509</v>
      </c>
      <c r="D406" s="39"/>
      <c r="E406" s="39"/>
      <c r="F406" s="39"/>
      <c r="G406" s="39"/>
      <c r="H406" s="45"/>
    </row>
    <row r="407" spans="1:8" s="2" customFormat="1" ht="16.8" customHeight="1">
      <c r="A407" s="39"/>
      <c r="B407" s="45"/>
      <c r="C407" s="336" t="s">
        <v>1389</v>
      </c>
      <c r="D407" s="336" t="s">
        <v>1390</v>
      </c>
      <c r="E407" s="18" t="s">
        <v>1369</v>
      </c>
      <c r="F407" s="337">
        <v>34.659</v>
      </c>
      <c r="G407" s="39"/>
      <c r="H407" s="45"/>
    </row>
    <row r="408" spans="1:8" s="2" customFormat="1" ht="16.8" customHeight="1">
      <c r="A408" s="39"/>
      <c r="B408" s="45"/>
      <c r="C408" s="332" t="s">
        <v>1475</v>
      </c>
      <c r="D408" s="333" t="s">
        <v>1475</v>
      </c>
      <c r="E408" s="334" t="s">
        <v>1</v>
      </c>
      <c r="F408" s="335">
        <v>7.5</v>
      </c>
      <c r="G408" s="39"/>
      <c r="H408" s="45"/>
    </row>
    <row r="409" spans="1:8" s="2" customFormat="1" ht="16.8" customHeight="1">
      <c r="A409" s="39"/>
      <c r="B409" s="45"/>
      <c r="C409" s="336" t="s">
        <v>1</v>
      </c>
      <c r="D409" s="336" t="s">
        <v>1341</v>
      </c>
      <c r="E409" s="18" t="s">
        <v>1</v>
      </c>
      <c r="F409" s="337">
        <v>0</v>
      </c>
      <c r="G409" s="39"/>
      <c r="H409" s="45"/>
    </row>
    <row r="410" spans="1:8" s="2" customFormat="1" ht="16.8" customHeight="1">
      <c r="A410" s="39"/>
      <c r="B410" s="45"/>
      <c r="C410" s="336" t="s">
        <v>1475</v>
      </c>
      <c r="D410" s="336" t="s">
        <v>1476</v>
      </c>
      <c r="E410" s="18" t="s">
        <v>1</v>
      </c>
      <c r="F410" s="337">
        <v>7.5</v>
      </c>
      <c r="G410" s="39"/>
      <c r="H410" s="45"/>
    </row>
    <row r="411" spans="1:8" s="2" customFormat="1" ht="16.8" customHeight="1">
      <c r="A411" s="39"/>
      <c r="B411" s="45"/>
      <c r="C411" s="332" t="s">
        <v>1486</v>
      </c>
      <c r="D411" s="333" t="s">
        <v>1486</v>
      </c>
      <c r="E411" s="334" t="s">
        <v>1</v>
      </c>
      <c r="F411" s="335">
        <v>12</v>
      </c>
      <c r="G411" s="39"/>
      <c r="H411" s="45"/>
    </row>
    <row r="412" spans="1:8" s="2" customFormat="1" ht="12">
      <c r="A412" s="39"/>
      <c r="B412" s="45"/>
      <c r="C412" s="336" t="s">
        <v>1</v>
      </c>
      <c r="D412" s="336" t="s">
        <v>1480</v>
      </c>
      <c r="E412" s="18" t="s">
        <v>1</v>
      </c>
      <c r="F412" s="337">
        <v>0</v>
      </c>
      <c r="G412" s="39"/>
      <c r="H412" s="45"/>
    </row>
    <row r="413" spans="1:8" s="2" customFormat="1" ht="16.8" customHeight="1">
      <c r="A413" s="39"/>
      <c r="B413" s="45"/>
      <c r="C413" s="336" t="s">
        <v>1</v>
      </c>
      <c r="D413" s="336" t="s">
        <v>1481</v>
      </c>
      <c r="E413" s="18" t="s">
        <v>1</v>
      </c>
      <c r="F413" s="337">
        <v>0</v>
      </c>
      <c r="G413" s="39"/>
      <c r="H413" s="45"/>
    </row>
    <row r="414" spans="1:8" s="2" customFormat="1" ht="12">
      <c r="A414" s="39"/>
      <c r="B414" s="45"/>
      <c r="C414" s="336" t="s">
        <v>1</v>
      </c>
      <c r="D414" s="336" t="s">
        <v>1482</v>
      </c>
      <c r="E414" s="18" t="s">
        <v>1</v>
      </c>
      <c r="F414" s="337">
        <v>0</v>
      </c>
      <c r="G414" s="39"/>
      <c r="H414" s="45"/>
    </row>
    <row r="415" spans="1:8" s="2" customFormat="1" ht="16.8" customHeight="1">
      <c r="A415" s="39"/>
      <c r="B415" s="45"/>
      <c r="C415" s="336" t="s">
        <v>1</v>
      </c>
      <c r="D415" s="336" t="s">
        <v>1483</v>
      </c>
      <c r="E415" s="18" t="s">
        <v>1</v>
      </c>
      <c r="F415" s="337">
        <v>0</v>
      </c>
      <c r="G415" s="39"/>
      <c r="H415" s="45"/>
    </row>
    <row r="416" spans="1:8" s="2" customFormat="1" ht="12">
      <c r="A416" s="39"/>
      <c r="B416" s="45"/>
      <c r="C416" s="336" t="s">
        <v>1</v>
      </c>
      <c r="D416" s="336" t="s">
        <v>1484</v>
      </c>
      <c r="E416" s="18" t="s">
        <v>1</v>
      </c>
      <c r="F416" s="337">
        <v>0</v>
      </c>
      <c r="G416" s="39"/>
      <c r="H416" s="45"/>
    </row>
    <row r="417" spans="1:8" s="2" customFormat="1" ht="12">
      <c r="A417" s="39"/>
      <c r="B417" s="45"/>
      <c r="C417" s="336" t="s">
        <v>1</v>
      </c>
      <c r="D417" s="336" t="s">
        <v>1485</v>
      </c>
      <c r="E417" s="18" t="s">
        <v>1</v>
      </c>
      <c r="F417" s="337">
        <v>0</v>
      </c>
      <c r="G417" s="39"/>
      <c r="H417" s="45"/>
    </row>
    <row r="418" spans="1:8" s="2" customFormat="1" ht="16.8" customHeight="1">
      <c r="A418" s="39"/>
      <c r="B418" s="45"/>
      <c r="C418" s="336" t="s">
        <v>1486</v>
      </c>
      <c r="D418" s="336" t="s">
        <v>1487</v>
      </c>
      <c r="E418" s="18" t="s">
        <v>1</v>
      </c>
      <c r="F418" s="337">
        <v>12</v>
      </c>
      <c r="G418" s="39"/>
      <c r="H418" s="45"/>
    </row>
    <row r="419" spans="1:8" s="2" customFormat="1" ht="16.8" customHeight="1">
      <c r="A419" s="39"/>
      <c r="B419" s="45"/>
      <c r="C419" s="332" t="s">
        <v>1268</v>
      </c>
      <c r="D419" s="333" t="s">
        <v>1268</v>
      </c>
      <c r="E419" s="334" t="s">
        <v>1</v>
      </c>
      <c r="F419" s="335">
        <v>-1.491</v>
      </c>
      <c r="G419" s="39"/>
      <c r="H419" s="45"/>
    </row>
    <row r="420" spans="1:8" s="2" customFormat="1" ht="16.8" customHeight="1">
      <c r="A420" s="39"/>
      <c r="B420" s="45"/>
      <c r="C420" s="336" t="s">
        <v>1</v>
      </c>
      <c r="D420" s="336" t="s">
        <v>1348</v>
      </c>
      <c r="E420" s="18" t="s">
        <v>1</v>
      </c>
      <c r="F420" s="337">
        <v>0</v>
      </c>
      <c r="G420" s="39"/>
      <c r="H420" s="45"/>
    </row>
    <row r="421" spans="1:8" s="2" customFormat="1" ht="16.8" customHeight="1">
      <c r="A421" s="39"/>
      <c r="B421" s="45"/>
      <c r="C421" s="336" t="s">
        <v>1268</v>
      </c>
      <c r="D421" s="336" t="s">
        <v>1349</v>
      </c>
      <c r="E421" s="18" t="s">
        <v>1</v>
      </c>
      <c r="F421" s="337">
        <v>-1.491</v>
      </c>
      <c r="G421" s="39"/>
      <c r="H421" s="45"/>
    </row>
    <row r="422" spans="1:8" s="2" customFormat="1" ht="16.8" customHeight="1">
      <c r="A422" s="39"/>
      <c r="B422" s="45"/>
      <c r="C422" s="338" t="s">
        <v>2509</v>
      </c>
      <c r="D422" s="39"/>
      <c r="E422" s="39"/>
      <c r="F422" s="39"/>
      <c r="G422" s="39"/>
      <c r="H422" s="45"/>
    </row>
    <row r="423" spans="1:8" s="2" customFormat="1" ht="16.8" customHeight="1">
      <c r="A423" s="39"/>
      <c r="B423" s="45"/>
      <c r="C423" s="336" t="s">
        <v>1334</v>
      </c>
      <c r="D423" s="336" t="s">
        <v>1335</v>
      </c>
      <c r="E423" s="18" t="s">
        <v>1336</v>
      </c>
      <c r="F423" s="337">
        <v>9.604</v>
      </c>
      <c r="G423" s="39"/>
      <c r="H423" s="45"/>
    </row>
    <row r="424" spans="1:8" s="2" customFormat="1" ht="16.8" customHeight="1">
      <c r="A424" s="39"/>
      <c r="B424" s="45"/>
      <c r="C424" s="332" t="s">
        <v>1270</v>
      </c>
      <c r="D424" s="333" t="s">
        <v>1270</v>
      </c>
      <c r="E424" s="334" t="s">
        <v>1</v>
      </c>
      <c r="F424" s="335">
        <v>1.491</v>
      </c>
      <c r="G424" s="39"/>
      <c r="H424" s="45"/>
    </row>
    <row r="425" spans="1:8" s="2" customFormat="1" ht="16.8" customHeight="1">
      <c r="A425" s="39"/>
      <c r="B425" s="45"/>
      <c r="C425" s="336" t="s">
        <v>1270</v>
      </c>
      <c r="D425" s="336" t="s">
        <v>1505</v>
      </c>
      <c r="E425" s="18" t="s">
        <v>1</v>
      </c>
      <c r="F425" s="337">
        <v>1.491</v>
      </c>
      <c r="G425" s="39"/>
      <c r="H425" s="45"/>
    </row>
    <row r="426" spans="1:8" s="2" customFormat="1" ht="16.8" customHeight="1">
      <c r="A426" s="39"/>
      <c r="B426" s="45"/>
      <c r="C426" s="338" t="s">
        <v>2509</v>
      </c>
      <c r="D426" s="39"/>
      <c r="E426" s="39"/>
      <c r="F426" s="39"/>
      <c r="G426" s="39"/>
      <c r="H426" s="45"/>
    </row>
    <row r="427" spans="1:8" s="2" customFormat="1" ht="16.8" customHeight="1">
      <c r="A427" s="39"/>
      <c r="B427" s="45"/>
      <c r="C427" s="336" t="s">
        <v>1496</v>
      </c>
      <c r="D427" s="336" t="s">
        <v>1497</v>
      </c>
      <c r="E427" s="18" t="s">
        <v>1336</v>
      </c>
      <c r="F427" s="337">
        <v>5.488</v>
      </c>
      <c r="G427" s="39"/>
      <c r="H427" s="45"/>
    </row>
    <row r="428" spans="1:8" s="2" customFormat="1" ht="16.8" customHeight="1">
      <c r="A428" s="39"/>
      <c r="B428" s="45"/>
      <c r="C428" s="332" t="s">
        <v>1272</v>
      </c>
      <c r="D428" s="333" t="s">
        <v>1272</v>
      </c>
      <c r="E428" s="334" t="s">
        <v>1</v>
      </c>
      <c r="F428" s="335">
        <v>1.5</v>
      </c>
      <c r="G428" s="39"/>
      <c r="H428" s="45"/>
    </row>
    <row r="429" spans="1:8" s="2" customFormat="1" ht="16.8" customHeight="1">
      <c r="A429" s="39"/>
      <c r="B429" s="45"/>
      <c r="C429" s="336" t="s">
        <v>1272</v>
      </c>
      <c r="D429" s="336" t="s">
        <v>1527</v>
      </c>
      <c r="E429" s="18" t="s">
        <v>1</v>
      </c>
      <c r="F429" s="337">
        <v>1.5</v>
      </c>
      <c r="G429" s="39"/>
      <c r="H429" s="45"/>
    </row>
    <row r="430" spans="1:8" s="2" customFormat="1" ht="16.8" customHeight="1">
      <c r="A430" s="39"/>
      <c r="B430" s="45"/>
      <c r="C430" s="338" t="s">
        <v>2509</v>
      </c>
      <c r="D430" s="39"/>
      <c r="E430" s="39"/>
      <c r="F430" s="39"/>
      <c r="G430" s="39"/>
      <c r="H430" s="45"/>
    </row>
    <row r="431" spans="1:8" s="2" customFormat="1" ht="16.8" customHeight="1">
      <c r="A431" s="39"/>
      <c r="B431" s="45"/>
      <c r="C431" s="336" t="s">
        <v>1519</v>
      </c>
      <c r="D431" s="336" t="s">
        <v>1520</v>
      </c>
      <c r="E431" s="18" t="s">
        <v>450</v>
      </c>
      <c r="F431" s="337">
        <v>10.74</v>
      </c>
      <c r="G431" s="39"/>
      <c r="H431" s="45"/>
    </row>
    <row r="432" spans="1:8" s="2" customFormat="1" ht="16.8" customHeight="1">
      <c r="A432" s="39"/>
      <c r="B432" s="45"/>
      <c r="C432" s="332" t="s">
        <v>1274</v>
      </c>
      <c r="D432" s="333" t="s">
        <v>1274</v>
      </c>
      <c r="E432" s="334" t="s">
        <v>1</v>
      </c>
      <c r="F432" s="335">
        <v>5.6</v>
      </c>
      <c r="G432" s="39"/>
      <c r="H432" s="45"/>
    </row>
    <row r="433" spans="1:8" s="2" customFormat="1" ht="16.8" customHeight="1">
      <c r="A433" s="39"/>
      <c r="B433" s="45"/>
      <c r="C433" s="336" t="s">
        <v>1274</v>
      </c>
      <c r="D433" s="336" t="s">
        <v>1536</v>
      </c>
      <c r="E433" s="18" t="s">
        <v>1</v>
      </c>
      <c r="F433" s="337">
        <v>5.6</v>
      </c>
      <c r="G433" s="39"/>
      <c r="H433" s="45"/>
    </row>
    <row r="434" spans="1:8" s="2" customFormat="1" ht="16.8" customHeight="1">
      <c r="A434" s="39"/>
      <c r="B434" s="45"/>
      <c r="C434" s="338" t="s">
        <v>2509</v>
      </c>
      <c r="D434" s="39"/>
      <c r="E434" s="39"/>
      <c r="F434" s="39"/>
      <c r="G434" s="39"/>
      <c r="H434" s="45"/>
    </row>
    <row r="435" spans="1:8" s="2" customFormat="1" ht="16.8" customHeight="1">
      <c r="A435" s="39"/>
      <c r="B435" s="45"/>
      <c r="C435" s="336" t="s">
        <v>1530</v>
      </c>
      <c r="D435" s="336" t="s">
        <v>1531</v>
      </c>
      <c r="E435" s="18" t="s">
        <v>450</v>
      </c>
      <c r="F435" s="337">
        <v>7.68</v>
      </c>
      <c r="G435" s="39"/>
      <c r="H435" s="45"/>
    </row>
    <row r="436" spans="1:8" s="2" customFormat="1" ht="16.8" customHeight="1">
      <c r="A436" s="39"/>
      <c r="B436" s="45"/>
      <c r="C436" s="332" t="s">
        <v>1276</v>
      </c>
      <c r="D436" s="333" t="s">
        <v>1276</v>
      </c>
      <c r="E436" s="334" t="s">
        <v>1</v>
      </c>
      <c r="F436" s="335">
        <v>0.525</v>
      </c>
      <c r="G436" s="39"/>
      <c r="H436" s="45"/>
    </row>
    <row r="437" spans="1:8" s="2" customFormat="1" ht="16.8" customHeight="1">
      <c r="A437" s="39"/>
      <c r="B437" s="45"/>
      <c r="C437" s="336" t="s">
        <v>1276</v>
      </c>
      <c r="D437" s="336" t="s">
        <v>1547</v>
      </c>
      <c r="E437" s="18" t="s">
        <v>1</v>
      </c>
      <c r="F437" s="337">
        <v>0.525</v>
      </c>
      <c r="G437" s="39"/>
      <c r="H437" s="45"/>
    </row>
    <row r="438" spans="1:8" s="2" customFormat="1" ht="16.8" customHeight="1">
      <c r="A438" s="39"/>
      <c r="B438" s="45"/>
      <c r="C438" s="338" t="s">
        <v>2509</v>
      </c>
      <c r="D438" s="39"/>
      <c r="E438" s="39"/>
      <c r="F438" s="39"/>
      <c r="G438" s="39"/>
      <c r="H438" s="45"/>
    </row>
    <row r="439" spans="1:8" s="2" customFormat="1" ht="16.8" customHeight="1">
      <c r="A439" s="39"/>
      <c r="B439" s="45"/>
      <c r="C439" s="336" t="s">
        <v>1539</v>
      </c>
      <c r="D439" s="336" t="s">
        <v>1540</v>
      </c>
      <c r="E439" s="18" t="s">
        <v>1401</v>
      </c>
      <c r="F439" s="337">
        <v>7.965</v>
      </c>
      <c r="G439" s="39"/>
      <c r="H439" s="45"/>
    </row>
    <row r="440" spans="1:8" s="2" customFormat="1" ht="16.8" customHeight="1">
      <c r="A440" s="39"/>
      <c r="B440" s="45"/>
      <c r="C440" s="332" t="s">
        <v>1570</v>
      </c>
      <c r="D440" s="333" t="s">
        <v>1570</v>
      </c>
      <c r="E440" s="334" t="s">
        <v>1</v>
      </c>
      <c r="F440" s="335">
        <v>0.3</v>
      </c>
      <c r="G440" s="39"/>
      <c r="H440" s="45"/>
    </row>
    <row r="441" spans="1:8" s="2" customFormat="1" ht="16.8" customHeight="1">
      <c r="A441" s="39"/>
      <c r="B441" s="45"/>
      <c r="C441" s="336" t="s">
        <v>1570</v>
      </c>
      <c r="D441" s="336" t="s">
        <v>1571</v>
      </c>
      <c r="E441" s="18" t="s">
        <v>1</v>
      </c>
      <c r="F441" s="337">
        <v>0.3</v>
      </c>
      <c r="G441" s="39"/>
      <c r="H441" s="45"/>
    </row>
    <row r="442" spans="1:8" s="2" customFormat="1" ht="16.8" customHeight="1">
      <c r="A442" s="39"/>
      <c r="B442" s="45"/>
      <c r="C442" s="332" t="s">
        <v>1578</v>
      </c>
      <c r="D442" s="333" t="s">
        <v>1578</v>
      </c>
      <c r="E442" s="334" t="s">
        <v>1</v>
      </c>
      <c r="F442" s="335">
        <v>1.3</v>
      </c>
      <c r="G442" s="39"/>
      <c r="H442" s="45"/>
    </row>
    <row r="443" spans="1:8" s="2" customFormat="1" ht="16.8" customHeight="1">
      <c r="A443" s="39"/>
      <c r="B443" s="45"/>
      <c r="C443" s="336" t="s">
        <v>1578</v>
      </c>
      <c r="D443" s="336" t="s">
        <v>1579</v>
      </c>
      <c r="E443" s="18" t="s">
        <v>1</v>
      </c>
      <c r="F443" s="337">
        <v>1.3</v>
      </c>
      <c r="G443" s="39"/>
      <c r="H443" s="45"/>
    </row>
    <row r="444" spans="1:8" s="2" customFormat="1" ht="16.8" customHeight="1">
      <c r="A444" s="39"/>
      <c r="B444" s="45"/>
      <c r="C444" s="332" t="s">
        <v>1279</v>
      </c>
      <c r="D444" s="333" t="s">
        <v>1279</v>
      </c>
      <c r="E444" s="334" t="s">
        <v>1</v>
      </c>
      <c r="F444" s="335">
        <v>0.631</v>
      </c>
      <c r="G444" s="39"/>
      <c r="H444" s="45"/>
    </row>
    <row r="445" spans="1:8" s="2" customFormat="1" ht="16.8" customHeight="1">
      <c r="A445" s="39"/>
      <c r="B445" s="45"/>
      <c r="C445" s="336" t="s">
        <v>1</v>
      </c>
      <c r="D445" s="336" t="s">
        <v>1595</v>
      </c>
      <c r="E445" s="18" t="s">
        <v>1</v>
      </c>
      <c r="F445" s="337">
        <v>0</v>
      </c>
      <c r="G445" s="39"/>
      <c r="H445" s="45"/>
    </row>
    <row r="446" spans="1:8" s="2" customFormat="1" ht="16.8" customHeight="1">
      <c r="A446" s="39"/>
      <c r="B446" s="45"/>
      <c r="C446" s="336" t="s">
        <v>1279</v>
      </c>
      <c r="D446" s="336" t="s">
        <v>1596</v>
      </c>
      <c r="E446" s="18" t="s">
        <v>1</v>
      </c>
      <c r="F446" s="337">
        <v>0.631</v>
      </c>
      <c r="G446" s="39"/>
      <c r="H446" s="45"/>
    </row>
    <row r="447" spans="1:8" s="2" customFormat="1" ht="16.8" customHeight="1">
      <c r="A447" s="39"/>
      <c r="B447" s="45"/>
      <c r="C447" s="338" t="s">
        <v>2509</v>
      </c>
      <c r="D447" s="39"/>
      <c r="E447" s="39"/>
      <c r="F447" s="39"/>
      <c r="G447" s="39"/>
      <c r="H447" s="45"/>
    </row>
    <row r="448" spans="1:8" s="2" customFormat="1" ht="16.8" customHeight="1">
      <c r="A448" s="39"/>
      <c r="B448" s="45"/>
      <c r="C448" s="336" t="s">
        <v>1587</v>
      </c>
      <c r="D448" s="336" t="s">
        <v>1588</v>
      </c>
      <c r="E448" s="18" t="s">
        <v>1401</v>
      </c>
      <c r="F448" s="337">
        <v>10.191</v>
      </c>
      <c r="G448" s="39"/>
      <c r="H448" s="45"/>
    </row>
    <row r="449" spans="1:8" s="2" customFormat="1" ht="16.8" customHeight="1">
      <c r="A449" s="39"/>
      <c r="B449" s="45"/>
      <c r="C449" s="332" t="s">
        <v>1281</v>
      </c>
      <c r="D449" s="333" t="s">
        <v>1281</v>
      </c>
      <c r="E449" s="334" t="s">
        <v>1</v>
      </c>
      <c r="F449" s="335">
        <v>0.03</v>
      </c>
      <c r="G449" s="39"/>
      <c r="H449" s="45"/>
    </row>
    <row r="450" spans="1:8" s="2" customFormat="1" ht="16.8" customHeight="1">
      <c r="A450" s="39"/>
      <c r="B450" s="45"/>
      <c r="C450" s="336" t="s">
        <v>1</v>
      </c>
      <c r="D450" s="336" t="s">
        <v>1595</v>
      </c>
      <c r="E450" s="18" t="s">
        <v>1</v>
      </c>
      <c r="F450" s="337">
        <v>0</v>
      </c>
      <c r="G450" s="39"/>
      <c r="H450" s="45"/>
    </row>
    <row r="451" spans="1:8" s="2" customFormat="1" ht="16.8" customHeight="1">
      <c r="A451" s="39"/>
      <c r="B451" s="45"/>
      <c r="C451" s="336" t="s">
        <v>1281</v>
      </c>
      <c r="D451" s="336" t="s">
        <v>1616</v>
      </c>
      <c r="E451" s="18" t="s">
        <v>1</v>
      </c>
      <c r="F451" s="337">
        <v>0.03</v>
      </c>
      <c r="G451" s="39"/>
      <c r="H451" s="45"/>
    </row>
    <row r="452" spans="1:8" s="2" customFormat="1" ht="16.8" customHeight="1">
      <c r="A452" s="39"/>
      <c r="B452" s="45"/>
      <c r="C452" s="338" t="s">
        <v>2509</v>
      </c>
      <c r="D452" s="39"/>
      <c r="E452" s="39"/>
      <c r="F452" s="39"/>
      <c r="G452" s="39"/>
      <c r="H452" s="45"/>
    </row>
    <row r="453" spans="1:8" s="2" customFormat="1" ht="16.8" customHeight="1">
      <c r="A453" s="39"/>
      <c r="B453" s="45"/>
      <c r="C453" s="336" t="s">
        <v>1609</v>
      </c>
      <c r="D453" s="336" t="s">
        <v>1610</v>
      </c>
      <c r="E453" s="18" t="s">
        <v>1401</v>
      </c>
      <c r="F453" s="337">
        <v>0.33</v>
      </c>
      <c r="G453" s="39"/>
      <c r="H453" s="45"/>
    </row>
    <row r="454" spans="1:8" s="2" customFormat="1" ht="16.8" customHeight="1">
      <c r="A454" s="39"/>
      <c r="B454" s="45"/>
      <c r="C454" s="332" t="s">
        <v>1283</v>
      </c>
      <c r="D454" s="333" t="s">
        <v>1283</v>
      </c>
      <c r="E454" s="334" t="s">
        <v>1</v>
      </c>
      <c r="F454" s="335">
        <v>0.631</v>
      </c>
      <c r="G454" s="39"/>
      <c r="H454" s="45"/>
    </row>
    <row r="455" spans="1:8" s="2" customFormat="1" ht="16.8" customHeight="1">
      <c r="A455" s="39"/>
      <c r="B455" s="45"/>
      <c r="C455" s="336" t="s">
        <v>1</v>
      </c>
      <c r="D455" s="336" t="s">
        <v>1635</v>
      </c>
      <c r="E455" s="18" t="s">
        <v>1</v>
      </c>
      <c r="F455" s="337">
        <v>0</v>
      </c>
      <c r="G455" s="39"/>
      <c r="H455" s="45"/>
    </row>
    <row r="456" spans="1:8" s="2" customFormat="1" ht="16.8" customHeight="1">
      <c r="A456" s="39"/>
      <c r="B456" s="45"/>
      <c r="C456" s="336" t="s">
        <v>1283</v>
      </c>
      <c r="D456" s="336" t="s">
        <v>1596</v>
      </c>
      <c r="E456" s="18" t="s">
        <v>1</v>
      </c>
      <c r="F456" s="337">
        <v>0.631</v>
      </c>
      <c r="G456" s="39"/>
      <c r="H456" s="45"/>
    </row>
    <row r="457" spans="1:8" s="2" customFormat="1" ht="16.8" customHeight="1">
      <c r="A457" s="39"/>
      <c r="B457" s="45"/>
      <c r="C457" s="338" t="s">
        <v>2509</v>
      </c>
      <c r="D457" s="39"/>
      <c r="E457" s="39"/>
      <c r="F457" s="39"/>
      <c r="G457" s="39"/>
      <c r="H457" s="45"/>
    </row>
    <row r="458" spans="1:8" s="2" customFormat="1" ht="16.8" customHeight="1">
      <c r="A458" s="39"/>
      <c r="B458" s="45"/>
      <c r="C458" s="336" t="s">
        <v>1628</v>
      </c>
      <c r="D458" s="336" t="s">
        <v>1629</v>
      </c>
      <c r="E458" s="18" t="s">
        <v>1401</v>
      </c>
      <c r="F458" s="337">
        <v>8.761</v>
      </c>
      <c r="G458" s="39"/>
      <c r="H458" s="45"/>
    </row>
    <row r="459" spans="1:8" s="2" customFormat="1" ht="16.8" customHeight="1">
      <c r="A459" s="39"/>
      <c r="B459" s="45"/>
      <c r="C459" s="332" t="s">
        <v>1651</v>
      </c>
      <c r="D459" s="333" t="s">
        <v>1651</v>
      </c>
      <c r="E459" s="334" t="s">
        <v>1</v>
      </c>
      <c r="F459" s="335">
        <v>0.3</v>
      </c>
      <c r="G459" s="39"/>
      <c r="H459" s="45"/>
    </row>
    <row r="460" spans="1:8" s="2" customFormat="1" ht="16.8" customHeight="1">
      <c r="A460" s="39"/>
      <c r="B460" s="45"/>
      <c r="C460" s="336" t="s">
        <v>1</v>
      </c>
      <c r="D460" s="336" t="s">
        <v>1406</v>
      </c>
      <c r="E460" s="18" t="s">
        <v>1</v>
      </c>
      <c r="F460" s="337">
        <v>0</v>
      </c>
      <c r="G460" s="39"/>
      <c r="H460" s="45"/>
    </row>
    <row r="461" spans="1:8" s="2" customFormat="1" ht="16.8" customHeight="1">
      <c r="A461" s="39"/>
      <c r="B461" s="45"/>
      <c r="C461" s="336" t="s">
        <v>1</v>
      </c>
      <c r="D461" s="336" t="s">
        <v>1650</v>
      </c>
      <c r="E461" s="18" t="s">
        <v>1</v>
      </c>
      <c r="F461" s="337">
        <v>0</v>
      </c>
      <c r="G461" s="39"/>
      <c r="H461" s="45"/>
    </row>
    <row r="462" spans="1:8" s="2" customFormat="1" ht="16.8" customHeight="1">
      <c r="A462" s="39"/>
      <c r="B462" s="45"/>
      <c r="C462" s="336" t="s">
        <v>1</v>
      </c>
      <c r="D462" s="336" t="s">
        <v>1554</v>
      </c>
      <c r="E462" s="18" t="s">
        <v>1</v>
      </c>
      <c r="F462" s="337">
        <v>0</v>
      </c>
      <c r="G462" s="39"/>
      <c r="H462" s="45"/>
    </row>
    <row r="463" spans="1:8" s="2" customFormat="1" ht="12">
      <c r="A463" s="39"/>
      <c r="B463" s="45"/>
      <c r="C463" s="336" t="s">
        <v>1</v>
      </c>
      <c r="D463" s="336" t="s">
        <v>1633</v>
      </c>
      <c r="E463" s="18" t="s">
        <v>1</v>
      </c>
      <c r="F463" s="337">
        <v>0</v>
      </c>
      <c r="G463" s="39"/>
      <c r="H463" s="45"/>
    </row>
    <row r="464" spans="1:8" s="2" customFormat="1" ht="16.8" customHeight="1">
      <c r="A464" s="39"/>
      <c r="B464" s="45"/>
      <c r="C464" s="336" t="s">
        <v>1651</v>
      </c>
      <c r="D464" s="336" t="s">
        <v>1615</v>
      </c>
      <c r="E464" s="18" t="s">
        <v>1</v>
      </c>
      <c r="F464" s="337">
        <v>0.3</v>
      </c>
      <c r="G464" s="39"/>
      <c r="H464" s="45"/>
    </row>
    <row r="465" spans="1:8" s="2" customFormat="1" ht="16.8" customHeight="1">
      <c r="A465" s="39"/>
      <c r="B465" s="45"/>
      <c r="C465" s="338" t="s">
        <v>2509</v>
      </c>
      <c r="D465" s="39"/>
      <c r="E465" s="39"/>
      <c r="F465" s="39"/>
      <c r="G465" s="39"/>
      <c r="H465" s="45"/>
    </row>
    <row r="466" spans="1:8" s="2" customFormat="1" ht="16.8" customHeight="1">
      <c r="A466" s="39"/>
      <c r="B466" s="45"/>
      <c r="C466" s="336" t="s">
        <v>1646</v>
      </c>
      <c r="D466" s="336" t="s">
        <v>1647</v>
      </c>
      <c r="E466" s="18" t="s">
        <v>1401</v>
      </c>
      <c r="F466" s="337">
        <v>0.33</v>
      </c>
      <c r="G466" s="39"/>
      <c r="H466" s="45"/>
    </row>
    <row r="467" spans="1:8" s="2" customFormat="1" ht="16.8" customHeight="1">
      <c r="A467" s="39"/>
      <c r="B467" s="45"/>
      <c r="C467" s="332" t="s">
        <v>1658</v>
      </c>
      <c r="D467" s="333" t="s">
        <v>1658</v>
      </c>
      <c r="E467" s="334" t="s">
        <v>1</v>
      </c>
      <c r="F467" s="335">
        <v>1.3</v>
      </c>
      <c r="G467" s="39"/>
      <c r="H467" s="45"/>
    </row>
    <row r="468" spans="1:8" s="2" customFormat="1" ht="16.8" customHeight="1">
      <c r="A468" s="39"/>
      <c r="B468" s="45"/>
      <c r="C468" s="336" t="s">
        <v>1</v>
      </c>
      <c r="D468" s="336" t="s">
        <v>1406</v>
      </c>
      <c r="E468" s="18" t="s">
        <v>1</v>
      </c>
      <c r="F468" s="337">
        <v>0</v>
      </c>
      <c r="G468" s="39"/>
      <c r="H468" s="45"/>
    </row>
    <row r="469" spans="1:8" s="2" customFormat="1" ht="16.8" customHeight="1">
      <c r="A469" s="39"/>
      <c r="B469" s="45"/>
      <c r="C469" s="336" t="s">
        <v>1</v>
      </c>
      <c r="D469" s="336" t="s">
        <v>1650</v>
      </c>
      <c r="E469" s="18" t="s">
        <v>1</v>
      </c>
      <c r="F469" s="337">
        <v>0</v>
      </c>
      <c r="G469" s="39"/>
      <c r="H469" s="45"/>
    </row>
    <row r="470" spans="1:8" s="2" customFormat="1" ht="16.8" customHeight="1">
      <c r="A470" s="39"/>
      <c r="B470" s="45"/>
      <c r="C470" s="336" t="s">
        <v>1</v>
      </c>
      <c r="D470" s="336" t="s">
        <v>1554</v>
      </c>
      <c r="E470" s="18" t="s">
        <v>1</v>
      </c>
      <c r="F470" s="337">
        <v>0</v>
      </c>
      <c r="G470" s="39"/>
      <c r="H470" s="45"/>
    </row>
    <row r="471" spans="1:8" s="2" customFormat="1" ht="12">
      <c r="A471" s="39"/>
      <c r="B471" s="45"/>
      <c r="C471" s="336" t="s">
        <v>1</v>
      </c>
      <c r="D471" s="336" t="s">
        <v>1633</v>
      </c>
      <c r="E471" s="18" t="s">
        <v>1</v>
      </c>
      <c r="F471" s="337">
        <v>0</v>
      </c>
      <c r="G471" s="39"/>
      <c r="H471" s="45"/>
    </row>
    <row r="472" spans="1:8" s="2" customFormat="1" ht="16.8" customHeight="1">
      <c r="A472" s="39"/>
      <c r="B472" s="45"/>
      <c r="C472" s="336" t="s">
        <v>1658</v>
      </c>
      <c r="D472" s="336" t="s">
        <v>1659</v>
      </c>
      <c r="E472" s="18" t="s">
        <v>1</v>
      </c>
      <c r="F472" s="337">
        <v>1.3</v>
      </c>
      <c r="G472" s="39"/>
      <c r="H472" s="45"/>
    </row>
    <row r="473" spans="1:8" s="2" customFormat="1" ht="16.8" customHeight="1">
      <c r="A473" s="39"/>
      <c r="B473" s="45"/>
      <c r="C473" s="338" t="s">
        <v>2509</v>
      </c>
      <c r="D473" s="39"/>
      <c r="E473" s="39"/>
      <c r="F473" s="39"/>
      <c r="G473" s="39"/>
      <c r="H473" s="45"/>
    </row>
    <row r="474" spans="1:8" s="2" customFormat="1" ht="16.8" customHeight="1">
      <c r="A474" s="39"/>
      <c r="B474" s="45"/>
      <c r="C474" s="336" t="s">
        <v>1654</v>
      </c>
      <c r="D474" s="336" t="s">
        <v>1655</v>
      </c>
      <c r="E474" s="18" t="s">
        <v>1401</v>
      </c>
      <c r="F474" s="337">
        <v>1.43</v>
      </c>
      <c r="G474" s="39"/>
      <c r="H474" s="45"/>
    </row>
    <row r="475" spans="1:8" s="2" customFormat="1" ht="16.8" customHeight="1">
      <c r="A475" s="39"/>
      <c r="B475" s="45"/>
      <c r="C475" s="332" t="s">
        <v>1676</v>
      </c>
      <c r="D475" s="333" t="s">
        <v>1676</v>
      </c>
      <c r="E475" s="334" t="s">
        <v>1</v>
      </c>
      <c r="F475" s="335">
        <v>6.31</v>
      </c>
      <c r="G475" s="39"/>
      <c r="H475" s="45"/>
    </row>
    <row r="476" spans="1:8" s="2" customFormat="1" ht="16.8" customHeight="1">
      <c r="A476" s="39"/>
      <c r="B476" s="45"/>
      <c r="C476" s="336" t="s">
        <v>1676</v>
      </c>
      <c r="D476" s="336" t="s">
        <v>1677</v>
      </c>
      <c r="E476" s="18" t="s">
        <v>1</v>
      </c>
      <c r="F476" s="337">
        <v>6.31</v>
      </c>
      <c r="G476" s="39"/>
      <c r="H476" s="45"/>
    </row>
    <row r="477" spans="1:8" s="2" customFormat="1" ht="16.8" customHeight="1">
      <c r="A477" s="39"/>
      <c r="B477" s="45"/>
      <c r="C477" s="332" t="s">
        <v>1689</v>
      </c>
      <c r="D477" s="333" t="s">
        <v>1689</v>
      </c>
      <c r="E477" s="334" t="s">
        <v>1</v>
      </c>
      <c r="F477" s="335">
        <v>0.3</v>
      </c>
      <c r="G477" s="39"/>
      <c r="H477" s="45"/>
    </row>
    <row r="478" spans="1:8" s="2" customFormat="1" ht="16.8" customHeight="1">
      <c r="A478" s="39"/>
      <c r="B478" s="45"/>
      <c r="C478" s="336" t="s">
        <v>1689</v>
      </c>
      <c r="D478" s="336" t="s">
        <v>1690</v>
      </c>
      <c r="E478" s="18" t="s">
        <v>1</v>
      </c>
      <c r="F478" s="337">
        <v>0.3</v>
      </c>
      <c r="G478" s="39"/>
      <c r="H478" s="45"/>
    </row>
    <row r="479" spans="1:8" s="2" customFormat="1" ht="16.8" customHeight="1">
      <c r="A479" s="39"/>
      <c r="B479" s="45"/>
      <c r="C479" s="332" t="s">
        <v>1696</v>
      </c>
      <c r="D479" s="333" t="s">
        <v>1696</v>
      </c>
      <c r="E479" s="334" t="s">
        <v>1</v>
      </c>
      <c r="F479" s="335">
        <v>1.3</v>
      </c>
      <c r="G479" s="39"/>
      <c r="H479" s="45"/>
    </row>
    <row r="480" spans="1:8" s="2" customFormat="1" ht="16.8" customHeight="1">
      <c r="A480" s="39"/>
      <c r="B480" s="45"/>
      <c r="C480" s="336" t="s">
        <v>1696</v>
      </c>
      <c r="D480" s="336" t="s">
        <v>1697</v>
      </c>
      <c r="E480" s="18" t="s">
        <v>1</v>
      </c>
      <c r="F480" s="337">
        <v>1.3</v>
      </c>
      <c r="G480" s="39"/>
      <c r="H480" s="45"/>
    </row>
    <row r="481" spans="1:8" s="2" customFormat="1" ht="16.8" customHeight="1">
      <c r="A481" s="39"/>
      <c r="B481" s="45"/>
      <c r="C481" s="332" t="s">
        <v>1712</v>
      </c>
      <c r="D481" s="333" t="s">
        <v>1712</v>
      </c>
      <c r="E481" s="334" t="s">
        <v>1</v>
      </c>
      <c r="F481" s="335">
        <v>0.631</v>
      </c>
      <c r="G481" s="39"/>
      <c r="H481" s="45"/>
    </row>
    <row r="482" spans="1:8" s="2" customFormat="1" ht="16.8" customHeight="1">
      <c r="A482" s="39"/>
      <c r="B482" s="45"/>
      <c r="C482" s="336" t="s">
        <v>1712</v>
      </c>
      <c r="D482" s="336" t="s">
        <v>1713</v>
      </c>
      <c r="E482" s="18" t="s">
        <v>1</v>
      </c>
      <c r="F482" s="337">
        <v>0.631</v>
      </c>
      <c r="G482" s="39"/>
      <c r="H482" s="45"/>
    </row>
    <row r="483" spans="1:8" s="2" customFormat="1" ht="16.8" customHeight="1">
      <c r="A483" s="39"/>
      <c r="B483" s="45"/>
      <c r="C483" s="332" t="s">
        <v>1733</v>
      </c>
      <c r="D483" s="333" t="s">
        <v>1733</v>
      </c>
      <c r="E483" s="334" t="s">
        <v>1</v>
      </c>
      <c r="F483" s="335">
        <v>6.31</v>
      </c>
      <c r="G483" s="39"/>
      <c r="H483" s="45"/>
    </row>
    <row r="484" spans="1:8" s="2" customFormat="1" ht="16.8" customHeight="1">
      <c r="A484" s="39"/>
      <c r="B484" s="45"/>
      <c r="C484" s="336" t="s">
        <v>1733</v>
      </c>
      <c r="D484" s="336" t="s">
        <v>1734</v>
      </c>
      <c r="E484" s="18" t="s">
        <v>1</v>
      </c>
      <c r="F484" s="337">
        <v>6.31</v>
      </c>
      <c r="G484" s="39"/>
      <c r="H484" s="45"/>
    </row>
    <row r="485" spans="1:8" s="2" customFormat="1" ht="16.8" customHeight="1">
      <c r="A485" s="39"/>
      <c r="B485" s="45"/>
      <c r="C485" s="332" t="s">
        <v>1754</v>
      </c>
      <c r="D485" s="333" t="s">
        <v>1754</v>
      </c>
      <c r="E485" s="334" t="s">
        <v>1</v>
      </c>
      <c r="F485" s="335">
        <v>2.344</v>
      </c>
      <c r="G485" s="39"/>
      <c r="H485" s="45"/>
    </row>
    <row r="486" spans="1:8" s="2" customFormat="1" ht="16.8" customHeight="1">
      <c r="A486" s="39"/>
      <c r="B486" s="45"/>
      <c r="C486" s="336" t="s">
        <v>1754</v>
      </c>
      <c r="D486" s="336" t="s">
        <v>1755</v>
      </c>
      <c r="E486" s="18" t="s">
        <v>1</v>
      </c>
      <c r="F486" s="337">
        <v>2.344</v>
      </c>
      <c r="G486" s="39"/>
      <c r="H486" s="45"/>
    </row>
    <row r="487" spans="1:8" s="2" customFormat="1" ht="16.8" customHeight="1">
      <c r="A487" s="39"/>
      <c r="B487" s="45"/>
      <c r="C487" s="332" t="s">
        <v>1411</v>
      </c>
      <c r="D487" s="333" t="s">
        <v>1411</v>
      </c>
      <c r="E487" s="334" t="s">
        <v>1</v>
      </c>
      <c r="F487" s="335">
        <v>6.31</v>
      </c>
      <c r="G487" s="39"/>
      <c r="H487" s="45"/>
    </row>
    <row r="488" spans="1:8" s="2" customFormat="1" ht="16.8" customHeight="1">
      <c r="A488" s="39"/>
      <c r="B488" s="45"/>
      <c r="C488" s="336" t="s">
        <v>1411</v>
      </c>
      <c r="D488" s="336" t="s">
        <v>1412</v>
      </c>
      <c r="E488" s="18" t="s">
        <v>1</v>
      </c>
      <c r="F488" s="337">
        <v>6.31</v>
      </c>
      <c r="G488" s="39"/>
      <c r="H488" s="45"/>
    </row>
    <row r="489" spans="1:8" s="2" customFormat="1" ht="16.8" customHeight="1">
      <c r="A489" s="39"/>
      <c r="B489" s="45"/>
      <c r="C489" s="332" t="s">
        <v>1429</v>
      </c>
      <c r="D489" s="333" t="s">
        <v>1429</v>
      </c>
      <c r="E489" s="334" t="s">
        <v>1</v>
      </c>
      <c r="F489" s="335">
        <v>12.62</v>
      </c>
      <c r="G489" s="39"/>
      <c r="H489" s="45"/>
    </row>
    <row r="490" spans="1:8" s="2" customFormat="1" ht="16.8" customHeight="1">
      <c r="A490" s="39"/>
      <c r="B490" s="45"/>
      <c r="C490" s="336" t="s">
        <v>1429</v>
      </c>
      <c r="D490" s="336" t="s">
        <v>1430</v>
      </c>
      <c r="E490" s="18" t="s">
        <v>1</v>
      </c>
      <c r="F490" s="337">
        <v>12.62</v>
      </c>
      <c r="G490" s="39"/>
      <c r="H490" s="45"/>
    </row>
    <row r="491" spans="1:8" s="2" customFormat="1" ht="16.8" customHeight="1">
      <c r="A491" s="39"/>
      <c r="B491" s="45"/>
      <c r="C491" s="332" t="s">
        <v>1446</v>
      </c>
      <c r="D491" s="333" t="s">
        <v>1446</v>
      </c>
      <c r="E491" s="334" t="s">
        <v>1</v>
      </c>
      <c r="F491" s="335">
        <v>6.31</v>
      </c>
      <c r="G491" s="39"/>
      <c r="H491" s="45"/>
    </row>
    <row r="492" spans="1:8" s="2" customFormat="1" ht="16.8" customHeight="1">
      <c r="A492" s="39"/>
      <c r="B492" s="45"/>
      <c r="C492" s="336" t="s">
        <v>1446</v>
      </c>
      <c r="D492" s="336" t="s">
        <v>1447</v>
      </c>
      <c r="E492" s="18" t="s">
        <v>1</v>
      </c>
      <c r="F492" s="337">
        <v>6.31</v>
      </c>
      <c r="G492" s="39"/>
      <c r="H492" s="45"/>
    </row>
    <row r="493" spans="1:8" s="2" customFormat="1" ht="16.8" customHeight="1">
      <c r="A493" s="39"/>
      <c r="B493" s="45"/>
      <c r="C493" s="332" t="s">
        <v>1284</v>
      </c>
      <c r="D493" s="333" t="s">
        <v>1284</v>
      </c>
      <c r="E493" s="334" t="s">
        <v>1</v>
      </c>
      <c r="F493" s="335">
        <v>31.658</v>
      </c>
      <c r="G493" s="39"/>
      <c r="H493" s="45"/>
    </row>
    <row r="494" spans="1:8" s="2" customFormat="1" ht="16.8" customHeight="1">
      <c r="A494" s="39"/>
      <c r="B494" s="45"/>
      <c r="C494" s="336" t="s">
        <v>1284</v>
      </c>
      <c r="D494" s="336" t="s">
        <v>1394</v>
      </c>
      <c r="E494" s="18" t="s">
        <v>1</v>
      </c>
      <c r="F494" s="337">
        <v>31.658</v>
      </c>
      <c r="G494" s="39"/>
      <c r="H494" s="45"/>
    </row>
    <row r="495" spans="1:8" s="2" customFormat="1" ht="16.8" customHeight="1">
      <c r="A495" s="39"/>
      <c r="B495" s="45"/>
      <c r="C495" s="338" t="s">
        <v>2509</v>
      </c>
      <c r="D495" s="39"/>
      <c r="E495" s="39"/>
      <c r="F495" s="39"/>
      <c r="G495" s="39"/>
      <c r="H495" s="45"/>
    </row>
    <row r="496" spans="1:8" s="2" customFormat="1" ht="16.8" customHeight="1">
      <c r="A496" s="39"/>
      <c r="B496" s="45"/>
      <c r="C496" s="336" t="s">
        <v>1389</v>
      </c>
      <c r="D496" s="336" t="s">
        <v>1390</v>
      </c>
      <c r="E496" s="18" t="s">
        <v>1369</v>
      </c>
      <c r="F496" s="337">
        <v>34.659</v>
      </c>
      <c r="G496" s="39"/>
      <c r="H496" s="45"/>
    </row>
    <row r="497" spans="1:8" s="2" customFormat="1" ht="16.8" customHeight="1">
      <c r="A497" s="39"/>
      <c r="B497" s="45"/>
      <c r="C497" s="332" t="s">
        <v>1286</v>
      </c>
      <c r="D497" s="333" t="s">
        <v>1286</v>
      </c>
      <c r="E497" s="334" t="s">
        <v>1</v>
      </c>
      <c r="F497" s="335">
        <v>-2.111</v>
      </c>
      <c r="G497" s="39"/>
      <c r="H497" s="45"/>
    </row>
    <row r="498" spans="1:8" s="2" customFormat="1" ht="16.8" customHeight="1">
      <c r="A498" s="39"/>
      <c r="B498" s="45"/>
      <c r="C498" s="336" t="s">
        <v>1286</v>
      </c>
      <c r="D498" s="336" t="s">
        <v>1350</v>
      </c>
      <c r="E498" s="18" t="s">
        <v>1</v>
      </c>
      <c r="F498" s="337">
        <v>-2.111</v>
      </c>
      <c r="G498" s="39"/>
      <c r="H498" s="45"/>
    </row>
    <row r="499" spans="1:8" s="2" customFormat="1" ht="16.8" customHeight="1">
      <c r="A499" s="39"/>
      <c r="B499" s="45"/>
      <c r="C499" s="338" t="s">
        <v>2509</v>
      </c>
      <c r="D499" s="39"/>
      <c r="E499" s="39"/>
      <c r="F499" s="39"/>
      <c r="G499" s="39"/>
      <c r="H499" s="45"/>
    </row>
    <row r="500" spans="1:8" s="2" customFormat="1" ht="16.8" customHeight="1">
      <c r="A500" s="39"/>
      <c r="B500" s="45"/>
      <c r="C500" s="336" t="s">
        <v>1334</v>
      </c>
      <c r="D500" s="336" t="s">
        <v>1335</v>
      </c>
      <c r="E500" s="18" t="s">
        <v>1336</v>
      </c>
      <c r="F500" s="337">
        <v>9.604</v>
      </c>
      <c r="G500" s="39"/>
      <c r="H500" s="45"/>
    </row>
    <row r="501" spans="1:8" s="2" customFormat="1" ht="16.8" customHeight="1">
      <c r="A501" s="39"/>
      <c r="B501" s="45"/>
      <c r="C501" s="332" t="s">
        <v>1288</v>
      </c>
      <c r="D501" s="333" t="s">
        <v>1288</v>
      </c>
      <c r="E501" s="334" t="s">
        <v>1</v>
      </c>
      <c r="F501" s="335">
        <v>0.581</v>
      </c>
      <c r="G501" s="39"/>
      <c r="H501" s="45"/>
    </row>
    <row r="502" spans="1:8" s="2" customFormat="1" ht="16.8" customHeight="1">
      <c r="A502" s="39"/>
      <c r="B502" s="45"/>
      <c r="C502" s="336" t="s">
        <v>1288</v>
      </c>
      <c r="D502" s="336" t="s">
        <v>1506</v>
      </c>
      <c r="E502" s="18" t="s">
        <v>1</v>
      </c>
      <c r="F502" s="337">
        <v>0.581</v>
      </c>
      <c r="G502" s="39"/>
      <c r="H502" s="45"/>
    </row>
    <row r="503" spans="1:8" s="2" customFormat="1" ht="16.8" customHeight="1">
      <c r="A503" s="39"/>
      <c r="B503" s="45"/>
      <c r="C503" s="338" t="s">
        <v>2509</v>
      </c>
      <c r="D503" s="39"/>
      <c r="E503" s="39"/>
      <c r="F503" s="39"/>
      <c r="G503" s="39"/>
      <c r="H503" s="45"/>
    </row>
    <row r="504" spans="1:8" s="2" customFormat="1" ht="16.8" customHeight="1">
      <c r="A504" s="39"/>
      <c r="B504" s="45"/>
      <c r="C504" s="336" t="s">
        <v>1496</v>
      </c>
      <c r="D504" s="336" t="s">
        <v>1497</v>
      </c>
      <c r="E504" s="18" t="s">
        <v>1336</v>
      </c>
      <c r="F504" s="337">
        <v>5.488</v>
      </c>
      <c r="G504" s="39"/>
      <c r="H504" s="45"/>
    </row>
    <row r="505" spans="1:8" s="2" customFormat="1" ht="16.8" customHeight="1">
      <c r="A505" s="39"/>
      <c r="B505" s="45"/>
      <c r="C505" s="332" t="s">
        <v>1528</v>
      </c>
      <c r="D505" s="333" t="s">
        <v>1528</v>
      </c>
      <c r="E505" s="334" t="s">
        <v>1</v>
      </c>
      <c r="F505" s="335">
        <v>10.74</v>
      </c>
      <c r="G505" s="39"/>
      <c r="H505" s="45"/>
    </row>
    <row r="506" spans="1:8" s="2" customFormat="1" ht="16.8" customHeight="1">
      <c r="A506" s="39"/>
      <c r="B506" s="45"/>
      <c r="C506" s="336" t="s">
        <v>1528</v>
      </c>
      <c r="D506" s="336" t="s">
        <v>1529</v>
      </c>
      <c r="E506" s="18" t="s">
        <v>1</v>
      </c>
      <c r="F506" s="337">
        <v>10.74</v>
      </c>
      <c r="G506" s="39"/>
      <c r="H506" s="45"/>
    </row>
    <row r="507" spans="1:8" s="2" customFormat="1" ht="16.8" customHeight="1">
      <c r="A507" s="39"/>
      <c r="B507" s="45"/>
      <c r="C507" s="332" t="s">
        <v>1537</v>
      </c>
      <c r="D507" s="333" t="s">
        <v>1537</v>
      </c>
      <c r="E507" s="334" t="s">
        <v>1</v>
      </c>
      <c r="F507" s="335">
        <v>7.68</v>
      </c>
      <c r="G507" s="39"/>
      <c r="H507" s="45"/>
    </row>
    <row r="508" spans="1:8" s="2" customFormat="1" ht="16.8" customHeight="1">
      <c r="A508" s="39"/>
      <c r="B508" s="45"/>
      <c r="C508" s="336" t="s">
        <v>1537</v>
      </c>
      <c r="D508" s="336" t="s">
        <v>1538</v>
      </c>
      <c r="E508" s="18" t="s">
        <v>1</v>
      </c>
      <c r="F508" s="337">
        <v>7.68</v>
      </c>
      <c r="G508" s="39"/>
      <c r="H508" s="45"/>
    </row>
    <row r="509" spans="1:8" s="2" customFormat="1" ht="16.8" customHeight="1">
      <c r="A509" s="39"/>
      <c r="B509" s="45"/>
      <c r="C509" s="332" t="s">
        <v>1290</v>
      </c>
      <c r="D509" s="333" t="s">
        <v>1290</v>
      </c>
      <c r="E509" s="334" t="s">
        <v>1</v>
      </c>
      <c r="F509" s="335">
        <v>1.5</v>
      </c>
      <c r="G509" s="39"/>
      <c r="H509" s="45"/>
    </row>
    <row r="510" spans="1:8" s="2" customFormat="1" ht="16.8" customHeight="1">
      <c r="A510" s="39"/>
      <c r="B510" s="45"/>
      <c r="C510" s="336" t="s">
        <v>1290</v>
      </c>
      <c r="D510" s="336" t="s">
        <v>1548</v>
      </c>
      <c r="E510" s="18" t="s">
        <v>1</v>
      </c>
      <c r="F510" s="337">
        <v>1.5</v>
      </c>
      <c r="G510" s="39"/>
      <c r="H510" s="45"/>
    </row>
    <row r="511" spans="1:8" s="2" customFormat="1" ht="16.8" customHeight="1">
      <c r="A511" s="39"/>
      <c r="B511" s="45"/>
      <c r="C511" s="338" t="s">
        <v>2509</v>
      </c>
      <c r="D511" s="39"/>
      <c r="E511" s="39"/>
      <c r="F511" s="39"/>
      <c r="G511" s="39"/>
      <c r="H511" s="45"/>
    </row>
    <row r="512" spans="1:8" s="2" customFormat="1" ht="16.8" customHeight="1">
      <c r="A512" s="39"/>
      <c r="B512" s="45"/>
      <c r="C512" s="336" t="s">
        <v>1539</v>
      </c>
      <c r="D512" s="336" t="s">
        <v>1540</v>
      </c>
      <c r="E512" s="18" t="s">
        <v>1401</v>
      </c>
      <c r="F512" s="337">
        <v>7.965</v>
      </c>
      <c r="G512" s="39"/>
      <c r="H512" s="45"/>
    </row>
    <row r="513" spans="1:8" s="2" customFormat="1" ht="16.8" customHeight="1">
      <c r="A513" s="39"/>
      <c r="B513" s="45"/>
      <c r="C513" s="332" t="s">
        <v>1597</v>
      </c>
      <c r="D513" s="333" t="s">
        <v>1597</v>
      </c>
      <c r="E513" s="334" t="s">
        <v>1</v>
      </c>
      <c r="F513" s="335">
        <v>6.941</v>
      </c>
      <c r="G513" s="39"/>
      <c r="H513" s="45"/>
    </row>
    <row r="514" spans="1:8" s="2" customFormat="1" ht="16.8" customHeight="1">
      <c r="A514" s="39"/>
      <c r="B514" s="45"/>
      <c r="C514" s="336" t="s">
        <v>1597</v>
      </c>
      <c r="D514" s="336" t="s">
        <v>1598</v>
      </c>
      <c r="E514" s="18" t="s">
        <v>1</v>
      </c>
      <c r="F514" s="337">
        <v>6.941</v>
      </c>
      <c r="G514" s="39"/>
      <c r="H514" s="45"/>
    </row>
    <row r="515" spans="1:8" s="2" customFormat="1" ht="16.8" customHeight="1">
      <c r="A515" s="39"/>
      <c r="B515" s="45"/>
      <c r="C515" s="332" t="s">
        <v>1617</v>
      </c>
      <c r="D515" s="333" t="s">
        <v>1617</v>
      </c>
      <c r="E515" s="334" t="s">
        <v>1</v>
      </c>
      <c r="F515" s="335">
        <v>0.33</v>
      </c>
      <c r="G515" s="39"/>
      <c r="H515" s="45"/>
    </row>
    <row r="516" spans="1:8" s="2" customFormat="1" ht="16.8" customHeight="1">
      <c r="A516" s="39"/>
      <c r="B516" s="45"/>
      <c r="C516" s="336" t="s">
        <v>1617</v>
      </c>
      <c r="D516" s="336" t="s">
        <v>1618</v>
      </c>
      <c r="E516" s="18" t="s">
        <v>1</v>
      </c>
      <c r="F516" s="337">
        <v>0.33</v>
      </c>
      <c r="G516" s="39"/>
      <c r="H516" s="45"/>
    </row>
    <row r="517" spans="1:8" s="2" customFormat="1" ht="16.8" customHeight="1">
      <c r="A517" s="39"/>
      <c r="B517" s="45"/>
      <c r="C517" s="332" t="s">
        <v>1636</v>
      </c>
      <c r="D517" s="333" t="s">
        <v>1636</v>
      </c>
      <c r="E517" s="334" t="s">
        <v>1</v>
      </c>
      <c r="F517" s="335">
        <v>6.941</v>
      </c>
      <c r="G517" s="39"/>
      <c r="H517" s="45"/>
    </row>
    <row r="518" spans="1:8" s="2" customFormat="1" ht="16.8" customHeight="1">
      <c r="A518" s="39"/>
      <c r="B518" s="45"/>
      <c r="C518" s="336" t="s">
        <v>1636</v>
      </c>
      <c r="D518" s="336" t="s">
        <v>1637</v>
      </c>
      <c r="E518" s="18" t="s">
        <v>1</v>
      </c>
      <c r="F518" s="337">
        <v>6.941</v>
      </c>
      <c r="G518" s="39"/>
      <c r="H518" s="45"/>
    </row>
    <row r="519" spans="1:8" s="2" customFormat="1" ht="16.8" customHeight="1">
      <c r="A519" s="39"/>
      <c r="B519" s="45"/>
      <c r="C519" s="332" t="s">
        <v>1291</v>
      </c>
      <c r="D519" s="333" t="s">
        <v>1291</v>
      </c>
      <c r="E519" s="334" t="s">
        <v>1</v>
      </c>
      <c r="F519" s="335">
        <v>0.03</v>
      </c>
      <c r="G519" s="39"/>
      <c r="H519" s="45"/>
    </row>
    <row r="520" spans="1:8" s="2" customFormat="1" ht="16.8" customHeight="1">
      <c r="A520" s="39"/>
      <c r="B520" s="45"/>
      <c r="C520" s="336" t="s">
        <v>1</v>
      </c>
      <c r="D520" s="336" t="s">
        <v>1635</v>
      </c>
      <c r="E520" s="18" t="s">
        <v>1</v>
      </c>
      <c r="F520" s="337">
        <v>0</v>
      </c>
      <c r="G520" s="39"/>
      <c r="H520" s="45"/>
    </row>
    <row r="521" spans="1:8" s="2" customFormat="1" ht="16.8" customHeight="1">
      <c r="A521" s="39"/>
      <c r="B521" s="45"/>
      <c r="C521" s="336" t="s">
        <v>1291</v>
      </c>
      <c r="D521" s="336" t="s">
        <v>1616</v>
      </c>
      <c r="E521" s="18" t="s">
        <v>1</v>
      </c>
      <c r="F521" s="337">
        <v>0.03</v>
      </c>
      <c r="G521" s="39"/>
      <c r="H521" s="45"/>
    </row>
    <row r="522" spans="1:8" s="2" customFormat="1" ht="16.8" customHeight="1">
      <c r="A522" s="39"/>
      <c r="B522" s="45"/>
      <c r="C522" s="338" t="s">
        <v>2509</v>
      </c>
      <c r="D522" s="39"/>
      <c r="E522" s="39"/>
      <c r="F522" s="39"/>
      <c r="G522" s="39"/>
      <c r="H522" s="45"/>
    </row>
    <row r="523" spans="1:8" s="2" customFormat="1" ht="16.8" customHeight="1">
      <c r="A523" s="39"/>
      <c r="B523" s="45"/>
      <c r="C523" s="336" t="s">
        <v>1646</v>
      </c>
      <c r="D523" s="336" t="s">
        <v>1647</v>
      </c>
      <c r="E523" s="18" t="s">
        <v>1401</v>
      </c>
      <c r="F523" s="337">
        <v>0.33</v>
      </c>
      <c r="G523" s="39"/>
      <c r="H523" s="45"/>
    </row>
    <row r="524" spans="1:8" s="2" customFormat="1" ht="16.8" customHeight="1">
      <c r="A524" s="39"/>
      <c r="B524" s="45"/>
      <c r="C524" s="332" t="s">
        <v>1292</v>
      </c>
      <c r="D524" s="333" t="s">
        <v>1292</v>
      </c>
      <c r="E524" s="334" t="s">
        <v>1</v>
      </c>
      <c r="F524" s="335">
        <v>0.13</v>
      </c>
      <c r="G524" s="39"/>
      <c r="H524" s="45"/>
    </row>
    <row r="525" spans="1:8" s="2" customFormat="1" ht="16.8" customHeight="1">
      <c r="A525" s="39"/>
      <c r="B525" s="45"/>
      <c r="C525" s="336" t="s">
        <v>1</v>
      </c>
      <c r="D525" s="336" t="s">
        <v>1635</v>
      </c>
      <c r="E525" s="18" t="s">
        <v>1</v>
      </c>
      <c r="F525" s="337">
        <v>0</v>
      </c>
      <c r="G525" s="39"/>
      <c r="H525" s="45"/>
    </row>
    <row r="526" spans="1:8" s="2" customFormat="1" ht="16.8" customHeight="1">
      <c r="A526" s="39"/>
      <c r="B526" s="45"/>
      <c r="C526" s="336" t="s">
        <v>1292</v>
      </c>
      <c r="D526" s="336" t="s">
        <v>1660</v>
      </c>
      <c r="E526" s="18" t="s">
        <v>1</v>
      </c>
      <c r="F526" s="337">
        <v>0.13</v>
      </c>
      <c r="G526" s="39"/>
      <c r="H526" s="45"/>
    </row>
    <row r="527" spans="1:8" s="2" customFormat="1" ht="16.8" customHeight="1">
      <c r="A527" s="39"/>
      <c r="B527" s="45"/>
      <c r="C527" s="338" t="s">
        <v>2509</v>
      </c>
      <c r="D527" s="39"/>
      <c r="E527" s="39"/>
      <c r="F527" s="39"/>
      <c r="G527" s="39"/>
      <c r="H527" s="45"/>
    </row>
    <row r="528" spans="1:8" s="2" customFormat="1" ht="16.8" customHeight="1">
      <c r="A528" s="39"/>
      <c r="B528" s="45"/>
      <c r="C528" s="336" t="s">
        <v>1654</v>
      </c>
      <c r="D528" s="336" t="s">
        <v>1655</v>
      </c>
      <c r="E528" s="18" t="s">
        <v>1401</v>
      </c>
      <c r="F528" s="337">
        <v>1.43</v>
      </c>
      <c r="G528" s="39"/>
      <c r="H528" s="45"/>
    </row>
    <row r="529" spans="1:8" s="2" customFormat="1" ht="16.8" customHeight="1">
      <c r="A529" s="39"/>
      <c r="B529" s="45"/>
      <c r="C529" s="332" t="s">
        <v>1294</v>
      </c>
      <c r="D529" s="333" t="s">
        <v>1294</v>
      </c>
      <c r="E529" s="334" t="s">
        <v>1</v>
      </c>
      <c r="F529" s="335">
        <v>0.744</v>
      </c>
      <c r="G529" s="39"/>
      <c r="H529" s="45"/>
    </row>
    <row r="530" spans="1:8" s="2" customFormat="1" ht="16.8" customHeight="1">
      <c r="A530" s="39"/>
      <c r="B530" s="45"/>
      <c r="C530" s="336" t="s">
        <v>1</v>
      </c>
      <c r="D530" s="336" t="s">
        <v>1554</v>
      </c>
      <c r="E530" s="18" t="s">
        <v>1</v>
      </c>
      <c r="F530" s="337">
        <v>0</v>
      </c>
      <c r="G530" s="39"/>
      <c r="H530" s="45"/>
    </row>
    <row r="531" spans="1:8" s="2" customFormat="1" ht="12">
      <c r="A531" s="39"/>
      <c r="B531" s="45"/>
      <c r="C531" s="336" t="s">
        <v>1</v>
      </c>
      <c r="D531" s="336" t="s">
        <v>1674</v>
      </c>
      <c r="E531" s="18" t="s">
        <v>1</v>
      </c>
      <c r="F531" s="337">
        <v>0</v>
      </c>
      <c r="G531" s="39"/>
      <c r="H531" s="45"/>
    </row>
    <row r="532" spans="1:8" s="2" customFormat="1" ht="16.8" customHeight="1">
      <c r="A532" s="39"/>
      <c r="B532" s="45"/>
      <c r="C532" s="336" t="s">
        <v>1294</v>
      </c>
      <c r="D532" s="336" t="s">
        <v>1638</v>
      </c>
      <c r="E532" s="18" t="s">
        <v>1</v>
      </c>
      <c r="F532" s="337">
        <v>0.744</v>
      </c>
      <c r="G532" s="39"/>
      <c r="H532" s="45"/>
    </row>
    <row r="533" spans="1:8" s="2" customFormat="1" ht="16.8" customHeight="1">
      <c r="A533" s="39"/>
      <c r="B533" s="45"/>
      <c r="C533" s="338" t="s">
        <v>2509</v>
      </c>
      <c r="D533" s="39"/>
      <c r="E533" s="39"/>
      <c r="F533" s="39"/>
      <c r="G533" s="39"/>
      <c r="H533" s="45"/>
    </row>
    <row r="534" spans="1:8" s="2" customFormat="1" ht="16.8" customHeight="1">
      <c r="A534" s="39"/>
      <c r="B534" s="45"/>
      <c r="C534" s="336" t="s">
        <v>1669</v>
      </c>
      <c r="D534" s="336" t="s">
        <v>1670</v>
      </c>
      <c r="E534" s="18" t="s">
        <v>1401</v>
      </c>
      <c r="F534" s="337">
        <v>7.965</v>
      </c>
      <c r="G534" s="39"/>
      <c r="H534" s="45"/>
    </row>
    <row r="535" spans="1:8" s="2" customFormat="1" ht="16.8" customHeight="1">
      <c r="A535" s="39"/>
      <c r="B535" s="45"/>
      <c r="C535" s="332" t="s">
        <v>1296</v>
      </c>
      <c r="D535" s="333" t="s">
        <v>1296</v>
      </c>
      <c r="E535" s="334" t="s">
        <v>1</v>
      </c>
      <c r="F535" s="335">
        <v>0.234</v>
      </c>
      <c r="G535" s="39"/>
      <c r="H535" s="45"/>
    </row>
    <row r="536" spans="1:8" s="2" customFormat="1" ht="16.8" customHeight="1">
      <c r="A536" s="39"/>
      <c r="B536" s="45"/>
      <c r="C536" s="336" t="s">
        <v>1</v>
      </c>
      <c r="D536" s="336" t="s">
        <v>1554</v>
      </c>
      <c r="E536" s="18" t="s">
        <v>1</v>
      </c>
      <c r="F536" s="337">
        <v>0</v>
      </c>
      <c r="G536" s="39"/>
      <c r="H536" s="45"/>
    </row>
    <row r="537" spans="1:8" s="2" customFormat="1" ht="16.8" customHeight="1">
      <c r="A537" s="39"/>
      <c r="B537" s="45"/>
      <c r="C537" s="336" t="s">
        <v>1</v>
      </c>
      <c r="D537" s="336" t="s">
        <v>1710</v>
      </c>
      <c r="E537" s="18" t="s">
        <v>1</v>
      </c>
      <c r="F537" s="337">
        <v>0</v>
      </c>
      <c r="G537" s="39"/>
      <c r="H537" s="45"/>
    </row>
    <row r="538" spans="1:8" s="2" customFormat="1" ht="16.8" customHeight="1">
      <c r="A538" s="39"/>
      <c r="B538" s="45"/>
      <c r="C538" s="336" t="s">
        <v>1296</v>
      </c>
      <c r="D538" s="336" t="s">
        <v>1714</v>
      </c>
      <c r="E538" s="18" t="s">
        <v>1</v>
      </c>
      <c r="F538" s="337">
        <v>0.234</v>
      </c>
      <c r="G538" s="39"/>
      <c r="H538" s="45"/>
    </row>
    <row r="539" spans="1:8" s="2" customFormat="1" ht="16.8" customHeight="1">
      <c r="A539" s="39"/>
      <c r="B539" s="45"/>
      <c r="C539" s="338" t="s">
        <v>2509</v>
      </c>
      <c r="D539" s="39"/>
      <c r="E539" s="39"/>
      <c r="F539" s="39"/>
      <c r="G539" s="39"/>
      <c r="H539" s="45"/>
    </row>
    <row r="540" spans="1:8" s="2" customFormat="1" ht="16.8" customHeight="1">
      <c r="A540" s="39"/>
      <c r="B540" s="45"/>
      <c r="C540" s="336" t="s">
        <v>1704</v>
      </c>
      <c r="D540" s="336" t="s">
        <v>1705</v>
      </c>
      <c r="E540" s="18" t="s">
        <v>1401</v>
      </c>
      <c r="F540" s="337">
        <v>0.956</v>
      </c>
      <c r="G540" s="39"/>
      <c r="H540" s="45"/>
    </row>
    <row r="541" spans="1:8" s="2" customFormat="1" ht="16.8" customHeight="1">
      <c r="A541" s="39"/>
      <c r="B541" s="45"/>
      <c r="C541" s="332" t="s">
        <v>1298</v>
      </c>
      <c r="D541" s="333" t="s">
        <v>1298</v>
      </c>
      <c r="E541" s="334" t="s">
        <v>1</v>
      </c>
      <c r="F541" s="335">
        <v>2.344</v>
      </c>
      <c r="G541" s="39"/>
      <c r="H541" s="45"/>
    </row>
    <row r="542" spans="1:8" s="2" customFormat="1" ht="16.8" customHeight="1">
      <c r="A542" s="39"/>
      <c r="B542" s="45"/>
      <c r="C542" s="336" t="s">
        <v>1</v>
      </c>
      <c r="D542" s="336" t="s">
        <v>1554</v>
      </c>
      <c r="E542" s="18" t="s">
        <v>1</v>
      </c>
      <c r="F542" s="337">
        <v>0</v>
      </c>
      <c r="G542" s="39"/>
      <c r="H542" s="45"/>
    </row>
    <row r="543" spans="1:8" s="2" customFormat="1" ht="16.8" customHeight="1">
      <c r="A543" s="39"/>
      <c r="B543" s="45"/>
      <c r="C543" s="336" t="s">
        <v>1</v>
      </c>
      <c r="D543" s="336" t="s">
        <v>1731</v>
      </c>
      <c r="E543" s="18" t="s">
        <v>1</v>
      </c>
      <c r="F543" s="337">
        <v>0</v>
      </c>
      <c r="G543" s="39"/>
      <c r="H543" s="45"/>
    </row>
    <row r="544" spans="1:8" s="2" customFormat="1" ht="16.8" customHeight="1">
      <c r="A544" s="39"/>
      <c r="B544" s="45"/>
      <c r="C544" s="336" t="s">
        <v>1298</v>
      </c>
      <c r="D544" s="336" t="s">
        <v>1735</v>
      </c>
      <c r="E544" s="18" t="s">
        <v>1</v>
      </c>
      <c r="F544" s="337">
        <v>2.344</v>
      </c>
      <c r="G544" s="39"/>
      <c r="H544" s="45"/>
    </row>
    <row r="545" spans="1:8" s="2" customFormat="1" ht="16.8" customHeight="1">
      <c r="A545" s="39"/>
      <c r="B545" s="45"/>
      <c r="C545" s="338" t="s">
        <v>2509</v>
      </c>
      <c r="D545" s="39"/>
      <c r="E545" s="39"/>
      <c r="F545" s="39"/>
      <c r="G545" s="39"/>
      <c r="H545" s="45"/>
    </row>
    <row r="546" spans="1:8" s="2" customFormat="1" ht="16.8" customHeight="1">
      <c r="A546" s="39"/>
      <c r="B546" s="45"/>
      <c r="C546" s="336" t="s">
        <v>1726</v>
      </c>
      <c r="D546" s="336" t="s">
        <v>1727</v>
      </c>
      <c r="E546" s="18" t="s">
        <v>1401</v>
      </c>
      <c r="F546" s="337">
        <v>9.565</v>
      </c>
      <c r="G546" s="39"/>
      <c r="H546" s="45"/>
    </row>
    <row r="547" spans="1:8" s="2" customFormat="1" ht="16.8" customHeight="1">
      <c r="A547" s="39"/>
      <c r="B547" s="45"/>
      <c r="C547" s="332" t="s">
        <v>1300</v>
      </c>
      <c r="D547" s="333" t="s">
        <v>1300</v>
      </c>
      <c r="E547" s="334" t="s">
        <v>1</v>
      </c>
      <c r="F547" s="335">
        <v>0.911</v>
      </c>
      <c r="G547" s="39"/>
      <c r="H547" s="45"/>
    </row>
    <row r="548" spans="1:8" s="2" customFormat="1" ht="16.8" customHeight="1">
      <c r="A548" s="39"/>
      <c r="B548" s="45"/>
      <c r="C548" s="336" t="s">
        <v>1</v>
      </c>
      <c r="D548" s="336" t="s">
        <v>1558</v>
      </c>
      <c r="E548" s="18" t="s">
        <v>1</v>
      </c>
      <c r="F548" s="337">
        <v>0</v>
      </c>
      <c r="G548" s="39"/>
      <c r="H548" s="45"/>
    </row>
    <row r="549" spans="1:8" s="2" customFormat="1" ht="16.8" customHeight="1">
      <c r="A549" s="39"/>
      <c r="B549" s="45"/>
      <c r="C549" s="336" t="s">
        <v>1</v>
      </c>
      <c r="D549" s="336" t="s">
        <v>1752</v>
      </c>
      <c r="E549" s="18" t="s">
        <v>1</v>
      </c>
      <c r="F549" s="337">
        <v>0</v>
      </c>
      <c r="G549" s="39"/>
      <c r="H549" s="45"/>
    </row>
    <row r="550" spans="1:8" s="2" customFormat="1" ht="16.8" customHeight="1">
      <c r="A550" s="39"/>
      <c r="B550" s="45"/>
      <c r="C550" s="336" t="s">
        <v>1300</v>
      </c>
      <c r="D550" s="336" t="s">
        <v>1603</v>
      </c>
      <c r="E550" s="18" t="s">
        <v>1</v>
      </c>
      <c r="F550" s="337">
        <v>0.911</v>
      </c>
      <c r="G550" s="39"/>
      <c r="H550" s="45"/>
    </row>
    <row r="551" spans="1:8" s="2" customFormat="1" ht="16.8" customHeight="1">
      <c r="A551" s="39"/>
      <c r="B551" s="45"/>
      <c r="C551" s="338" t="s">
        <v>2509</v>
      </c>
      <c r="D551" s="39"/>
      <c r="E551" s="39"/>
      <c r="F551" s="39"/>
      <c r="G551" s="39"/>
      <c r="H551" s="45"/>
    </row>
    <row r="552" spans="1:8" s="2" customFormat="1" ht="16.8" customHeight="1">
      <c r="A552" s="39"/>
      <c r="B552" s="45"/>
      <c r="C552" s="336" t="s">
        <v>1747</v>
      </c>
      <c r="D552" s="336" t="s">
        <v>1748</v>
      </c>
      <c r="E552" s="18" t="s">
        <v>1401</v>
      </c>
      <c r="F552" s="337">
        <v>3.255</v>
      </c>
      <c r="G552" s="39"/>
      <c r="H552" s="45"/>
    </row>
    <row r="553" spans="1:8" s="2" customFormat="1" ht="16.8" customHeight="1">
      <c r="A553" s="39"/>
      <c r="B553" s="45"/>
      <c r="C553" s="332" t="s">
        <v>1395</v>
      </c>
      <c r="D553" s="333" t="s">
        <v>1395</v>
      </c>
      <c r="E553" s="334" t="s">
        <v>1</v>
      </c>
      <c r="F553" s="335">
        <v>34.659</v>
      </c>
      <c r="G553" s="39"/>
      <c r="H553" s="45"/>
    </row>
    <row r="554" spans="1:8" s="2" customFormat="1" ht="16.8" customHeight="1">
      <c r="A554" s="39"/>
      <c r="B554" s="45"/>
      <c r="C554" s="336" t="s">
        <v>1395</v>
      </c>
      <c r="D554" s="336" t="s">
        <v>1396</v>
      </c>
      <c r="E554" s="18" t="s">
        <v>1</v>
      </c>
      <c r="F554" s="337">
        <v>34.659</v>
      </c>
      <c r="G554" s="39"/>
      <c r="H554" s="45"/>
    </row>
    <row r="555" spans="1:8" s="2" customFormat="1" ht="16.8" customHeight="1">
      <c r="A555" s="39"/>
      <c r="B555" s="45"/>
      <c r="C555" s="332" t="s">
        <v>1351</v>
      </c>
      <c r="D555" s="333" t="s">
        <v>1351</v>
      </c>
      <c r="E555" s="334" t="s">
        <v>1</v>
      </c>
      <c r="F555" s="335">
        <v>9.604</v>
      </c>
      <c r="G555" s="39"/>
      <c r="H555" s="45"/>
    </row>
    <row r="556" spans="1:8" s="2" customFormat="1" ht="16.8" customHeight="1">
      <c r="A556" s="39"/>
      <c r="B556" s="45"/>
      <c r="C556" s="336" t="s">
        <v>1351</v>
      </c>
      <c r="D556" s="336" t="s">
        <v>1352</v>
      </c>
      <c r="E556" s="18" t="s">
        <v>1</v>
      </c>
      <c r="F556" s="337">
        <v>9.604</v>
      </c>
      <c r="G556" s="39"/>
      <c r="H556" s="45"/>
    </row>
    <row r="557" spans="1:8" s="2" customFormat="1" ht="16.8" customHeight="1">
      <c r="A557" s="39"/>
      <c r="B557" s="45"/>
      <c r="C557" s="332" t="s">
        <v>1507</v>
      </c>
      <c r="D557" s="333" t="s">
        <v>1507</v>
      </c>
      <c r="E557" s="334" t="s">
        <v>1</v>
      </c>
      <c r="F557" s="335">
        <v>5.488</v>
      </c>
      <c r="G557" s="39"/>
      <c r="H557" s="45"/>
    </row>
    <row r="558" spans="1:8" s="2" customFormat="1" ht="16.8" customHeight="1">
      <c r="A558" s="39"/>
      <c r="B558" s="45"/>
      <c r="C558" s="336" t="s">
        <v>1507</v>
      </c>
      <c r="D558" s="336" t="s">
        <v>1508</v>
      </c>
      <c r="E558" s="18" t="s">
        <v>1</v>
      </c>
      <c r="F558" s="337">
        <v>5.488</v>
      </c>
      <c r="G558" s="39"/>
      <c r="H558" s="45"/>
    </row>
    <row r="559" spans="1:8" s="2" customFormat="1" ht="16.8" customHeight="1">
      <c r="A559" s="39"/>
      <c r="B559" s="45"/>
      <c r="C559" s="332" t="s">
        <v>1302</v>
      </c>
      <c r="D559" s="333" t="s">
        <v>1302</v>
      </c>
      <c r="E559" s="334" t="s">
        <v>1</v>
      </c>
      <c r="F559" s="335">
        <v>0.925</v>
      </c>
      <c r="G559" s="39"/>
      <c r="H559" s="45"/>
    </row>
    <row r="560" spans="1:8" s="2" customFormat="1" ht="16.8" customHeight="1">
      <c r="A560" s="39"/>
      <c r="B560" s="45"/>
      <c r="C560" s="336" t="s">
        <v>1302</v>
      </c>
      <c r="D560" s="336" t="s">
        <v>1549</v>
      </c>
      <c r="E560" s="18" t="s">
        <v>1</v>
      </c>
      <c r="F560" s="337">
        <v>0.925</v>
      </c>
      <c r="G560" s="39"/>
      <c r="H560" s="45"/>
    </row>
    <row r="561" spans="1:8" s="2" customFormat="1" ht="16.8" customHeight="1">
      <c r="A561" s="39"/>
      <c r="B561" s="45"/>
      <c r="C561" s="338" t="s">
        <v>2509</v>
      </c>
      <c r="D561" s="39"/>
      <c r="E561" s="39"/>
      <c r="F561" s="39"/>
      <c r="G561" s="39"/>
      <c r="H561" s="45"/>
    </row>
    <row r="562" spans="1:8" s="2" customFormat="1" ht="16.8" customHeight="1">
      <c r="A562" s="39"/>
      <c r="B562" s="45"/>
      <c r="C562" s="336" t="s">
        <v>1539</v>
      </c>
      <c r="D562" s="336" t="s">
        <v>1540</v>
      </c>
      <c r="E562" s="18" t="s">
        <v>1401</v>
      </c>
      <c r="F562" s="337">
        <v>7.965</v>
      </c>
      <c r="G562" s="39"/>
      <c r="H562" s="45"/>
    </row>
    <row r="563" spans="1:8" s="2" customFormat="1" ht="16.8" customHeight="1">
      <c r="A563" s="39"/>
      <c r="B563" s="45"/>
      <c r="C563" s="332" t="s">
        <v>1304</v>
      </c>
      <c r="D563" s="333" t="s">
        <v>1304</v>
      </c>
      <c r="E563" s="334" t="s">
        <v>1</v>
      </c>
      <c r="F563" s="335">
        <v>2.044</v>
      </c>
      <c r="G563" s="39"/>
      <c r="H563" s="45"/>
    </row>
    <row r="564" spans="1:8" s="2" customFormat="1" ht="16.8" customHeight="1">
      <c r="A564" s="39"/>
      <c r="B564" s="45"/>
      <c r="C564" s="336" t="s">
        <v>1</v>
      </c>
      <c r="D564" s="336" t="s">
        <v>1554</v>
      </c>
      <c r="E564" s="18" t="s">
        <v>1</v>
      </c>
      <c r="F564" s="337">
        <v>0</v>
      </c>
      <c r="G564" s="39"/>
      <c r="H564" s="45"/>
    </row>
    <row r="565" spans="1:8" s="2" customFormat="1" ht="16.8" customHeight="1">
      <c r="A565" s="39"/>
      <c r="B565" s="45"/>
      <c r="C565" s="336" t="s">
        <v>1</v>
      </c>
      <c r="D565" s="336" t="s">
        <v>1593</v>
      </c>
      <c r="E565" s="18" t="s">
        <v>1</v>
      </c>
      <c r="F565" s="337">
        <v>0</v>
      </c>
      <c r="G565" s="39"/>
      <c r="H565" s="45"/>
    </row>
    <row r="566" spans="1:8" s="2" customFormat="1" ht="16.8" customHeight="1">
      <c r="A566" s="39"/>
      <c r="B566" s="45"/>
      <c r="C566" s="336" t="s">
        <v>1304</v>
      </c>
      <c r="D566" s="336" t="s">
        <v>1599</v>
      </c>
      <c r="E566" s="18" t="s">
        <v>1</v>
      </c>
      <c r="F566" s="337">
        <v>2.044</v>
      </c>
      <c r="G566" s="39"/>
      <c r="H566" s="45"/>
    </row>
    <row r="567" spans="1:8" s="2" customFormat="1" ht="16.8" customHeight="1">
      <c r="A567" s="39"/>
      <c r="B567" s="45"/>
      <c r="C567" s="338" t="s">
        <v>2509</v>
      </c>
      <c r="D567" s="39"/>
      <c r="E567" s="39"/>
      <c r="F567" s="39"/>
      <c r="G567" s="39"/>
      <c r="H567" s="45"/>
    </row>
    <row r="568" spans="1:8" s="2" customFormat="1" ht="16.8" customHeight="1">
      <c r="A568" s="39"/>
      <c r="B568" s="45"/>
      <c r="C568" s="336" t="s">
        <v>1587</v>
      </c>
      <c r="D568" s="336" t="s">
        <v>1588</v>
      </c>
      <c r="E568" s="18" t="s">
        <v>1401</v>
      </c>
      <c r="F568" s="337">
        <v>10.191</v>
      </c>
      <c r="G568" s="39"/>
      <c r="H568" s="45"/>
    </row>
    <row r="569" spans="1:8" s="2" customFormat="1" ht="16.8" customHeight="1">
      <c r="A569" s="39"/>
      <c r="B569" s="45"/>
      <c r="C569" s="332" t="s">
        <v>1619</v>
      </c>
      <c r="D569" s="333" t="s">
        <v>1619</v>
      </c>
      <c r="E569" s="334" t="s">
        <v>1</v>
      </c>
      <c r="F569" s="335">
        <v>0.33</v>
      </c>
      <c r="G569" s="39"/>
      <c r="H569" s="45"/>
    </row>
    <row r="570" spans="1:8" s="2" customFormat="1" ht="16.8" customHeight="1">
      <c r="A570" s="39"/>
      <c r="B570" s="45"/>
      <c r="C570" s="336" t="s">
        <v>1619</v>
      </c>
      <c r="D570" s="336" t="s">
        <v>1620</v>
      </c>
      <c r="E570" s="18" t="s">
        <v>1</v>
      </c>
      <c r="F570" s="337">
        <v>0.33</v>
      </c>
      <c r="G570" s="39"/>
      <c r="H570" s="45"/>
    </row>
    <row r="571" spans="1:8" s="2" customFormat="1" ht="16.8" customHeight="1">
      <c r="A571" s="39"/>
      <c r="B571" s="45"/>
      <c r="C571" s="332" t="s">
        <v>1306</v>
      </c>
      <c r="D571" s="333" t="s">
        <v>1306</v>
      </c>
      <c r="E571" s="334" t="s">
        <v>1</v>
      </c>
      <c r="F571" s="335">
        <v>0.744</v>
      </c>
      <c r="G571" s="39"/>
      <c r="H571" s="45"/>
    </row>
    <row r="572" spans="1:8" s="2" customFormat="1" ht="16.8" customHeight="1">
      <c r="A572" s="39"/>
      <c r="B572" s="45"/>
      <c r="C572" s="336" t="s">
        <v>1</v>
      </c>
      <c r="D572" s="336" t="s">
        <v>1554</v>
      </c>
      <c r="E572" s="18" t="s">
        <v>1</v>
      </c>
      <c r="F572" s="337">
        <v>0</v>
      </c>
      <c r="G572" s="39"/>
      <c r="H572" s="45"/>
    </row>
    <row r="573" spans="1:8" s="2" customFormat="1" ht="12">
      <c r="A573" s="39"/>
      <c r="B573" s="45"/>
      <c r="C573" s="336" t="s">
        <v>1</v>
      </c>
      <c r="D573" s="336" t="s">
        <v>1633</v>
      </c>
      <c r="E573" s="18" t="s">
        <v>1</v>
      </c>
      <c r="F573" s="337">
        <v>0</v>
      </c>
      <c r="G573" s="39"/>
      <c r="H573" s="45"/>
    </row>
    <row r="574" spans="1:8" s="2" customFormat="1" ht="16.8" customHeight="1">
      <c r="A574" s="39"/>
      <c r="B574" s="45"/>
      <c r="C574" s="336" t="s">
        <v>1306</v>
      </c>
      <c r="D574" s="336" t="s">
        <v>1638</v>
      </c>
      <c r="E574" s="18" t="s">
        <v>1</v>
      </c>
      <c r="F574" s="337">
        <v>0.744</v>
      </c>
      <c r="G574" s="39"/>
      <c r="H574" s="45"/>
    </row>
    <row r="575" spans="1:8" s="2" customFormat="1" ht="16.8" customHeight="1">
      <c r="A575" s="39"/>
      <c r="B575" s="45"/>
      <c r="C575" s="338" t="s">
        <v>2509</v>
      </c>
      <c r="D575" s="39"/>
      <c r="E575" s="39"/>
      <c r="F575" s="39"/>
      <c r="G575" s="39"/>
      <c r="H575" s="45"/>
    </row>
    <row r="576" spans="1:8" s="2" customFormat="1" ht="16.8" customHeight="1">
      <c r="A576" s="39"/>
      <c r="B576" s="45"/>
      <c r="C576" s="336" t="s">
        <v>1628</v>
      </c>
      <c r="D576" s="336" t="s">
        <v>1629</v>
      </c>
      <c r="E576" s="18" t="s">
        <v>1401</v>
      </c>
      <c r="F576" s="337">
        <v>8.761</v>
      </c>
      <c r="G576" s="39"/>
      <c r="H576" s="45"/>
    </row>
    <row r="577" spans="1:8" s="2" customFormat="1" ht="16.8" customHeight="1">
      <c r="A577" s="39"/>
      <c r="B577" s="45"/>
      <c r="C577" s="332" t="s">
        <v>1652</v>
      </c>
      <c r="D577" s="333" t="s">
        <v>1652</v>
      </c>
      <c r="E577" s="334" t="s">
        <v>1</v>
      </c>
      <c r="F577" s="335">
        <v>0.33</v>
      </c>
      <c r="G577" s="39"/>
      <c r="H577" s="45"/>
    </row>
    <row r="578" spans="1:8" s="2" customFormat="1" ht="16.8" customHeight="1">
      <c r="A578" s="39"/>
      <c r="B578" s="45"/>
      <c r="C578" s="336" t="s">
        <v>1652</v>
      </c>
      <c r="D578" s="336" t="s">
        <v>1653</v>
      </c>
      <c r="E578" s="18" t="s">
        <v>1</v>
      </c>
      <c r="F578" s="337">
        <v>0.33</v>
      </c>
      <c r="G578" s="39"/>
      <c r="H578" s="45"/>
    </row>
    <row r="579" spans="1:8" s="2" customFormat="1" ht="16.8" customHeight="1">
      <c r="A579" s="39"/>
      <c r="B579" s="45"/>
      <c r="C579" s="332" t="s">
        <v>1661</v>
      </c>
      <c r="D579" s="333" t="s">
        <v>1661</v>
      </c>
      <c r="E579" s="334" t="s">
        <v>1</v>
      </c>
      <c r="F579" s="335">
        <v>1.43</v>
      </c>
      <c r="G579" s="39"/>
      <c r="H579" s="45"/>
    </row>
    <row r="580" spans="1:8" s="2" customFormat="1" ht="16.8" customHeight="1">
      <c r="A580" s="39"/>
      <c r="B580" s="45"/>
      <c r="C580" s="336" t="s">
        <v>1661</v>
      </c>
      <c r="D580" s="336" t="s">
        <v>1662</v>
      </c>
      <c r="E580" s="18" t="s">
        <v>1</v>
      </c>
      <c r="F580" s="337">
        <v>1.43</v>
      </c>
      <c r="G580" s="39"/>
      <c r="H580" s="45"/>
    </row>
    <row r="581" spans="1:8" s="2" customFormat="1" ht="16.8" customHeight="1">
      <c r="A581" s="39"/>
      <c r="B581" s="45"/>
      <c r="C581" s="332" t="s">
        <v>1678</v>
      </c>
      <c r="D581" s="333" t="s">
        <v>1678</v>
      </c>
      <c r="E581" s="334" t="s">
        <v>1</v>
      </c>
      <c r="F581" s="335">
        <v>0.744</v>
      </c>
      <c r="G581" s="39"/>
      <c r="H581" s="45"/>
    </row>
    <row r="582" spans="1:8" s="2" customFormat="1" ht="16.8" customHeight="1">
      <c r="A582" s="39"/>
      <c r="B582" s="45"/>
      <c r="C582" s="336" t="s">
        <v>1678</v>
      </c>
      <c r="D582" s="336" t="s">
        <v>1679</v>
      </c>
      <c r="E582" s="18" t="s">
        <v>1</v>
      </c>
      <c r="F582" s="337">
        <v>0.744</v>
      </c>
      <c r="G582" s="39"/>
      <c r="H582" s="45"/>
    </row>
    <row r="583" spans="1:8" s="2" customFormat="1" ht="16.8" customHeight="1">
      <c r="A583" s="39"/>
      <c r="B583" s="45"/>
      <c r="C583" s="332" t="s">
        <v>1715</v>
      </c>
      <c r="D583" s="333" t="s">
        <v>1715</v>
      </c>
      <c r="E583" s="334" t="s">
        <v>1</v>
      </c>
      <c r="F583" s="335">
        <v>0.234</v>
      </c>
      <c r="G583" s="39"/>
      <c r="H583" s="45"/>
    </row>
    <row r="584" spans="1:8" s="2" customFormat="1" ht="16.8" customHeight="1">
      <c r="A584" s="39"/>
      <c r="B584" s="45"/>
      <c r="C584" s="336" t="s">
        <v>1715</v>
      </c>
      <c r="D584" s="336" t="s">
        <v>1716</v>
      </c>
      <c r="E584" s="18" t="s">
        <v>1</v>
      </c>
      <c r="F584" s="337">
        <v>0.234</v>
      </c>
      <c r="G584" s="39"/>
      <c r="H584" s="45"/>
    </row>
    <row r="585" spans="1:8" s="2" customFormat="1" ht="16.8" customHeight="1">
      <c r="A585" s="39"/>
      <c r="B585" s="45"/>
      <c r="C585" s="332" t="s">
        <v>1736</v>
      </c>
      <c r="D585" s="333" t="s">
        <v>1736</v>
      </c>
      <c r="E585" s="334" t="s">
        <v>1</v>
      </c>
      <c r="F585" s="335">
        <v>2.344</v>
      </c>
      <c r="G585" s="39"/>
      <c r="H585" s="45"/>
    </row>
    <row r="586" spans="1:8" s="2" customFormat="1" ht="16.8" customHeight="1">
      <c r="A586" s="39"/>
      <c r="B586" s="45"/>
      <c r="C586" s="336" t="s">
        <v>1736</v>
      </c>
      <c r="D586" s="336" t="s">
        <v>1737</v>
      </c>
      <c r="E586" s="18" t="s">
        <v>1</v>
      </c>
      <c r="F586" s="337">
        <v>2.344</v>
      </c>
      <c r="G586" s="39"/>
      <c r="H586" s="45"/>
    </row>
    <row r="587" spans="1:8" s="2" customFormat="1" ht="16.8" customHeight="1">
      <c r="A587" s="39"/>
      <c r="B587" s="45"/>
      <c r="C587" s="332" t="s">
        <v>1756</v>
      </c>
      <c r="D587" s="333" t="s">
        <v>1756</v>
      </c>
      <c r="E587" s="334" t="s">
        <v>1</v>
      </c>
      <c r="F587" s="335">
        <v>0.911</v>
      </c>
      <c r="G587" s="39"/>
      <c r="H587" s="45"/>
    </row>
    <row r="588" spans="1:8" s="2" customFormat="1" ht="16.8" customHeight="1">
      <c r="A588" s="39"/>
      <c r="B588" s="45"/>
      <c r="C588" s="336" t="s">
        <v>1756</v>
      </c>
      <c r="D588" s="336" t="s">
        <v>1757</v>
      </c>
      <c r="E588" s="18" t="s">
        <v>1</v>
      </c>
      <c r="F588" s="337">
        <v>0.911</v>
      </c>
      <c r="G588" s="39"/>
      <c r="H588" s="45"/>
    </row>
    <row r="589" spans="1:8" s="2" customFormat="1" ht="16.8" customHeight="1">
      <c r="A589" s="39"/>
      <c r="B589" s="45"/>
      <c r="C589" s="332" t="s">
        <v>1307</v>
      </c>
      <c r="D589" s="333" t="s">
        <v>1307</v>
      </c>
      <c r="E589" s="334" t="s">
        <v>1</v>
      </c>
      <c r="F589" s="335">
        <v>0.9</v>
      </c>
      <c r="G589" s="39"/>
      <c r="H589" s="45"/>
    </row>
    <row r="590" spans="1:8" s="2" customFormat="1" ht="16.8" customHeight="1">
      <c r="A590" s="39"/>
      <c r="B590" s="45"/>
      <c r="C590" s="336" t="s">
        <v>1307</v>
      </c>
      <c r="D590" s="336" t="s">
        <v>1550</v>
      </c>
      <c r="E590" s="18" t="s">
        <v>1</v>
      </c>
      <c r="F590" s="337">
        <v>0.9</v>
      </c>
      <c r="G590" s="39"/>
      <c r="H590" s="45"/>
    </row>
    <row r="591" spans="1:8" s="2" customFormat="1" ht="16.8" customHeight="1">
      <c r="A591" s="39"/>
      <c r="B591" s="45"/>
      <c r="C591" s="338" t="s">
        <v>2509</v>
      </c>
      <c r="D591" s="39"/>
      <c r="E591" s="39"/>
      <c r="F591" s="39"/>
      <c r="G591" s="39"/>
      <c r="H591" s="45"/>
    </row>
    <row r="592" spans="1:8" s="2" customFormat="1" ht="16.8" customHeight="1">
      <c r="A592" s="39"/>
      <c r="B592" s="45"/>
      <c r="C592" s="336" t="s">
        <v>1539</v>
      </c>
      <c r="D592" s="336" t="s">
        <v>1540</v>
      </c>
      <c r="E592" s="18" t="s">
        <v>1401</v>
      </c>
      <c r="F592" s="337">
        <v>7.965</v>
      </c>
      <c r="G592" s="39"/>
      <c r="H592" s="45"/>
    </row>
    <row r="593" spans="1:8" s="2" customFormat="1" ht="16.8" customHeight="1">
      <c r="A593" s="39"/>
      <c r="B593" s="45"/>
      <c r="C593" s="332" t="s">
        <v>1309</v>
      </c>
      <c r="D593" s="333" t="s">
        <v>1309</v>
      </c>
      <c r="E593" s="334" t="s">
        <v>1</v>
      </c>
      <c r="F593" s="335">
        <v>0.204</v>
      </c>
      <c r="G593" s="39"/>
      <c r="H593" s="45"/>
    </row>
    <row r="594" spans="1:8" s="2" customFormat="1" ht="16.8" customHeight="1">
      <c r="A594" s="39"/>
      <c r="B594" s="45"/>
      <c r="C594" s="336" t="s">
        <v>1</v>
      </c>
      <c r="D594" s="336" t="s">
        <v>1595</v>
      </c>
      <c r="E594" s="18" t="s">
        <v>1</v>
      </c>
      <c r="F594" s="337">
        <v>0</v>
      </c>
      <c r="G594" s="39"/>
      <c r="H594" s="45"/>
    </row>
    <row r="595" spans="1:8" s="2" customFormat="1" ht="16.8" customHeight="1">
      <c r="A595" s="39"/>
      <c r="B595" s="45"/>
      <c r="C595" s="336" t="s">
        <v>1309</v>
      </c>
      <c r="D595" s="336" t="s">
        <v>1600</v>
      </c>
      <c r="E595" s="18" t="s">
        <v>1</v>
      </c>
      <c r="F595" s="337">
        <v>0.204</v>
      </c>
      <c r="G595" s="39"/>
      <c r="H595" s="45"/>
    </row>
    <row r="596" spans="1:8" s="2" customFormat="1" ht="16.8" customHeight="1">
      <c r="A596" s="39"/>
      <c r="B596" s="45"/>
      <c r="C596" s="338" t="s">
        <v>2509</v>
      </c>
      <c r="D596" s="39"/>
      <c r="E596" s="39"/>
      <c r="F596" s="39"/>
      <c r="G596" s="39"/>
      <c r="H596" s="45"/>
    </row>
    <row r="597" spans="1:8" s="2" customFormat="1" ht="16.8" customHeight="1">
      <c r="A597" s="39"/>
      <c r="B597" s="45"/>
      <c r="C597" s="336" t="s">
        <v>1587</v>
      </c>
      <c r="D597" s="336" t="s">
        <v>1588</v>
      </c>
      <c r="E597" s="18" t="s">
        <v>1401</v>
      </c>
      <c r="F597" s="337">
        <v>10.191</v>
      </c>
      <c r="G597" s="39"/>
      <c r="H597" s="45"/>
    </row>
    <row r="598" spans="1:8" s="2" customFormat="1" ht="16.8" customHeight="1">
      <c r="A598" s="39"/>
      <c r="B598" s="45"/>
      <c r="C598" s="332" t="s">
        <v>1311</v>
      </c>
      <c r="D598" s="333" t="s">
        <v>1311</v>
      </c>
      <c r="E598" s="334" t="s">
        <v>1</v>
      </c>
      <c r="F598" s="335">
        <v>0.074</v>
      </c>
      <c r="G598" s="39"/>
      <c r="H598" s="45"/>
    </row>
    <row r="599" spans="1:8" s="2" customFormat="1" ht="16.8" customHeight="1">
      <c r="A599" s="39"/>
      <c r="B599" s="45"/>
      <c r="C599" s="336" t="s">
        <v>1</v>
      </c>
      <c r="D599" s="336" t="s">
        <v>1635</v>
      </c>
      <c r="E599" s="18" t="s">
        <v>1</v>
      </c>
      <c r="F599" s="337">
        <v>0</v>
      </c>
      <c r="G599" s="39"/>
      <c r="H599" s="45"/>
    </row>
    <row r="600" spans="1:8" s="2" customFormat="1" ht="16.8" customHeight="1">
      <c r="A600" s="39"/>
      <c r="B600" s="45"/>
      <c r="C600" s="336" t="s">
        <v>1311</v>
      </c>
      <c r="D600" s="336" t="s">
        <v>1639</v>
      </c>
      <c r="E600" s="18" t="s">
        <v>1</v>
      </c>
      <c r="F600" s="337">
        <v>0.074</v>
      </c>
      <c r="G600" s="39"/>
      <c r="H600" s="45"/>
    </row>
    <row r="601" spans="1:8" s="2" customFormat="1" ht="16.8" customHeight="1">
      <c r="A601" s="39"/>
      <c r="B601" s="45"/>
      <c r="C601" s="338" t="s">
        <v>2509</v>
      </c>
      <c r="D601" s="39"/>
      <c r="E601" s="39"/>
      <c r="F601" s="39"/>
      <c r="G601" s="39"/>
      <c r="H601" s="45"/>
    </row>
    <row r="602" spans="1:8" s="2" customFormat="1" ht="16.8" customHeight="1">
      <c r="A602" s="39"/>
      <c r="B602" s="45"/>
      <c r="C602" s="336" t="s">
        <v>1628</v>
      </c>
      <c r="D602" s="336" t="s">
        <v>1629</v>
      </c>
      <c r="E602" s="18" t="s">
        <v>1401</v>
      </c>
      <c r="F602" s="337">
        <v>8.761</v>
      </c>
      <c r="G602" s="39"/>
      <c r="H602" s="45"/>
    </row>
    <row r="603" spans="1:8" s="2" customFormat="1" ht="16.8" customHeight="1">
      <c r="A603" s="39"/>
      <c r="B603" s="45"/>
      <c r="C603" s="332" t="s">
        <v>1313</v>
      </c>
      <c r="D603" s="333" t="s">
        <v>1313</v>
      </c>
      <c r="E603" s="334" t="s">
        <v>1</v>
      </c>
      <c r="F603" s="335">
        <v>0.911</v>
      </c>
      <c r="G603" s="39"/>
      <c r="H603" s="45"/>
    </row>
    <row r="604" spans="1:8" s="2" customFormat="1" ht="16.8" customHeight="1">
      <c r="A604" s="39"/>
      <c r="B604" s="45"/>
      <c r="C604" s="336" t="s">
        <v>1</v>
      </c>
      <c r="D604" s="336" t="s">
        <v>1558</v>
      </c>
      <c r="E604" s="18" t="s">
        <v>1</v>
      </c>
      <c r="F604" s="337">
        <v>0</v>
      </c>
      <c r="G604" s="39"/>
      <c r="H604" s="45"/>
    </row>
    <row r="605" spans="1:8" s="2" customFormat="1" ht="12">
      <c r="A605" s="39"/>
      <c r="B605" s="45"/>
      <c r="C605" s="336" t="s">
        <v>1</v>
      </c>
      <c r="D605" s="336" t="s">
        <v>1674</v>
      </c>
      <c r="E605" s="18" t="s">
        <v>1</v>
      </c>
      <c r="F605" s="337">
        <v>0</v>
      </c>
      <c r="G605" s="39"/>
      <c r="H605" s="45"/>
    </row>
    <row r="606" spans="1:8" s="2" customFormat="1" ht="16.8" customHeight="1">
      <c r="A606" s="39"/>
      <c r="B606" s="45"/>
      <c r="C606" s="336" t="s">
        <v>1313</v>
      </c>
      <c r="D606" s="336" t="s">
        <v>1603</v>
      </c>
      <c r="E606" s="18" t="s">
        <v>1</v>
      </c>
      <c r="F606" s="337">
        <v>0.911</v>
      </c>
      <c r="G606" s="39"/>
      <c r="H606" s="45"/>
    </row>
    <row r="607" spans="1:8" s="2" customFormat="1" ht="16.8" customHeight="1">
      <c r="A607" s="39"/>
      <c r="B607" s="45"/>
      <c r="C607" s="338" t="s">
        <v>2509</v>
      </c>
      <c r="D607" s="39"/>
      <c r="E607" s="39"/>
      <c r="F607" s="39"/>
      <c r="G607" s="39"/>
      <c r="H607" s="45"/>
    </row>
    <row r="608" spans="1:8" s="2" customFormat="1" ht="16.8" customHeight="1">
      <c r="A608" s="39"/>
      <c r="B608" s="45"/>
      <c r="C608" s="336" t="s">
        <v>1669</v>
      </c>
      <c r="D608" s="336" t="s">
        <v>1670</v>
      </c>
      <c r="E608" s="18" t="s">
        <v>1401</v>
      </c>
      <c r="F608" s="337">
        <v>7.965</v>
      </c>
      <c r="G608" s="39"/>
      <c r="H608" s="45"/>
    </row>
    <row r="609" spans="1:8" s="2" customFormat="1" ht="16.8" customHeight="1">
      <c r="A609" s="39"/>
      <c r="B609" s="45"/>
      <c r="C609" s="332" t="s">
        <v>1314</v>
      </c>
      <c r="D609" s="333" t="s">
        <v>1314</v>
      </c>
      <c r="E609" s="334" t="s">
        <v>1</v>
      </c>
      <c r="F609" s="335">
        <v>0.091</v>
      </c>
      <c r="G609" s="39"/>
      <c r="H609" s="45"/>
    </row>
    <row r="610" spans="1:8" s="2" customFormat="1" ht="16.8" customHeight="1">
      <c r="A610" s="39"/>
      <c r="B610" s="45"/>
      <c r="C610" s="336" t="s">
        <v>1</v>
      </c>
      <c r="D610" s="336" t="s">
        <v>1558</v>
      </c>
      <c r="E610" s="18" t="s">
        <v>1</v>
      </c>
      <c r="F610" s="337">
        <v>0</v>
      </c>
      <c r="G610" s="39"/>
      <c r="H610" s="45"/>
    </row>
    <row r="611" spans="1:8" s="2" customFormat="1" ht="16.8" customHeight="1">
      <c r="A611" s="39"/>
      <c r="B611" s="45"/>
      <c r="C611" s="336" t="s">
        <v>1</v>
      </c>
      <c r="D611" s="336" t="s">
        <v>1710</v>
      </c>
      <c r="E611" s="18" t="s">
        <v>1</v>
      </c>
      <c r="F611" s="337">
        <v>0</v>
      </c>
      <c r="G611" s="39"/>
      <c r="H611" s="45"/>
    </row>
    <row r="612" spans="1:8" s="2" customFormat="1" ht="16.8" customHeight="1">
      <c r="A612" s="39"/>
      <c r="B612" s="45"/>
      <c r="C612" s="336" t="s">
        <v>1314</v>
      </c>
      <c r="D612" s="336" t="s">
        <v>1604</v>
      </c>
      <c r="E612" s="18" t="s">
        <v>1</v>
      </c>
      <c r="F612" s="337">
        <v>0.091</v>
      </c>
      <c r="G612" s="39"/>
      <c r="H612" s="45"/>
    </row>
    <row r="613" spans="1:8" s="2" customFormat="1" ht="16.8" customHeight="1">
      <c r="A613" s="39"/>
      <c r="B613" s="45"/>
      <c r="C613" s="338" t="s">
        <v>2509</v>
      </c>
      <c r="D613" s="39"/>
      <c r="E613" s="39"/>
      <c r="F613" s="39"/>
      <c r="G613" s="39"/>
      <c r="H613" s="45"/>
    </row>
    <row r="614" spans="1:8" s="2" customFormat="1" ht="16.8" customHeight="1">
      <c r="A614" s="39"/>
      <c r="B614" s="45"/>
      <c r="C614" s="336" t="s">
        <v>1704</v>
      </c>
      <c r="D614" s="336" t="s">
        <v>1705</v>
      </c>
      <c r="E614" s="18" t="s">
        <v>1401</v>
      </c>
      <c r="F614" s="337">
        <v>0.956</v>
      </c>
      <c r="G614" s="39"/>
      <c r="H614" s="45"/>
    </row>
    <row r="615" spans="1:8" s="2" customFormat="1" ht="16.8" customHeight="1">
      <c r="A615" s="39"/>
      <c r="B615" s="45"/>
      <c r="C615" s="332" t="s">
        <v>1316</v>
      </c>
      <c r="D615" s="333" t="s">
        <v>1316</v>
      </c>
      <c r="E615" s="334" t="s">
        <v>1</v>
      </c>
      <c r="F615" s="335">
        <v>0.911</v>
      </c>
      <c r="G615" s="39"/>
      <c r="H615" s="45"/>
    </row>
    <row r="616" spans="1:8" s="2" customFormat="1" ht="16.8" customHeight="1">
      <c r="A616" s="39"/>
      <c r="B616" s="45"/>
      <c r="C616" s="336" t="s">
        <v>1</v>
      </c>
      <c r="D616" s="336" t="s">
        <v>1558</v>
      </c>
      <c r="E616" s="18" t="s">
        <v>1</v>
      </c>
      <c r="F616" s="337">
        <v>0</v>
      </c>
      <c r="G616" s="39"/>
      <c r="H616" s="45"/>
    </row>
    <row r="617" spans="1:8" s="2" customFormat="1" ht="16.8" customHeight="1">
      <c r="A617" s="39"/>
      <c r="B617" s="45"/>
      <c r="C617" s="336" t="s">
        <v>1</v>
      </c>
      <c r="D617" s="336" t="s">
        <v>1731</v>
      </c>
      <c r="E617" s="18" t="s">
        <v>1</v>
      </c>
      <c r="F617" s="337">
        <v>0</v>
      </c>
      <c r="G617" s="39"/>
      <c r="H617" s="45"/>
    </row>
    <row r="618" spans="1:8" s="2" customFormat="1" ht="16.8" customHeight="1">
      <c r="A618" s="39"/>
      <c r="B618" s="45"/>
      <c r="C618" s="336" t="s">
        <v>1316</v>
      </c>
      <c r="D618" s="336" t="s">
        <v>1603</v>
      </c>
      <c r="E618" s="18" t="s">
        <v>1</v>
      </c>
      <c r="F618" s="337">
        <v>0.911</v>
      </c>
      <c r="G618" s="39"/>
      <c r="H618" s="45"/>
    </row>
    <row r="619" spans="1:8" s="2" customFormat="1" ht="16.8" customHeight="1">
      <c r="A619" s="39"/>
      <c r="B619" s="45"/>
      <c r="C619" s="338" t="s">
        <v>2509</v>
      </c>
      <c r="D619" s="39"/>
      <c r="E619" s="39"/>
      <c r="F619" s="39"/>
      <c r="G619" s="39"/>
      <c r="H619" s="45"/>
    </row>
    <row r="620" spans="1:8" s="2" customFormat="1" ht="16.8" customHeight="1">
      <c r="A620" s="39"/>
      <c r="B620" s="45"/>
      <c r="C620" s="336" t="s">
        <v>1726</v>
      </c>
      <c r="D620" s="336" t="s">
        <v>1727</v>
      </c>
      <c r="E620" s="18" t="s">
        <v>1401</v>
      </c>
      <c r="F620" s="337">
        <v>9.565</v>
      </c>
      <c r="G620" s="39"/>
      <c r="H620" s="45"/>
    </row>
    <row r="621" spans="1:8" s="2" customFormat="1" ht="16.8" customHeight="1">
      <c r="A621" s="39"/>
      <c r="B621" s="45"/>
      <c r="C621" s="332" t="s">
        <v>1758</v>
      </c>
      <c r="D621" s="333" t="s">
        <v>1758</v>
      </c>
      <c r="E621" s="334" t="s">
        <v>1</v>
      </c>
      <c r="F621" s="335">
        <v>3.255</v>
      </c>
      <c r="G621" s="39"/>
      <c r="H621" s="45"/>
    </row>
    <row r="622" spans="1:8" s="2" customFormat="1" ht="16.8" customHeight="1">
      <c r="A622" s="39"/>
      <c r="B622" s="45"/>
      <c r="C622" s="336" t="s">
        <v>1758</v>
      </c>
      <c r="D622" s="336" t="s">
        <v>1759</v>
      </c>
      <c r="E622" s="18" t="s">
        <v>1</v>
      </c>
      <c r="F622" s="337">
        <v>3.255</v>
      </c>
      <c r="G622" s="39"/>
      <c r="H622" s="45"/>
    </row>
    <row r="623" spans="1:8" s="2" customFormat="1" ht="16.8" customHeight="1">
      <c r="A623" s="39"/>
      <c r="B623" s="45"/>
      <c r="C623" s="332" t="s">
        <v>1317</v>
      </c>
      <c r="D623" s="333" t="s">
        <v>1317</v>
      </c>
      <c r="E623" s="334" t="s">
        <v>1</v>
      </c>
      <c r="F623" s="335">
        <v>2.1</v>
      </c>
      <c r="G623" s="39"/>
      <c r="H623" s="45"/>
    </row>
    <row r="624" spans="1:8" s="2" customFormat="1" ht="16.8" customHeight="1">
      <c r="A624" s="39"/>
      <c r="B624" s="45"/>
      <c r="C624" s="336" t="s">
        <v>1317</v>
      </c>
      <c r="D624" s="336" t="s">
        <v>1551</v>
      </c>
      <c r="E624" s="18" t="s">
        <v>1</v>
      </c>
      <c r="F624" s="337">
        <v>2.1</v>
      </c>
      <c r="G624" s="39"/>
      <c r="H624" s="45"/>
    </row>
    <row r="625" spans="1:8" s="2" customFormat="1" ht="16.8" customHeight="1">
      <c r="A625" s="39"/>
      <c r="B625" s="45"/>
      <c r="C625" s="338" t="s">
        <v>2509</v>
      </c>
      <c r="D625" s="39"/>
      <c r="E625" s="39"/>
      <c r="F625" s="39"/>
      <c r="G625" s="39"/>
      <c r="H625" s="45"/>
    </row>
    <row r="626" spans="1:8" s="2" customFormat="1" ht="16.8" customHeight="1">
      <c r="A626" s="39"/>
      <c r="B626" s="45"/>
      <c r="C626" s="336" t="s">
        <v>1539</v>
      </c>
      <c r="D626" s="336" t="s">
        <v>1540</v>
      </c>
      <c r="E626" s="18" t="s">
        <v>1401</v>
      </c>
      <c r="F626" s="337">
        <v>7.965</v>
      </c>
      <c r="G626" s="39"/>
      <c r="H626" s="45"/>
    </row>
    <row r="627" spans="1:8" s="2" customFormat="1" ht="16.8" customHeight="1">
      <c r="A627" s="39"/>
      <c r="B627" s="45"/>
      <c r="C627" s="332" t="s">
        <v>1601</v>
      </c>
      <c r="D627" s="333" t="s">
        <v>1601</v>
      </c>
      <c r="E627" s="334" t="s">
        <v>1</v>
      </c>
      <c r="F627" s="335">
        <v>2.248</v>
      </c>
      <c r="G627" s="39"/>
      <c r="H627" s="45"/>
    </row>
    <row r="628" spans="1:8" s="2" customFormat="1" ht="16.8" customHeight="1">
      <c r="A628" s="39"/>
      <c r="B628" s="45"/>
      <c r="C628" s="336" t="s">
        <v>1601</v>
      </c>
      <c r="D628" s="336" t="s">
        <v>1602</v>
      </c>
      <c r="E628" s="18" t="s">
        <v>1</v>
      </c>
      <c r="F628" s="337">
        <v>2.248</v>
      </c>
      <c r="G628" s="39"/>
      <c r="H628" s="45"/>
    </row>
    <row r="629" spans="1:8" s="2" customFormat="1" ht="16.8" customHeight="1">
      <c r="A629" s="39"/>
      <c r="B629" s="45"/>
      <c r="C629" s="332" t="s">
        <v>1640</v>
      </c>
      <c r="D629" s="333" t="s">
        <v>1640</v>
      </c>
      <c r="E629" s="334" t="s">
        <v>1</v>
      </c>
      <c r="F629" s="335">
        <v>0.818</v>
      </c>
      <c r="G629" s="39"/>
      <c r="H629" s="45"/>
    </row>
    <row r="630" spans="1:8" s="2" customFormat="1" ht="16.8" customHeight="1">
      <c r="A630" s="39"/>
      <c r="B630" s="45"/>
      <c r="C630" s="336" t="s">
        <v>1640</v>
      </c>
      <c r="D630" s="336" t="s">
        <v>1641</v>
      </c>
      <c r="E630" s="18" t="s">
        <v>1</v>
      </c>
      <c r="F630" s="337">
        <v>0.818</v>
      </c>
      <c r="G630" s="39"/>
      <c r="H630" s="45"/>
    </row>
    <row r="631" spans="1:8" s="2" customFormat="1" ht="16.8" customHeight="1">
      <c r="A631" s="39"/>
      <c r="B631" s="45"/>
      <c r="C631" s="332" t="s">
        <v>1680</v>
      </c>
      <c r="D631" s="333" t="s">
        <v>1680</v>
      </c>
      <c r="E631" s="334" t="s">
        <v>1</v>
      </c>
      <c r="F631" s="335">
        <v>0.911</v>
      </c>
      <c r="G631" s="39"/>
      <c r="H631" s="45"/>
    </row>
    <row r="632" spans="1:8" s="2" customFormat="1" ht="16.8" customHeight="1">
      <c r="A632" s="39"/>
      <c r="B632" s="45"/>
      <c r="C632" s="336" t="s">
        <v>1680</v>
      </c>
      <c r="D632" s="336" t="s">
        <v>1681</v>
      </c>
      <c r="E632" s="18" t="s">
        <v>1</v>
      </c>
      <c r="F632" s="337">
        <v>0.911</v>
      </c>
      <c r="G632" s="39"/>
      <c r="H632" s="45"/>
    </row>
    <row r="633" spans="1:8" s="2" customFormat="1" ht="16.8" customHeight="1">
      <c r="A633" s="39"/>
      <c r="B633" s="45"/>
      <c r="C633" s="332" t="s">
        <v>1717</v>
      </c>
      <c r="D633" s="333" t="s">
        <v>1717</v>
      </c>
      <c r="E633" s="334" t="s">
        <v>1</v>
      </c>
      <c r="F633" s="335">
        <v>0.091</v>
      </c>
      <c r="G633" s="39"/>
      <c r="H633" s="45"/>
    </row>
    <row r="634" spans="1:8" s="2" customFormat="1" ht="16.8" customHeight="1">
      <c r="A634" s="39"/>
      <c r="B634" s="45"/>
      <c r="C634" s="336" t="s">
        <v>1717</v>
      </c>
      <c r="D634" s="336" t="s">
        <v>1718</v>
      </c>
      <c r="E634" s="18" t="s">
        <v>1</v>
      </c>
      <c r="F634" s="337">
        <v>0.091</v>
      </c>
      <c r="G634" s="39"/>
      <c r="H634" s="45"/>
    </row>
    <row r="635" spans="1:8" s="2" customFormat="1" ht="16.8" customHeight="1">
      <c r="A635" s="39"/>
      <c r="B635" s="45"/>
      <c r="C635" s="332" t="s">
        <v>1738</v>
      </c>
      <c r="D635" s="333" t="s">
        <v>1738</v>
      </c>
      <c r="E635" s="334" t="s">
        <v>1</v>
      </c>
      <c r="F635" s="335">
        <v>0.911</v>
      </c>
      <c r="G635" s="39"/>
      <c r="H635" s="45"/>
    </row>
    <row r="636" spans="1:8" s="2" customFormat="1" ht="16.8" customHeight="1">
      <c r="A636" s="39"/>
      <c r="B636" s="45"/>
      <c r="C636" s="336" t="s">
        <v>1738</v>
      </c>
      <c r="D636" s="336" t="s">
        <v>1739</v>
      </c>
      <c r="E636" s="18" t="s">
        <v>1</v>
      </c>
      <c r="F636" s="337">
        <v>0.911</v>
      </c>
      <c r="G636" s="39"/>
      <c r="H636" s="45"/>
    </row>
    <row r="637" spans="1:8" s="2" customFormat="1" ht="16.8" customHeight="1">
      <c r="A637" s="39"/>
      <c r="B637" s="45"/>
      <c r="C637" s="332" t="s">
        <v>1552</v>
      </c>
      <c r="D637" s="333" t="s">
        <v>1552</v>
      </c>
      <c r="E637" s="334" t="s">
        <v>1</v>
      </c>
      <c r="F637" s="335">
        <v>6.31</v>
      </c>
      <c r="G637" s="39"/>
      <c r="H637" s="45"/>
    </row>
    <row r="638" spans="1:8" s="2" customFormat="1" ht="16.8" customHeight="1">
      <c r="A638" s="39"/>
      <c r="B638" s="45"/>
      <c r="C638" s="336" t="s">
        <v>1552</v>
      </c>
      <c r="D638" s="336" t="s">
        <v>1553</v>
      </c>
      <c r="E638" s="18" t="s">
        <v>1</v>
      </c>
      <c r="F638" s="337">
        <v>6.31</v>
      </c>
      <c r="G638" s="39"/>
      <c r="H638" s="45"/>
    </row>
    <row r="639" spans="1:8" s="2" customFormat="1" ht="16.8" customHeight="1">
      <c r="A639" s="39"/>
      <c r="B639" s="45"/>
      <c r="C639" s="332" t="s">
        <v>1319</v>
      </c>
      <c r="D639" s="333" t="s">
        <v>1319</v>
      </c>
      <c r="E639" s="334" t="s">
        <v>1</v>
      </c>
      <c r="F639" s="335">
        <v>0.911</v>
      </c>
      <c r="G639" s="39"/>
      <c r="H639" s="45"/>
    </row>
    <row r="640" spans="1:8" s="2" customFormat="1" ht="16.8" customHeight="1">
      <c r="A640" s="39"/>
      <c r="B640" s="45"/>
      <c r="C640" s="336" t="s">
        <v>1</v>
      </c>
      <c r="D640" s="336" t="s">
        <v>1558</v>
      </c>
      <c r="E640" s="18" t="s">
        <v>1</v>
      </c>
      <c r="F640" s="337">
        <v>0</v>
      </c>
      <c r="G640" s="39"/>
      <c r="H640" s="45"/>
    </row>
    <row r="641" spans="1:8" s="2" customFormat="1" ht="16.8" customHeight="1">
      <c r="A641" s="39"/>
      <c r="B641" s="45"/>
      <c r="C641" s="336" t="s">
        <v>1</v>
      </c>
      <c r="D641" s="336" t="s">
        <v>1595</v>
      </c>
      <c r="E641" s="18" t="s">
        <v>1</v>
      </c>
      <c r="F641" s="337">
        <v>0</v>
      </c>
      <c r="G641" s="39"/>
      <c r="H641" s="45"/>
    </row>
    <row r="642" spans="1:8" s="2" customFormat="1" ht="16.8" customHeight="1">
      <c r="A642" s="39"/>
      <c r="B642" s="45"/>
      <c r="C642" s="336" t="s">
        <v>1319</v>
      </c>
      <c r="D642" s="336" t="s">
        <v>1603</v>
      </c>
      <c r="E642" s="18" t="s">
        <v>1</v>
      </c>
      <c r="F642" s="337">
        <v>0.911</v>
      </c>
      <c r="G642" s="39"/>
      <c r="H642" s="45"/>
    </row>
    <row r="643" spans="1:8" s="2" customFormat="1" ht="16.8" customHeight="1">
      <c r="A643" s="39"/>
      <c r="B643" s="45"/>
      <c r="C643" s="338" t="s">
        <v>2509</v>
      </c>
      <c r="D643" s="39"/>
      <c r="E643" s="39"/>
      <c r="F643" s="39"/>
      <c r="G643" s="39"/>
      <c r="H643" s="45"/>
    </row>
    <row r="644" spans="1:8" s="2" customFormat="1" ht="16.8" customHeight="1">
      <c r="A644" s="39"/>
      <c r="B644" s="45"/>
      <c r="C644" s="336" t="s">
        <v>1587</v>
      </c>
      <c r="D644" s="336" t="s">
        <v>1588</v>
      </c>
      <c r="E644" s="18" t="s">
        <v>1401</v>
      </c>
      <c r="F644" s="337">
        <v>10.191</v>
      </c>
      <c r="G644" s="39"/>
      <c r="H644" s="45"/>
    </row>
    <row r="645" spans="1:8" s="2" customFormat="1" ht="16.8" customHeight="1">
      <c r="A645" s="39"/>
      <c r="B645" s="45"/>
      <c r="C645" s="332" t="s">
        <v>1320</v>
      </c>
      <c r="D645" s="333" t="s">
        <v>1320</v>
      </c>
      <c r="E645" s="334" t="s">
        <v>1</v>
      </c>
      <c r="F645" s="335">
        <v>0.911</v>
      </c>
      <c r="G645" s="39"/>
      <c r="H645" s="45"/>
    </row>
    <row r="646" spans="1:8" s="2" customFormat="1" ht="16.8" customHeight="1">
      <c r="A646" s="39"/>
      <c r="B646" s="45"/>
      <c r="C646" s="336" t="s">
        <v>1</v>
      </c>
      <c r="D646" s="336" t="s">
        <v>1558</v>
      </c>
      <c r="E646" s="18" t="s">
        <v>1</v>
      </c>
      <c r="F646" s="337">
        <v>0</v>
      </c>
      <c r="G646" s="39"/>
      <c r="H646" s="45"/>
    </row>
    <row r="647" spans="1:8" s="2" customFormat="1" ht="12">
      <c r="A647" s="39"/>
      <c r="B647" s="45"/>
      <c r="C647" s="336" t="s">
        <v>1</v>
      </c>
      <c r="D647" s="336" t="s">
        <v>1633</v>
      </c>
      <c r="E647" s="18" t="s">
        <v>1</v>
      </c>
      <c r="F647" s="337">
        <v>0</v>
      </c>
      <c r="G647" s="39"/>
      <c r="H647" s="45"/>
    </row>
    <row r="648" spans="1:8" s="2" customFormat="1" ht="16.8" customHeight="1">
      <c r="A648" s="39"/>
      <c r="B648" s="45"/>
      <c r="C648" s="336" t="s">
        <v>1320</v>
      </c>
      <c r="D648" s="336" t="s">
        <v>1603</v>
      </c>
      <c r="E648" s="18" t="s">
        <v>1</v>
      </c>
      <c r="F648" s="337">
        <v>0.911</v>
      </c>
      <c r="G648" s="39"/>
      <c r="H648" s="45"/>
    </row>
    <row r="649" spans="1:8" s="2" customFormat="1" ht="16.8" customHeight="1">
      <c r="A649" s="39"/>
      <c r="B649" s="45"/>
      <c r="C649" s="338" t="s">
        <v>2509</v>
      </c>
      <c r="D649" s="39"/>
      <c r="E649" s="39"/>
      <c r="F649" s="39"/>
      <c r="G649" s="39"/>
      <c r="H649" s="45"/>
    </row>
    <row r="650" spans="1:8" s="2" customFormat="1" ht="16.8" customHeight="1">
      <c r="A650" s="39"/>
      <c r="B650" s="45"/>
      <c r="C650" s="336" t="s">
        <v>1628</v>
      </c>
      <c r="D650" s="336" t="s">
        <v>1629</v>
      </c>
      <c r="E650" s="18" t="s">
        <v>1401</v>
      </c>
      <c r="F650" s="337">
        <v>8.761</v>
      </c>
      <c r="G650" s="39"/>
      <c r="H650" s="45"/>
    </row>
    <row r="651" spans="1:8" s="2" customFormat="1" ht="16.8" customHeight="1">
      <c r="A651" s="39"/>
      <c r="B651" s="45"/>
      <c r="C651" s="332" t="s">
        <v>1682</v>
      </c>
      <c r="D651" s="333" t="s">
        <v>1682</v>
      </c>
      <c r="E651" s="334" t="s">
        <v>1</v>
      </c>
      <c r="F651" s="335">
        <v>7.965</v>
      </c>
      <c r="G651" s="39"/>
      <c r="H651" s="45"/>
    </row>
    <row r="652" spans="1:8" s="2" customFormat="1" ht="16.8" customHeight="1">
      <c r="A652" s="39"/>
      <c r="B652" s="45"/>
      <c r="C652" s="336" t="s">
        <v>1682</v>
      </c>
      <c r="D652" s="336" t="s">
        <v>1683</v>
      </c>
      <c r="E652" s="18" t="s">
        <v>1</v>
      </c>
      <c r="F652" s="337">
        <v>7.965</v>
      </c>
      <c r="G652" s="39"/>
      <c r="H652" s="45"/>
    </row>
    <row r="653" spans="1:8" s="2" customFormat="1" ht="16.8" customHeight="1">
      <c r="A653" s="39"/>
      <c r="B653" s="45"/>
      <c r="C653" s="332" t="s">
        <v>1719</v>
      </c>
      <c r="D653" s="333" t="s">
        <v>1719</v>
      </c>
      <c r="E653" s="334" t="s">
        <v>1</v>
      </c>
      <c r="F653" s="335">
        <v>0.956</v>
      </c>
      <c r="G653" s="39"/>
      <c r="H653" s="45"/>
    </row>
    <row r="654" spans="1:8" s="2" customFormat="1" ht="16.8" customHeight="1">
      <c r="A654" s="39"/>
      <c r="B654" s="45"/>
      <c r="C654" s="336" t="s">
        <v>1719</v>
      </c>
      <c r="D654" s="336" t="s">
        <v>1720</v>
      </c>
      <c r="E654" s="18" t="s">
        <v>1</v>
      </c>
      <c r="F654" s="337">
        <v>0.956</v>
      </c>
      <c r="G654" s="39"/>
      <c r="H654" s="45"/>
    </row>
    <row r="655" spans="1:8" s="2" customFormat="1" ht="16.8" customHeight="1">
      <c r="A655" s="39"/>
      <c r="B655" s="45"/>
      <c r="C655" s="332" t="s">
        <v>1740</v>
      </c>
      <c r="D655" s="333" t="s">
        <v>1740</v>
      </c>
      <c r="E655" s="334" t="s">
        <v>1</v>
      </c>
      <c r="F655" s="335">
        <v>9.565</v>
      </c>
      <c r="G655" s="39"/>
      <c r="H655" s="45"/>
    </row>
    <row r="656" spans="1:8" s="2" customFormat="1" ht="16.8" customHeight="1">
      <c r="A656" s="39"/>
      <c r="B656" s="45"/>
      <c r="C656" s="336" t="s">
        <v>1740</v>
      </c>
      <c r="D656" s="336" t="s">
        <v>1741</v>
      </c>
      <c r="E656" s="18" t="s">
        <v>1</v>
      </c>
      <c r="F656" s="337">
        <v>9.565</v>
      </c>
      <c r="G656" s="39"/>
      <c r="H656" s="45"/>
    </row>
    <row r="657" spans="1:8" s="2" customFormat="1" ht="16.8" customHeight="1">
      <c r="A657" s="39"/>
      <c r="B657" s="45"/>
      <c r="C657" s="332" t="s">
        <v>1321</v>
      </c>
      <c r="D657" s="333" t="s">
        <v>1321</v>
      </c>
      <c r="E657" s="334" t="s">
        <v>1</v>
      </c>
      <c r="F657" s="335">
        <v>0.744</v>
      </c>
      <c r="G657" s="39"/>
      <c r="H657" s="45"/>
    </row>
    <row r="658" spans="1:8" s="2" customFormat="1" ht="16.8" customHeight="1">
      <c r="A658" s="39"/>
      <c r="B658" s="45"/>
      <c r="C658" s="336" t="s">
        <v>1</v>
      </c>
      <c r="D658" s="336" t="s">
        <v>1554</v>
      </c>
      <c r="E658" s="18" t="s">
        <v>1</v>
      </c>
      <c r="F658" s="337">
        <v>0</v>
      </c>
      <c r="G658" s="39"/>
      <c r="H658" s="45"/>
    </row>
    <row r="659" spans="1:8" s="2" customFormat="1" ht="16.8" customHeight="1">
      <c r="A659" s="39"/>
      <c r="B659" s="45"/>
      <c r="C659" s="336" t="s">
        <v>1321</v>
      </c>
      <c r="D659" s="336" t="s">
        <v>1555</v>
      </c>
      <c r="E659" s="18" t="s">
        <v>1</v>
      </c>
      <c r="F659" s="337">
        <v>0.744</v>
      </c>
      <c r="G659" s="39"/>
      <c r="H659" s="45"/>
    </row>
    <row r="660" spans="1:8" s="2" customFormat="1" ht="16.8" customHeight="1">
      <c r="A660" s="39"/>
      <c r="B660" s="45"/>
      <c r="C660" s="338" t="s">
        <v>2509</v>
      </c>
      <c r="D660" s="39"/>
      <c r="E660" s="39"/>
      <c r="F660" s="39"/>
      <c r="G660" s="39"/>
      <c r="H660" s="45"/>
    </row>
    <row r="661" spans="1:8" s="2" customFormat="1" ht="16.8" customHeight="1">
      <c r="A661" s="39"/>
      <c r="B661" s="45"/>
      <c r="C661" s="336" t="s">
        <v>1539</v>
      </c>
      <c r="D661" s="336" t="s">
        <v>1540</v>
      </c>
      <c r="E661" s="18" t="s">
        <v>1401</v>
      </c>
      <c r="F661" s="337">
        <v>7.965</v>
      </c>
      <c r="G661" s="39"/>
      <c r="H661" s="45"/>
    </row>
    <row r="662" spans="1:8" s="2" customFormat="1" ht="16.8" customHeight="1">
      <c r="A662" s="39"/>
      <c r="B662" s="45"/>
      <c r="C662" s="332" t="s">
        <v>1322</v>
      </c>
      <c r="D662" s="333" t="s">
        <v>1322</v>
      </c>
      <c r="E662" s="334" t="s">
        <v>1</v>
      </c>
      <c r="F662" s="335">
        <v>0.091</v>
      </c>
      <c r="G662" s="39"/>
      <c r="H662" s="45"/>
    </row>
    <row r="663" spans="1:8" s="2" customFormat="1" ht="16.8" customHeight="1">
      <c r="A663" s="39"/>
      <c r="B663" s="45"/>
      <c r="C663" s="336" t="s">
        <v>1</v>
      </c>
      <c r="D663" s="336" t="s">
        <v>1595</v>
      </c>
      <c r="E663" s="18" t="s">
        <v>1</v>
      </c>
      <c r="F663" s="337">
        <v>0</v>
      </c>
      <c r="G663" s="39"/>
      <c r="H663" s="45"/>
    </row>
    <row r="664" spans="1:8" s="2" customFormat="1" ht="16.8" customHeight="1">
      <c r="A664" s="39"/>
      <c r="B664" s="45"/>
      <c r="C664" s="336" t="s">
        <v>1322</v>
      </c>
      <c r="D664" s="336" t="s">
        <v>1604</v>
      </c>
      <c r="E664" s="18" t="s">
        <v>1</v>
      </c>
      <c r="F664" s="337">
        <v>0.091</v>
      </c>
      <c r="G664" s="39"/>
      <c r="H664" s="45"/>
    </row>
    <row r="665" spans="1:8" s="2" customFormat="1" ht="16.8" customHeight="1">
      <c r="A665" s="39"/>
      <c r="B665" s="45"/>
      <c r="C665" s="338" t="s">
        <v>2509</v>
      </c>
      <c r="D665" s="39"/>
      <c r="E665" s="39"/>
      <c r="F665" s="39"/>
      <c r="G665" s="39"/>
      <c r="H665" s="45"/>
    </row>
    <row r="666" spans="1:8" s="2" customFormat="1" ht="16.8" customHeight="1">
      <c r="A666" s="39"/>
      <c r="B666" s="45"/>
      <c r="C666" s="336" t="s">
        <v>1587</v>
      </c>
      <c r="D666" s="336" t="s">
        <v>1588</v>
      </c>
      <c r="E666" s="18" t="s">
        <v>1401</v>
      </c>
      <c r="F666" s="337">
        <v>10.191</v>
      </c>
      <c r="G666" s="39"/>
      <c r="H666" s="45"/>
    </row>
    <row r="667" spans="1:8" s="2" customFormat="1" ht="16.8" customHeight="1">
      <c r="A667" s="39"/>
      <c r="B667" s="45"/>
      <c r="C667" s="332" t="s">
        <v>1323</v>
      </c>
      <c r="D667" s="333" t="s">
        <v>1323</v>
      </c>
      <c r="E667" s="334" t="s">
        <v>1</v>
      </c>
      <c r="F667" s="335">
        <v>0.091</v>
      </c>
      <c r="G667" s="39"/>
      <c r="H667" s="45"/>
    </row>
    <row r="668" spans="1:8" s="2" customFormat="1" ht="16.8" customHeight="1">
      <c r="A668" s="39"/>
      <c r="B668" s="45"/>
      <c r="C668" s="336" t="s">
        <v>1</v>
      </c>
      <c r="D668" s="336" t="s">
        <v>1635</v>
      </c>
      <c r="E668" s="18" t="s">
        <v>1</v>
      </c>
      <c r="F668" s="337">
        <v>0</v>
      </c>
      <c r="G668" s="39"/>
      <c r="H668" s="45"/>
    </row>
    <row r="669" spans="1:8" s="2" customFormat="1" ht="16.8" customHeight="1">
      <c r="A669" s="39"/>
      <c r="B669" s="45"/>
      <c r="C669" s="336" t="s">
        <v>1323</v>
      </c>
      <c r="D669" s="336" t="s">
        <v>1604</v>
      </c>
      <c r="E669" s="18" t="s">
        <v>1</v>
      </c>
      <c r="F669" s="337">
        <v>0.091</v>
      </c>
      <c r="G669" s="39"/>
      <c r="H669" s="45"/>
    </row>
    <row r="670" spans="1:8" s="2" customFormat="1" ht="16.8" customHeight="1">
      <c r="A670" s="39"/>
      <c r="B670" s="45"/>
      <c r="C670" s="338" t="s">
        <v>2509</v>
      </c>
      <c r="D670" s="39"/>
      <c r="E670" s="39"/>
      <c r="F670" s="39"/>
      <c r="G670" s="39"/>
      <c r="H670" s="45"/>
    </row>
    <row r="671" spans="1:8" s="2" customFormat="1" ht="16.8" customHeight="1">
      <c r="A671" s="39"/>
      <c r="B671" s="45"/>
      <c r="C671" s="336" t="s">
        <v>1628</v>
      </c>
      <c r="D671" s="336" t="s">
        <v>1629</v>
      </c>
      <c r="E671" s="18" t="s">
        <v>1401</v>
      </c>
      <c r="F671" s="337">
        <v>8.761</v>
      </c>
      <c r="G671" s="39"/>
      <c r="H671" s="45"/>
    </row>
    <row r="672" spans="1:8" s="2" customFormat="1" ht="16.8" customHeight="1">
      <c r="A672" s="39"/>
      <c r="B672" s="45"/>
      <c r="C672" s="332" t="s">
        <v>1556</v>
      </c>
      <c r="D672" s="333" t="s">
        <v>1556</v>
      </c>
      <c r="E672" s="334" t="s">
        <v>1</v>
      </c>
      <c r="F672" s="335">
        <v>0.744</v>
      </c>
      <c r="G672" s="39"/>
      <c r="H672" s="45"/>
    </row>
    <row r="673" spans="1:8" s="2" customFormat="1" ht="16.8" customHeight="1">
      <c r="A673" s="39"/>
      <c r="B673" s="45"/>
      <c r="C673" s="336" t="s">
        <v>1556</v>
      </c>
      <c r="D673" s="336" t="s">
        <v>1557</v>
      </c>
      <c r="E673" s="18" t="s">
        <v>1</v>
      </c>
      <c r="F673" s="337">
        <v>0.744</v>
      </c>
      <c r="G673" s="39"/>
      <c r="H673" s="45"/>
    </row>
    <row r="674" spans="1:8" s="2" customFormat="1" ht="16.8" customHeight="1">
      <c r="A674" s="39"/>
      <c r="B674" s="45"/>
      <c r="C674" s="332" t="s">
        <v>1605</v>
      </c>
      <c r="D674" s="333" t="s">
        <v>1605</v>
      </c>
      <c r="E674" s="334" t="s">
        <v>1</v>
      </c>
      <c r="F674" s="335">
        <v>1.002</v>
      </c>
      <c r="G674" s="39"/>
      <c r="H674" s="45"/>
    </row>
    <row r="675" spans="1:8" s="2" customFormat="1" ht="16.8" customHeight="1">
      <c r="A675" s="39"/>
      <c r="B675" s="45"/>
      <c r="C675" s="336" t="s">
        <v>1605</v>
      </c>
      <c r="D675" s="336" t="s">
        <v>1606</v>
      </c>
      <c r="E675" s="18" t="s">
        <v>1</v>
      </c>
      <c r="F675" s="337">
        <v>1.002</v>
      </c>
      <c r="G675" s="39"/>
      <c r="H675" s="45"/>
    </row>
    <row r="676" spans="1:8" s="2" customFormat="1" ht="16.8" customHeight="1">
      <c r="A676" s="39"/>
      <c r="B676" s="45"/>
      <c r="C676" s="332" t="s">
        <v>1642</v>
      </c>
      <c r="D676" s="333" t="s">
        <v>1642</v>
      </c>
      <c r="E676" s="334" t="s">
        <v>1</v>
      </c>
      <c r="F676" s="335">
        <v>1.002</v>
      </c>
      <c r="G676" s="39"/>
      <c r="H676" s="45"/>
    </row>
    <row r="677" spans="1:8" s="2" customFormat="1" ht="16.8" customHeight="1">
      <c r="A677" s="39"/>
      <c r="B677" s="45"/>
      <c r="C677" s="336" t="s">
        <v>1642</v>
      </c>
      <c r="D677" s="336" t="s">
        <v>1643</v>
      </c>
      <c r="E677" s="18" t="s">
        <v>1</v>
      </c>
      <c r="F677" s="337">
        <v>1.002</v>
      </c>
      <c r="G677" s="39"/>
      <c r="H677" s="45"/>
    </row>
    <row r="678" spans="1:8" s="2" customFormat="1" ht="16.8" customHeight="1">
      <c r="A678" s="39"/>
      <c r="B678" s="45"/>
      <c r="C678" s="332" t="s">
        <v>1324</v>
      </c>
      <c r="D678" s="333" t="s">
        <v>1324</v>
      </c>
      <c r="E678" s="334" t="s">
        <v>1</v>
      </c>
      <c r="F678" s="335">
        <v>0.911</v>
      </c>
      <c r="G678" s="39"/>
      <c r="H678" s="45"/>
    </row>
    <row r="679" spans="1:8" s="2" customFormat="1" ht="16.8" customHeight="1">
      <c r="A679" s="39"/>
      <c r="B679" s="45"/>
      <c r="C679" s="336" t="s">
        <v>1</v>
      </c>
      <c r="D679" s="336" t="s">
        <v>1558</v>
      </c>
      <c r="E679" s="18" t="s">
        <v>1</v>
      </c>
      <c r="F679" s="337">
        <v>0</v>
      </c>
      <c r="G679" s="39"/>
      <c r="H679" s="45"/>
    </row>
    <row r="680" spans="1:8" s="2" customFormat="1" ht="16.8" customHeight="1">
      <c r="A680" s="39"/>
      <c r="B680" s="45"/>
      <c r="C680" s="336" t="s">
        <v>1324</v>
      </c>
      <c r="D680" s="336" t="s">
        <v>1559</v>
      </c>
      <c r="E680" s="18" t="s">
        <v>1</v>
      </c>
      <c r="F680" s="337">
        <v>0.911</v>
      </c>
      <c r="G680" s="39"/>
      <c r="H680" s="45"/>
    </row>
    <row r="681" spans="1:8" s="2" customFormat="1" ht="16.8" customHeight="1">
      <c r="A681" s="39"/>
      <c r="B681" s="45"/>
      <c r="C681" s="338" t="s">
        <v>2509</v>
      </c>
      <c r="D681" s="39"/>
      <c r="E681" s="39"/>
      <c r="F681" s="39"/>
      <c r="G681" s="39"/>
      <c r="H681" s="45"/>
    </row>
    <row r="682" spans="1:8" s="2" customFormat="1" ht="16.8" customHeight="1">
      <c r="A682" s="39"/>
      <c r="B682" s="45"/>
      <c r="C682" s="336" t="s">
        <v>1539</v>
      </c>
      <c r="D682" s="336" t="s">
        <v>1540</v>
      </c>
      <c r="E682" s="18" t="s">
        <v>1401</v>
      </c>
      <c r="F682" s="337">
        <v>7.965</v>
      </c>
      <c r="G682" s="39"/>
      <c r="H682" s="45"/>
    </row>
    <row r="683" spans="1:8" s="2" customFormat="1" ht="16.8" customHeight="1">
      <c r="A683" s="39"/>
      <c r="B683" s="45"/>
      <c r="C683" s="332" t="s">
        <v>1607</v>
      </c>
      <c r="D683" s="333" t="s">
        <v>1607</v>
      </c>
      <c r="E683" s="334" t="s">
        <v>1</v>
      </c>
      <c r="F683" s="335">
        <v>10.191</v>
      </c>
      <c r="G683" s="39"/>
      <c r="H683" s="45"/>
    </row>
    <row r="684" spans="1:8" s="2" customFormat="1" ht="16.8" customHeight="1">
      <c r="A684" s="39"/>
      <c r="B684" s="45"/>
      <c r="C684" s="336" t="s">
        <v>1607</v>
      </c>
      <c r="D684" s="336" t="s">
        <v>1608</v>
      </c>
      <c r="E684" s="18" t="s">
        <v>1</v>
      </c>
      <c r="F684" s="337">
        <v>10.191</v>
      </c>
      <c r="G684" s="39"/>
      <c r="H684" s="45"/>
    </row>
    <row r="685" spans="1:8" s="2" customFormat="1" ht="16.8" customHeight="1">
      <c r="A685" s="39"/>
      <c r="B685" s="45"/>
      <c r="C685" s="332" t="s">
        <v>1644</v>
      </c>
      <c r="D685" s="333" t="s">
        <v>1644</v>
      </c>
      <c r="E685" s="334" t="s">
        <v>1</v>
      </c>
      <c r="F685" s="335">
        <v>8.761</v>
      </c>
      <c r="G685" s="39"/>
      <c r="H685" s="45"/>
    </row>
    <row r="686" spans="1:8" s="2" customFormat="1" ht="16.8" customHeight="1">
      <c r="A686" s="39"/>
      <c r="B686" s="45"/>
      <c r="C686" s="336" t="s">
        <v>1644</v>
      </c>
      <c r="D686" s="336" t="s">
        <v>1645</v>
      </c>
      <c r="E686" s="18" t="s">
        <v>1</v>
      </c>
      <c r="F686" s="337">
        <v>8.761</v>
      </c>
      <c r="G686" s="39"/>
      <c r="H686" s="45"/>
    </row>
    <row r="687" spans="1:8" s="2" customFormat="1" ht="16.8" customHeight="1">
      <c r="A687" s="39"/>
      <c r="B687" s="45"/>
      <c r="C687" s="332" t="s">
        <v>1560</v>
      </c>
      <c r="D687" s="333" t="s">
        <v>1560</v>
      </c>
      <c r="E687" s="334" t="s">
        <v>1</v>
      </c>
      <c r="F687" s="335">
        <v>0.911</v>
      </c>
      <c r="G687" s="39"/>
      <c r="H687" s="45"/>
    </row>
    <row r="688" spans="1:8" s="2" customFormat="1" ht="16.8" customHeight="1">
      <c r="A688" s="39"/>
      <c r="B688" s="45"/>
      <c r="C688" s="336" t="s">
        <v>1560</v>
      </c>
      <c r="D688" s="336" t="s">
        <v>1561</v>
      </c>
      <c r="E688" s="18" t="s">
        <v>1</v>
      </c>
      <c r="F688" s="337">
        <v>0.911</v>
      </c>
      <c r="G688" s="39"/>
      <c r="H688" s="45"/>
    </row>
    <row r="689" spans="1:8" s="2" customFormat="1" ht="16.8" customHeight="1">
      <c r="A689" s="39"/>
      <c r="B689" s="45"/>
      <c r="C689" s="332" t="s">
        <v>1562</v>
      </c>
      <c r="D689" s="333" t="s">
        <v>1562</v>
      </c>
      <c r="E689" s="334" t="s">
        <v>1</v>
      </c>
      <c r="F689" s="335">
        <v>7.965</v>
      </c>
      <c r="G689" s="39"/>
      <c r="H689" s="45"/>
    </row>
    <row r="690" spans="1:8" s="2" customFormat="1" ht="16.8" customHeight="1">
      <c r="A690" s="39"/>
      <c r="B690" s="45"/>
      <c r="C690" s="336" t="s">
        <v>1562</v>
      </c>
      <c r="D690" s="336" t="s">
        <v>1563</v>
      </c>
      <c r="E690" s="18" t="s">
        <v>1</v>
      </c>
      <c r="F690" s="337">
        <v>7.965</v>
      </c>
      <c r="G690" s="39"/>
      <c r="H690" s="45"/>
    </row>
    <row r="691" spans="1:8" s="2" customFormat="1" ht="7.4" customHeight="1">
      <c r="A691" s="39"/>
      <c r="B691" s="182"/>
      <c r="C691" s="183"/>
      <c r="D691" s="183"/>
      <c r="E691" s="183"/>
      <c r="F691" s="183"/>
      <c r="G691" s="183"/>
      <c r="H691" s="45"/>
    </row>
    <row r="692" spans="1:8" s="2" customFormat="1" ht="12">
      <c r="A692" s="39"/>
      <c r="B692" s="39"/>
      <c r="C692" s="39"/>
      <c r="D692" s="39"/>
      <c r="E692" s="39"/>
      <c r="F692" s="39"/>
      <c r="G692" s="39"/>
      <c r="H692" s="39"/>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84</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1:31"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134</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J103</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ROUND((SUM(BE103:BE110)+SUM(BE130:BE159)),2)</f>
        <v>0</v>
      </c>
      <c r="G35" s="39"/>
      <c r="H35" s="39"/>
      <c r="I35" s="167">
        <v>0.21</v>
      </c>
      <c r="J35" s="166">
        <f>ROUND(((SUM(BE103:BE110)+SUM(BE130:BE159))*I35),2)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ROUND((SUM(BF103:BF110)+SUM(BF130:BF159)),2)</f>
        <v>0</v>
      </c>
      <c r="G36" s="39"/>
      <c r="H36" s="39"/>
      <c r="I36" s="167">
        <v>0.15</v>
      </c>
      <c r="J36" s="166">
        <f>ROUND(((SUM(BF103:BF110)+SUM(BF130:BF159))*I36),2)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ROUND((SUM(BG103:BG110)+SUM(BG130:BG159)),2)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ROUND((SUM(BH103:BH110)+SUM(BH130:BH159)),2)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ROUND((SUM(BI103:BI110)+SUM(BI130:BI159)),2)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A - Ostatní a vedlejší náklady stavby</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J130</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143</v>
      </c>
      <c r="E97" s="194"/>
      <c r="F97" s="194"/>
      <c r="G97" s="194"/>
      <c r="H97" s="194"/>
      <c r="I97" s="194"/>
      <c r="J97" s="195">
        <f>J131</f>
        <v>0</v>
      </c>
      <c r="K97" s="192"/>
      <c r="L97" s="196"/>
      <c r="S97" s="9"/>
      <c r="T97" s="9"/>
      <c r="U97" s="9"/>
      <c r="V97" s="9"/>
      <c r="W97" s="9"/>
      <c r="X97" s="9"/>
      <c r="Y97" s="9"/>
      <c r="Z97" s="9"/>
      <c r="AA97" s="9"/>
      <c r="AB97" s="9"/>
      <c r="AC97" s="9"/>
      <c r="AD97" s="9"/>
      <c r="AE97" s="9"/>
    </row>
    <row r="98" spans="1:31" s="10" customFormat="1" ht="19.9" customHeight="1">
      <c r="A98" s="10"/>
      <c r="B98" s="197"/>
      <c r="C98" s="134"/>
      <c r="D98" s="198" t="s">
        <v>144</v>
      </c>
      <c r="E98" s="199"/>
      <c r="F98" s="199"/>
      <c r="G98" s="199"/>
      <c r="H98" s="199"/>
      <c r="I98" s="199"/>
      <c r="J98" s="200">
        <f>J132</f>
        <v>0</v>
      </c>
      <c r="K98" s="134"/>
      <c r="L98" s="201"/>
      <c r="S98" s="10"/>
      <c r="T98" s="10"/>
      <c r="U98" s="10"/>
      <c r="V98" s="10"/>
      <c r="W98" s="10"/>
      <c r="X98" s="10"/>
      <c r="Y98" s="10"/>
      <c r="Z98" s="10"/>
      <c r="AA98" s="10"/>
      <c r="AB98" s="10"/>
      <c r="AC98" s="10"/>
      <c r="AD98" s="10"/>
      <c r="AE98" s="10"/>
    </row>
    <row r="99" spans="1:31" s="10" customFormat="1" ht="19.9" customHeight="1">
      <c r="A99" s="10"/>
      <c r="B99" s="197"/>
      <c r="C99" s="134"/>
      <c r="D99" s="198" t="s">
        <v>145</v>
      </c>
      <c r="E99" s="199"/>
      <c r="F99" s="199"/>
      <c r="G99" s="199"/>
      <c r="H99" s="199"/>
      <c r="I99" s="199"/>
      <c r="J99" s="200">
        <f>J147</f>
        <v>0</v>
      </c>
      <c r="K99" s="134"/>
      <c r="L99" s="201"/>
      <c r="S99" s="10"/>
      <c r="T99" s="10"/>
      <c r="U99" s="10"/>
      <c r="V99" s="10"/>
      <c r="W99" s="10"/>
      <c r="X99" s="10"/>
      <c r="Y99" s="10"/>
      <c r="Z99" s="10"/>
      <c r="AA99" s="10"/>
      <c r="AB99" s="10"/>
      <c r="AC99" s="10"/>
      <c r="AD99" s="10"/>
      <c r="AE99" s="10"/>
    </row>
    <row r="100" spans="1:31" s="10" customFormat="1" ht="19.9" customHeight="1">
      <c r="A100" s="10"/>
      <c r="B100" s="197"/>
      <c r="C100" s="134"/>
      <c r="D100" s="198" t="s">
        <v>146</v>
      </c>
      <c r="E100" s="199"/>
      <c r="F100" s="199"/>
      <c r="G100" s="199"/>
      <c r="H100" s="199"/>
      <c r="I100" s="199"/>
      <c r="J100" s="200">
        <f>J150</f>
        <v>0</v>
      </c>
      <c r="K100" s="134"/>
      <c r="L100" s="201"/>
      <c r="S100" s="10"/>
      <c r="T100" s="10"/>
      <c r="U100" s="10"/>
      <c r="V100" s="10"/>
      <c r="W100" s="10"/>
      <c r="X100" s="10"/>
      <c r="Y100" s="10"/>
      <c r="Z100" s="10"/>
      <c r="AA100" s="10"/>
      <c r="AB100" s="10"/>
      <c r="AC100" s="10"/>
      <c r="AD100" s="10"/>
      <c r="AE100" s="10"/>
    </row>
    <row r="101" spans="1:31" s="2" customFormat="1" ht="21.8" customHeight="1">
      <c r="A101" s="39"/>
      <c r="B101" s="40"/>
      <c r="C101" s="41"/>
      <c r="D101" s="41"/>
      <c r="E101" s="41"/>
      <c r="F101" s="41"/>
      <c r="G101" s="41"/>
      <c r="H101" s="41"/>
      <c r="I101" s="41"/>
      <c r="J101" s="41"/>
      <c r="K101" s="41"/>
      <c r="L101" s="64"/>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64"/>
      <c r="S102" s="39"/>
      <c r="T102" s="39"/>
      <c r="U102" s="39"/>
      <c r="V102" s="39"/>
      <c r="W102" s="39"/>
      <c r="X102" s="39"/>
      <c r="Y102" s="39"/>
      <c r="Z102" s="39"/>
      <c r="AA102" s="39"/>
      <c r="AB102" s="39"/>
      <c r="AC102" s="39"/>
      <c r="AD102" s="39"/>
      <c r="AE102" s="39"/>
    </row>
    <row r="103" spans="1:31" s="2" customFormat="1" ht="29.25" customHeight="1">
      <c r="A103" s="39"/>
      <c r="B103" s="40"/>
      <c r="C103" s="190" t="s">
        <v>147</v>
      </c>
      <c r="D103" s="41"/>
      <c r="E103" s="41"/>
      <c r="F103" s="41"/>
      <c r="G103" s="41"/>
      <c r="H103" s="41"/>
      <c r="I103" s="41"/>
      <c r="J103" s="202">
        <f>ROUND(J104+J105+J106+J107+J108+J109,2)</f>
        <v>0</v>
      </c>
      <c r="K103" s="41"/>
      <c r="L103" s="64"/>
      <c r="N103" s="203" t="s">
        <v>39</v>
      </c>
      <c r="S103" s="39"/>
      <c r="T103" s="39"/>
      <c r="U103" s="39"/>
      <c r="V103" s="39"/>
      <c r="W103" s="39"/>
      <c r="X103" s="39"/>
      <c r="Y103" s="39"/>
      <c r="Z103" s="39"/>
      <c r="AA103" s="39"/>
      <c r="AB103" s="39"/>
      <c r="AC103" s="39"/>
      <c r="AD103" s="39"/>
      <c r="AE103" s="39"/>
    </row>
    <row r="104" spans="1:65" s="2" customFormat="1" ht="18" customHeight="1">
      <c r="A104" s="39"/>
      <c r="B104" s="40"/>
      <c r="C104" s="41"/>
      <c r="D104" s="204" t="s">
        <v>148</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150</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151</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152</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153</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5" t="s">
        <v>154</v>
      </c>
      <c r="E109" s="41"/>
      <c r="F109" s="41"/>
      <c r="G109" s="41"/>
      <c r="H109" s="41"/>
      <c r="I109" s="41"/>
      <c r="J109" s="206">
        <f>ROUND(J30*T109,2)</f>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155</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31" s="2" customFormat="1" ht="12">
      <c r="A110" s="39"/>
      <c r="B110" s="40"/>
      <c r="C110" s="41"/>
      <c r="D110" s="41"/>
      <c r="E110" s="41"/>
      <c r="F110" s="41"/>
      <c r="G110" s="41"/>
      <c r="H110" s="41"/>
      <c r="I110" s="41"/>
      <c r="J110" s="41"/>
      <c r="K110" s="41"/>
      <c r="L110" s="64"/>
      <c r="S110" s="39"/>
      <c r="T110" s="39"/>
      <c r="U110" s="39"/>
      <c r="V110" s="39"/>
      <c r="W110" s="39"/>
      <c r="X110" s="39"/>
      <c r="Y110" s="39"/>
      <c r="Z110" s="39"/>
      <c r="AA110" s="39"/>
      <c r="AB110" s="39"/>
      <c r="AC110" s="39"/>
      <c r="AD110" s="39"/>
      <c r="AE110" s="39"/>
    </row>
    <row r="111" spans="1:31" s="2" customFormat="1" ht="29.25" customHeight="1">
      <c r="A111" s="39"/>
      <c r="B111" s="40"/>
      <c r="C111" s="213" t="s">
        <v>156</v>
      </c>
      <c r="D111" s="188"/>
      <c r="E111" s="188"/>
      <c r="F111" s="188"/>
      <c r="G111" s="188"/>
      <c r="H111" s="188"/>
      <c r="I111" s="188"/>
      <c r="J111" s="214">
        <f>ROUND(J96+J103,2)</f>
        <v>0</v>
      </c>
      <c r="K111" s="188"/>
      <c r="L111" s="64"/>
      <c r="S111" s="39"/>
      <c r="T111" s="39"/>
      <c r="U111" s="39"/>
      <c r="V111" s="39"/>
      <c r="W111" s="39"/>
      <c r="X111" s="39"/>
      <c r="Y111" s="39"/>
      <c r="Z111" s="39"/>
      <c r="AA111" s="39"/>
      <c r="AB111" s="39"/>
      <c r="AC111" s="39"/>
      <c r="AD111" s="39"/>
      <c r="AE111" s="39"/>
    </row>
    <row r="112" spans="1:31" s="2" customFormat="1" ht="6.95" customHeight="1">
      <c r="A112" s="39"/>
      <c r="B112" s="67"/>
      <c r="C112" s="68"/>
      <c r="D112" s="68"/>
      <c r="E112" s="68"/>
      <c r="F112" s="68"/>
      <c r="G112" s="68"/>
      <c r="H112" s="68"/>
      <c r="I112" s="68"/>
      <c r="J112" s="68"/>
      <c r="K112" s="68"/>
      <c r="L112" s="64"/>
      <c r="S112" s="39"/>
      <c r="T112" s="39"/>
      <c r="U112" s="39"/>
      <c r="V112" s="39"/>
      <c r="W112" s="39"/>
      <c r="X112" s="39"/>
      <c r="Y112" s="39"/>
      <c r="Z112" s="39"/>
      <c r="AA112" s="39"/>
      <c r="AB112" s="39"/>
      <c r="AC112" s="39"/>
      <c r="AD112" s="39"/>
      <c r="AE112" s="39"/>
    </row>
    <row r="116" spans="1:31" s="2" customFormat="1" ht="6.95" customHeight="1">
      <c r="A116" s="39"/>
      <c r="B116" s="69"/>
      <c r="C116" s="70"/>
      <c r="D116" s="70"/>
      <c r="E116" s="70"/>
      <c r="F116" s="70"/>
      <c r="G116" s="70"/>
      <c r="H116" s="70"/>
      <c r="I116" s="70"/>
      <c r="J116" s="70"/>
      <c r="K116" s="70"/>
      <c r="L116" s="64"/>
      <c r="S116" s="39"/>
      <c r="T116" s="39"/>
      <c r="U116" s="39"/>
      <c r="V116" s="39"/>
      <c r="W116" s="39"/>
      <c r="X116" s="39"/>
      <c r="Y116" s="39"/>
      <c r="Z116" s="39"/>
      <c r="AA116" s="39"/>
      <c r="AB116" s="39"/>
      <c r="AC116" s="39"/>
      <c r="AD116" s="39"/>
      <c r="AE116" s="39"/>
    </row>
    <row r="117" spans="1:31" s="2" customFormat="1" ht="24.95" customHeight="1">
      <c r="A117" s="39"/>
      <c r="B117" s="40"/>
      <c r="C117" s="24" t="s">
        <v>157</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6.95" customHeight="1">
      <c r="A118" s="39"/>
      <c r="B118" s="40"/>
      <c r="C118" s="41"/>
      <c r="D118" s="41"/>
      <c r="E118" s="41"/>
      <c r="F118" s="41"/>
      <c r="G118" s="41"/>
      <c r="H118" s="41"/>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16</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26.25" customHeight="1">
      <c r="A120" s="39"/>
      <c r="B120" s="40"/>
      <c r="C120" s="41"/>
      <c r="D120" s="41"/>
      <c r="E120" s="186" t="str">
        <f>E7</f>
        <v>Chodník a úpravy autobusových zastávek, ul. Císařská v Novém Jičíně (Bocheta)</v>
      </c>
      <c r="F120" s="33"/>
      <c r="G120" s="33"/>
      <c r="H120" s="33"/>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133</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6.5" customHeight="1">
      <c r="A122" s="39"/>
      <c r="B122" s="40"/>
      <c r="C122" s="41"/>
      <c r="D122" s="41"/>
      <c r="E122" s="77" t="str">
        <f>E9</f>
        <v>A - Ostatní a vedlejší náklady stavby</v>
      </c>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20</v>
      </c>
      <c r="D124" s="41"/>
      <c r="E124" s="41"/>
      <c r="F124" s="28" t="str">
        <f>F12</f>
        <v xml:space="preserve"> </v>
      </c>
      <c r="G124" s="41"/>
      <c r="H124" s="41"/>
      <c r="I124" s="33" t="s">
        <v>22</v>
      </c>
      <c r="J124" s="80" t="str">
        <f>IF(J12="","",J12)</f>
        <v>7. 2. 2022</v>
      </c>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5.15" customHeight="1">
      <c r="A126" s="39"/>
      <c r="B126" s="40"/>
      <c r="C126" s="33" t="s">
        <v>24</v>
      </c>
      <c r="D126" s="41"/>
      <c r="E126" s="41"/>
      <c r="F126" s="28" t="str">
        <f>E15</f>
        <v>Město Nový Jičín</v>
      </c>
      <c r="G126" s="41"/>
      <c r="H126" s="41"/>
      <c r="I126" s="33" t="s">
        <v>30</v>
      </c>
      <c r="J126" s="37" t="str">
        <f>E21</f>
        <v>DOPRAPLAN s.r.o.</v>
      </c>
      <c r="K126" s="41"/>
      <c r="L126" s="64"/>
      <c r="S126" s="39"/>
      <c r="T126" s="39"/>
      <c r="U126" s="39"/>
      <c r="V126" s="39"/>
      <c r="W126" s="39"/>
      <c r="X126" s="39"/>
      <c r="Y126" s="39"/>
      <c r="Z126" s="39"/>
      <c r="AA126" s="39"/>
      <c r="AB126" s="39"/>
      <c r="AC126" s="39"/>
      <c r="AD126" s="39"/>
      <c r="AE126" s="39"/>
    </row>
    <row r="127" spans="1:31" s="2" customFormat="1" ht="15.15" customHeight="1">
      <c r="A127" s="39"/>
      <c r="B127" s="40"/>
      <c r="C127" s="33" t="s">
        <v>28</v>
      </c>
      <c r="D127" s="41"/>
      <c r="E127" s="41"/>
      <c r="F127" s="28" t="str">
        <f>IF(E18="","",E18)</f>
        <v>Vyplň údaj</v>
      </c>
      <c r="G127" s="41"/>
      <c r="H127" s="41"/>
      <c r="I127" s="33" t="s">
        <v>33</v>
      </c>
      <c r="J127" s="37" t="str">
        <f>E24</f>
        <v xml:space="preserve"> </v>
      </c>
      <c r="K127" s="41"/>
      <c r="L127" s="64"/>
      <c r="S127" s="39"/>
      <c r="T127" s="39"/>
      <c r="U127" s="39"/>
      <c r="V127" s="39"/>
      <c r="W127" s="39"/>
      <c r="X127" s="39"/>
      <c r="Y127" s="39"/>
      <c r="Z127" s="39"/>
      <c r="AA127" s="39"/>
      <c r="AB127" s="39"/>
      <c r="AC127" s="39"/>
      <c r="AD127" s="39"/>
      <c r="AE127" s="39"/>
    </row>
    <row r="128" spans="1:31" s="2" customFormat="1" ht="10.3"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11" customFormat="1" ht="29.25" customHeight="1">
      <c r="A129" s="215"/>
      <c r="B129" s="216"/>
      <c r="C129" s="217" t="s">
        <v>158</v>
      </c>
      <c r="D129" s="218" t="s">
        <v>60</v>
      </c>
      <c r="E129" s="218" t="s">
        <v>56</v>
      </c>
      <c r="F129" s="218" t="s">
        <v>57</v>
      </c>
      <c r="G129" s="218" t="s">
        <v>159</v>
      </c>
      <c r="H129" s="218" t="s">
        <v>160</v>
      </c>
      <c r="I129" s="218" t="s">
        <v>161</v>
      </c>
      <c r="J129" s="218" t="s">
        <v>140</v>
      </c>
      <c r="K129" s="219" t="s">
        <v>162</v>
      </c>
      <c r="L129" s="220"/>
      <c r="M129" s="101" t="s">
        <v>1</v>
      </c>
      <c r="N129" s="102" t="s">
        <v>39</v>
      </c>
      <c r="O129" s="102" t="s">
        <v>163</v>
      </c>
      <c r="P129" s="102" t="s">
        <v>164</v>
      </c>
      <c r="Q129" s="102" t="s">
        <v>165</v>
      </c>
      <c r="R129" s="102" t="s">
        <v>166</v>
      </c>
      <c r="S129" s="102" t="s">
        <v>167</v>
      </c>
      <c r="T129" s="103" t="s">
        <v>168</v>
      </c>
      <c r="U129" s="215"/>
      <c r="V129" s="215"/>
      <c r="W129" s="215"/>
      <c r="X129" s="215"/>
      <c r="Y129" s="215"/>
      <c r="Z129" s="215"/>
      <c r="AA129" s="215"/>
      <c r="AB129" s="215"/>
      <c r="AC129" s="215"/>
      <c r="AD129" s="215"/>
      <c r="AE129" s="215"/>
    </row>
    <row r="130" spans="1:63" s="2" customFormat="1" ht="22.8" customHeight="1">
      <c r="A130" s="39"/>
      <c r="B130" s="40"/>
      <c r="C130" s="108" t="s">
        <v>169</v>
      </c>
      <c r="D130" s="41"/>
      <c r="E130" s="41"/>
      <c r="F130" s="41"/>
      <c r="G130" s="41"/>
      <c r="H130" s="41"/>
      <c r="I130" s="41"/>
      <c r="J130" s="221">
        <f>BK130</f>
        <v>0</v>
      </c>
      <c r="K130" s="41"/>
      <c r="L130" s="45"/>
      <c r="M130" s="104"/>
      <c r="N130" s="222"/>
      <c r="O130" s="105"/>
      <c r="P130" s="223">
        <f>P131</f>
        <v>0</v>
      </c>
      <c r="Q130" s="105"/>
      <c r="R130" s="223">
        <f>R131</f>
        <v>0</v>
      </c>
      <c r="S130" s="105"/>
      <c r="T130" s="224">
        <f>T131</f>
        <v>0</v>
      </c>
      <c r="U130" s="39"/>
      <c r="V130" s="39"/>
      <c r="W130" s="39"/>
      <c r="X130" s="39"/>
      <c r="Y130" s="39"/>
      <c r="Z130" s="39"/>
      <c r="AA130" s="39"/>
      <c r="AB130" s="39"/>
      <c r="AC130" s="39"/>
      <c r="AD130" s="39"/>
      <c r="AE130" s="39"/>
      <c r="AT130" s="18" t="s">
        <v>74</v>
      </c>
      <c r="AU130" s="18" t="s">
        <v>142</v>
      </c>
      <c r="BK130" s="225">
        <f>BK131</f>
        <v>0</v>
      </c>
    </row>
    <row r="131" spans="1:63" s="12" customFormat="1" ht="25.9" customHeight="1">
      <c r="A131" s="12"/>
      <c r="B131" s="226"/>
      <c r="C131" s="227"/>
      <c r="D131" s="228" t="s">
        <v>74</v>
      </c>
      <c r="E131" s="229" t="s">
        <v>149</v>
      </c>
      <c r="F131" s="229" t="s">
        <v>170</v>
      </c>
      <c r="G131" s="227"/>
      <c r="H131" s="227"/>
      <c r="I131" s="230"/>
      <c r="J131" s="231">
        <f>BK131</f>
        <v>0</v>
      </c>
      <c r="K131" s="227"/>
      <c r="L131" s="232"/>
      <c r="M131" s="233"/>
      <c r="N131" s="234"/>
      <c r="O131" s="234"/>
      <c r="P131" s="235">
        <f>P132+P147+P150</f>
        <v>0</v>
      </c>
      <c r="Q131" s="234"/>
      <c r="R131" s="235">
        <f>R132+R147+R150</f>
        <v>0</v>
      </c>
      <c r="S131" s="234"/>
      <c r="T131" s="236">
        <f>T132+T147+T150</f>
        <v>0</v>
      </c>
      <c r="U131" s="12"/>
      <c r="V131" s="12"/>
      <c r="W131" s="12"/>
      <c r="X131" s="12"/>
      <c r="Y131" s="12"/>
      <c r="Z131" s="12"/>
      <c r="AA131" s="12"/>
      <c r="AB131" s="12"/>
      <c r="AC131" s="12"/>
      <c r="AD131" s="12"/>
      <c r="AE131" s="12"/>
      <c r="AR131" s="237" t="s">
        <v>171</v>
      </c>
      <c r="AT131" s="238" t="s">
        <v>74</v>
      </c>
      <c r="AU131" s="238" t="s">
        <v>75</v>
      </c>
      <c r="AY131" s="237" t="s">
        <v>172</v>
      </c>
      <c r="BK131" s="239">
        <f>BK132+BK147+BK150</f>
        <v>0</v>
      </c>
    </row>
    <row r="132" spans="1:63" s="12" customFormat="1" ht="22.8" customHeight="1">
      <c r="A132" s="12"/>
      <c r="B132" s="226"/>
      <c r="C132" s="227"/>
      <c r="D132" s="228" t="s">
        <v>74</v>
      </c>
      <c r="E132" s="240" t="s">
        <v>173</v>
      </c>
      <c r="F132" s="240" t="s">
        <v>174</v>
      </c>
      <c r="G132" s="227"/>
      <c r="H132" s="227"/>
      <c r="I132" s="230"/>
      <c r="J132" s="241">
        <f>BK132</f>
        <v>0</v>
      </c>
      <c r="K132" s="227"/>
      <c r="L132" s="232"/>
      <c r="M132" s="233"/>
      <c r="N132" s="234"/>
      <c r="O132" s="234"/>
      <c r="P132" s="235">
        <f>SUM(P133:P146)</f>
        <v>0</v>
      </c>
      <c r="Q132" s="234"/>
      <c r="R132" s="235">
        <f>SUM(R133:R146)</f>
        <v>0</v>
      </c>
      <c r="S132" s="234"/>
      <c r="T132" s="236">
        <f>SUM(T133:T146)</f>
        <v>0</v>
      </c>
      <c r="U132" s="12"/>
      <c r="V132" s="12"/>
      <c r="W132" s="12"/>
      <c r="X132" s="12"/>
      <c r="Y132" s="12"/>
      <c r="Z132" s="12"/>
      <c r="AA132" s="12"/>
      <c r="AB132" s="12"/>
      <c r="AC132" s="12"/>
      <c r="AD132" s="12"/>
      <c r="AE132" s="12"/>
      <c r="AR132" s="237" t="s">
        <v>171</v>
      </c>
      <c r="AT132" s="238" t="s">
        <v>74</v>
      </c>
      <c r="AU132" s="238" t="s">
        <v>83</v>
      </c>
      <c r="AY132" s="237" t="s">
        <v>172</v>
      </c>
      <c r="BK132" s="239">
        <f>SUM(BK133:BK146)</f>
        <v>0</v>
      </c>
    </row>
    <row r="133" spans="1:65" s="2" customFormat="1" ht="24.15" customHeight="1">
      <c r="A133" s="39"/>
      <c r="B133" s="40"/>
      <c r="C133" s="242" t="s">
        <v>83</v>
      </c>
      <c r="D133" s="242" t="s">
        <v>175</v>
      </c>
      <c r="E133" s="243" t="s">
        <v>176</v>
      </c>
      <c r="F133" s="244" t="s">
        <v>177</v>
      </c>
      <c r="G133" s="245" t="s">
        <v>178</v>
      </c>
      <c r="H133" s="246">
        <v>1</v>
      </c>
      <c r="I133" s="247"/>
      <c r="J133" s="248">
        <f>ROUND(I133*H133,2)</f>
        <v>0</v>
      </c>
      <c r="K133" s="244" t="s">
        <v>179</v>
      </c>
      <c r="L133" s="45"/>
      <c r="M133" s="249" t="s">
        <v>1</v>
      </c>
      <c r="N133" s="250" t="s">
        <v>40</v>
      </c>
      <c r="O133" s="92"/>
      <c r="P133" s="251">
        <f>O133*H133</f>
        <v>0</v>
      </c>
      <c r="Q133" s="251">
        <v>0</v>
      </c>
      <c r="R133" s="251">
        <f>Q133*H133</f>
        <v>0</v>
      </c>
      <c r="S133" s="251">
        <v>0</v>
      </c>
      <c r="T133" s="252">
        <f>S133*H133</f>
        <v>0</v>
      </c>
      <c r="U133" s="39"/>
      <c r="V133" s="39"/>
      <c r="W133" s="39"/>
      <c r="X133" s="39"/>
      <c r="Y133" s="39"/>
      <c r="Z133" s="39"/>
      <c r="AA133" s="39"/>
      <c r="AB133" s="39"/>
      <c r="AC133" s="39"/>
      <c r="AD133" s="39"/>
      <c r="AE133" s="39"/>
      <c r="AR133" s="253" t="s">
        <v>180</v>
      </c>
      <c r="AT133" s="253" t="s">
        <v>175</v>
      </c>
      <c r="AU133" s="253" t="s">
        <v>85</v>
      </c>
      <c r="AY133" s="18" t="s">
        <v>172</v>
      </c>
      <c r="BE133" s="254">
        <f>IF(N133="základní",J133,0)</f>
        <v>0</v>
      </c>
      <c r="BF133" s="254">
        <f>IF(N133="snížená",J133,0)</f>
        <v>0</v>
      </c>
      <c r="BG133" s="254">
        <f>IF(N133="zákl. přenesená",J133,0)</f>
        <v>0</v>
      </c>
      <c r="BH133" s="254">
        <f>IF(N133="sníž. přenesená",J133,0)</f>
        <v>0</v>
      </c>
      <c r="BI133" s="254">
        <f>IF(N133="nulová",J133,0)</f>
        <v>0</v>
      </c>
      <c r="BJ133" s="18" t="s">
        <v>83</v>
      </c>
      <c r="BK133" s="254">
        <f>ROUND(I133*H133,2)</f>
        <v>0</v>
      </c>
      <c r="BL133" s="18" t="s">
        <v>180</v>
      </c>
      <c r="BM133" s="253" t="s">
        <v>181</v>
      </c>
    </row>
    <row r="134" spans="1:47" s="2" customFormat="1" ht="12">
      <c r="A134" s="39"/>
      <c r="B134" s="40"/>
      <c r="C134" s="41"/>
      <c r="D134" s="255" t="s">
        <v>182</v>
      </c>
      <c r="E134" s="41"/>
      <c r="F134" s="256" t="s">
        <v>177</v>
      </c>
      <c r="G134" s="41"/>
      <c r="H134" s="41"/>
      <c r="I134" s="210"/>
      <c r="J134" s="41"/>
      <c r="K134" s="41"/>
      <c r="L134" s="45"/>
      <c r="M134" s="257"/>
      <c r="N134" s="258"/>
      <c r="O134" s="92"/>
      <c r="P134" s="92"/>
      <c r="Q134" s="92"/>
      <c r="R134" s="92"/>
      <c r="S134" s="92"/>
      <c r="T134" s="93"/>
      <c r="U134" s="39"/>
      <c r="V134" s="39"/>
      <c r="W134" s="39"/>
      <c r="X134" s="39"/>
      <c r="Y134" s="39"/>
      <c r="Z134" s="39"/>
      <c r="AA134" s="39"/>
      <c r="AB134" s="39"/>
      <c r="AC134" s="39"/>
      <c r="AD134" s="39"/>
      <c r="AE134" s="39"/>
      <c r="AT134" s="18" t="s">
        <v>182</v>
      </c>
      <c r="AU134" s="18" t="s">
        <v>85</v>
      </c>
    </row>
    <row r="135" spans="1:47" s="2" customFormat="1" ht="12">
      <c r="A135" s="39"/>
      <c r="B135" s="40"/>
      <c r="C135" s="41"/>
      <c r="D135" s="255" t="s">
        <v>183</v>
      </c>
      <c r="E135" s="41"/>
      <c r="F135" s="259" t="s">
        <v>184</v>
      </c>
      <c r="G135" s="41"/>
      <c r="H135" s="41"/>
      <c r="I135" s="210"/>
      <c r="J135" s="41"/>
      <c r="K135" s="41"/>
      <c r="L135" s="45"/>
      <c r="M135" s="257"/>
      <c r="N135" s="258"/>
      <c r="O135" s="92"/>
      <c r="P135" s="92"/>
      <c r="Q135" s="92"/>
      <c r="R135" s="92"/>
      <c r="S135" s="92"/>
      <c r="T135" s="93"/>
      <c r="U135" s="39"/>
      <c r="V135" s="39"/>
      <c r="W135" s="39"/>
      <c r="X135" s="39"/>
      <c r="Y135" s="39"/>
      <c r="Z135" s="39"/>
      <c r="AA135" s="39"/>
      <c r="AB135" s="39"/>
      <c r="AC135" s="39"/>
      <c r="AD135" s="39"/>
      <c r="AE135" s="39"/>
      <c r="AT135" s="18" t="s">
        <v>183</v>
      </c>
      <c r="AU135" s="18" t="s">
        <v>85</v>
      </c>
    </row>
    <row r="136" spans="1:65" s="2" customFormat="1" ht="24.15" customHeight="1">
      <c r="A136" s="39"/>
      <c r="B136" s="40"/>
      <c r="C136" s="242" t="s">
        <v>85</v>
      </c>
      <c r="D136" s="242" t="s">
        <v>175</v>
      </c>
      <c r="E136" s="243" t="s">
        <v>185</v>
      </c>
      <c r="F136" s="244" t="s">
        <v>186</v>
      </c>
      <c r="G136" s="245" t="s">
        <v>178</v>
      </c>
      <c r="H136" s="246">
        <v>1</v>
      </c>
      <c r="I136" s="247"/>
      <c r="J136" s="248">
        <f>ROUND(I136*H136,2)</f>
        <v>0</v>
      </c>
      <c r="K136" s="244" t="s">
        <v>179</v>
      </c>
      <c r="L136" s="45"/>
      <c r="M136" s="249" t="s">
        <v>1</v>
      </c>
      <c r="N136" s="250" t="s">
        <v>40</v>
      </c>
      <c r="O136" s="92"/>
      <c r="P136" s="251">
        <f>O136*H136</f>
        <v>0</v>
      </c>
      <c r="Q136" s="251">
        <v>0</v>
      </c>
      <c r="R136" s="251">
        <f>Q136*H136</f>
        <v>0</v>
      </c>
      <c r="S136" s="251">
        <v>0</v>
      </c>
      <c r="T136" s="252">
        <f>S136*H136</f>
        <v>0</v>
      </c>
      <c r="U136" s="39"/>
      <c r="V136" s="39"/>
      <c r="W136" s="39"/>
      <c r="X136" s="39"/>
      <c r="Y136" s="39"/>
      <c r="Z136" s="39"/>
      <c r="AA136" s="39"/>
      <c r="AB136" s="39"/>
      <c r="AC136" s="39"/>
      <c r="AD136" s="39"/>
      <c r="AE136" s="39"/>
      <c r="AR136" s="253" t="s">
        <v>180</v>
      </c>
      <c r="AT136" s="253" t="s">
        <v>175</v>
      </c>
      <c r="AU136" s="253" t="s">
        <v>85</v>
      </c>
      <c r="AY136" s="18" t="s">
        <v>172</v>
      </c>
      <c r="BE136" s="254">
        <f>IF(N136="základní",J136,0)</f>
        <v>0</v>
      </c>
      <c r="BF136" s="254">
        <f>IF(N136="snížená",J136,0)</f>
        <v>0</v>
      </c>
      <c r="BG136" s="254">
        <f>IF(N136="zákl. přenesená",J136,0)</f>
        <v>0</v>
      </c>
      <c r="BH136" s="254">
        <f>IF(N136="sníž. přenesená",J136,0)</f>
        <v>0</v>
      </c>
      <c r="BI136" s="254">
        <f>IF(N136="nulová",J136,0)</f>
        <v>0</v>
      </c>
      <c r="BJ136" s="18" t="s">
        <v>83</v>
      </c>
      <c r="BK136" s="254">
        <f>ROUND(I136*H136,2)</f>
        <v>0</v>
      </c>
      <c r="BL136" s="18" t="s">
        <v>180</v>
      </c>
      <c r="BM136" s="253" t="s">
        <v>187</v>
      </c>
    </row>
    <row r="137" spans="1:47" s="2" customFormat="1" ht="12">
      <c r="A137" s="39"/>
      <c r="B137" s="40"/>
      <c r="C137" s="41"/>
      <c r="D137" s="255" t="s">
        <v>182</v>
      </c>
      <c r="E137" s="41"/>
      <c r="F137" s="256" t="s">
        <v>186</v>
      </c>
      <c r="G137" s="41"/>
      <c r="H137" s="41"/>
      <c r="I137" s="210"/>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182</v>
      </c>
      <c r="AU137" s="18" t="s">
        <v>85</v>
      </c>
    </row>
    <row r="138" spans="1:47" s="2" customFormat="1" ht="12">
      <c r="A138" s="39"/>
      <c r="B138" s="40"/>
      <c r="C138" s="41"/>
      <c r="D138" s="255" t="s">
        <v>183</v>
      </c>
      <c r="E138" s="41"/>
      <c r="F138" s="259" t="s">
        <v>188</v>
      </c>
      <c r="G138" s="41"/>
      <c r="H138" s="41"/>
      <c r="I138" s="210"/>
      <c r="J138" s="41"/>
      <c r="K138" s="41"/>
      <c r="L138" s="45"/>
      <c r="M138" s="257"/>
      <c r="N138" s="258"/>
      <c r="O138" s="92"/>
      <c r="P138" s="92"/>
      <c r="Q138" s="92"/>
      <c r="R138" s="92"/>
      <c r="S138" s="92"/>
      <c r="T138" s="93"/>
      <c r="U138" s="39"/>
      <c r="V138" s="39"/>
      <c r="W138" s="39"/>
      <c r="X138" s="39"/>
      <c r="Y138" s="39"/>
      <c r="Z138" s="39"/>
      <c r="AA138" s="39"/>
      <c r="AB138" s="39"/>
      <c r="AC138" s="39"/>
      <c r="AD138" s="39"/>
      <c r="AE138" s="39"/>
      <c r="AT138" s="18" t="s">
        <v>183</v>
      </c>
      <c r="AU138" s="18" t="s">
        <v>85</v>
      </c>
    </row>
    <row r="139" spans="1:65" s="2" customFormat="1" ht="16.5" customHeight="1">
      <c r="A139" s="39"/>
      <c r="B139" s="40"/>
      <c r="C139" s="242" t="s">
        <v>189</v>
      </c>
      <c r="D139" s="242" t="s">
        <v>175</v>
      </c>
      <c r="E139" s="243" t="s">
        <v>190</v>
      </c>
      <c r="F139" s="244" t="s">
        <v>191</v>
      </c>
      <c r="G139" s="245" t="s">
        <v>192</v>
      </c>
      <c r="H139" s="246">
        <v>1</v>
      </c>
      <c r="I139" s="247"/>
      <c r="J139" s="248">
        <f>ROUND(I139*H139,2)</f>
        <v>0</v>
      </c>
      <c r="K139" s="244" t="s">
        <v>179</v>
      </c>
      <c r="L139" s="45"/>
      <c r="M139" s="249" t="s">
        <v>1</v>
      </c>
      <c r="N139" s="250" t="s">
        <v>40</v>
      </c>
      <c r="O139" s="92"/>
      <c r="P139" s="251">
        <f>O139*H139</f>
        <v>0</v>
      </c>
      <c r="Q139" s="251">
        <v>0</v>
      </c>
      <c r="R139" s="251">
        <f>Q139*H139</f>
        <v>0</v>
      </c>
      <c r="S139" s="251">
        <v>0</v>
      </c>
      <c r="T139" s="252">
        <f>S139*H139</f>
        <v>0</v>
      </c>
      <c r="U139" s="39"/>
      <c r="V139" s="39"/>
      <c r="W139" s="39"/>
      <c r="X139" s="39"/>
      <c r="Y139" s="39"/>
      <c r="Z139" s="39"/>
      <c r="AA139" s="39"/>
      <c r="AB139" s="39"/>
      <c r="AC139" s="39"/>
      <c r="AD139" s="39"/>
      <c r="AE139" s="39"/>
      <c r="AR139" s="253" t="s">
        <v>180</v>
      </c>
      <c r="AT139" s="253" t="s">
        <v>175</v>
      </c>
      <c r="AU139" s="253" t="s">
        <v>85</v>
      </c>
      <c r="AY139" s="18" t="s">
        <v>172</v>
      </c>
      <c r="BE139" s="254">
        <f>IF(N139="základní",J139,0)</f>
        <v>0</v>
      </c>
      <c r="BF139" s="254">
        <f>IF(N139="snížená",J139,0)</f>
        <v>0</v>
      </c>
      <c r="BG139" s="254">
        <f>IF(N139="zákl. přenesená",J139,0)</f>
        <v>0</v>
      </c>
      <c r="BH139" s="254">
        <f>IF(N139="sníž. přenesená",J139,0)</f>
        <v>0</v>
      </c>
      <c r="BI139" s="254">
        <f>IF(N139="nulová",J139,0)</f>
        <v>0</v>
      </c>
      <c r="BJ139" s="18" t="s">
        <v>83</v>
      </c>
      <c r="BK139" s="254">
        <f>ROUND(I139*H139,2)</f>
        <v>0</v>
      </c>
      <c r="BL139" s="18" t="s">
        <v>180</v>
      </c>
      <c r="BM139" s="253" t="s">
        <v>193</v>
      </c>
    </row>
    <row r="140" spans="1:47" s="2" customFormat="1" ht="12">
      <c r="A140" s="39"/>
      <c r="B140" s="40"/>
      <c r="C140" s="41"/>
      <c r="D140" s="255" t="s">
        <v>182</v>
      </c>
      <c r="E140" s="41"/>
      <c r="F140" s="256" t="s">
        <v>191</v>
      </c>
      <c r="G140" s="41"/>
      <c r="H140" s="41"/>
      <c r="I140" s="210"/>
      <c r="J140" s="41"/>
      <c r="K140" s="41"/>
      <c r="L140" s="45"/>
      <c r="M140" s="257"/>
      <c r="N140" s="258"/>
      <c r="O140" s="92"/>
      <c r="P140" s="92"/>
      <c r="Q140" s="92"/>
      <c r="R140" s="92"/>
      <c r="S140" s="92"/>
      <c r="T140" s="93"/>
      <c r="U140" s="39"/>
      <c r="V140" s="39"/>
      <c r="W140" s="39"/>
      <c r="X140" s="39"/>
      <c r="Y140" s="39"/>
      <c r="Z140" s="39"/>
      <c r="AA140" s="39"/>
      <c r="AB140" s="39"/>
      <c r="AC140" s="39"/>
      <c r="AD140" s="39"/>
      <c r="AE140" s="39"/>
      <c r="AT140" s="18" t="s">
        <v>182</v>
      </c>
      <c r="AU140" s="18" t="s">
        <v>85</v>
      </c>
    </row>
    <row r="141" spans="1:47" s="2" customFormat="1" ht="12">
      <c r="A141" s="39"/>
      <c r="B141" s="40"/>
      <c r="C141" s="41"/>
      <c r="D141" s="255" t="s">
        <v>183</v>
      </c>
      <c r="E141" s="41"/>
      <c r="F141" s="259" t="s">
        <v>194</v>
      </c>
      <c r="G141" s="41"/>
      <c r="H141" s="41"/>
      <c r="I141" s="210"/>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183</v>
      </c>
      <c r="AU141" s="18" t="s">
        <v>85</v>
      </c>
    </row>
    <row r="142" spans="1:65" s="2" customFormat="1" ht="24.15" customHeight="1">
      <c r="A142" s="39"/>
      <c r="B142" s="40"/>
      <c r="C142" s="242" t="s">
        <v>195</v>
      </c>
      <c r="D142" s="242" t="s">
        <v>175</v>
      </c>
      <c r="E142" s="243" t="s">
        <v>196</v>
      </c>
      <c r="F142" s="244" t="s">
        <v>197</v>
      </c>
      <c r="G142" s="245" t="s">
        <v>178</v>
      </c>
      <c r="H142" s="246">
        <v>1</v>
      </c>
      <c r="I142" s="247"/>
      <c r="J142" s="248">
        <f>ROUND(I142*H142,2)</f>
        <v>0</v>
      </c>
      <c r="K142" s="244" t="s">
        <v>179</v>
      </c>
      <c r="L142" s="45"/>
      <c r="M142" s="249" t="s">
        <v>1</v>
      </c>
      <c r="N142" s="250" t="s">
        <v>40</v>
      </c>
      <c r="O142" s="92"/>
      <c r="P142" s="251">
        <f>O142*H142</f>
        <v>0</v>
      </c>
      <c r="Q142" s="251">
        <v>0</v>
      </c>
      <c r="R142" s="251">
        <f>Q142*H142</f>
        <v>0</v>
      </c>
      <c r="S142" s="251">
        <v>0</v>
      </c>
      <c r="T142" s="252">
        <f>S142*H142</f>
        <v>0</v>
      </c>
      <c r="U142" s="39"/>
      <c r="V142" s="39"/>
      <c r="W142" s="39"/>
      <c r="X142" s="39"/>
      <c r="Y142" s="39"/>
      <c r="Z142" s="39"/>
      <c r="AA142" s="39"/>
      <c r="AB142" s="39"/>
      <c r="AC142" s="39"/>
      <c r="AD142" s="39"/>
      <c r="AE142" s="39"/>
      <c r="AR142" s="253" t="s">
        <v>180</v>
      </c>
      <c r="AT142" s="253" t="s">
        <v>175</v>
      </c>
      <c r="AU142" s="253" t="s">
        <v>85</v>
      </c>
      <c r="AY142" s="18" t="s">
        <v>172</v>
      </c>
      <c r="BE142" s="254">
        <f>IF(N142="základní",J142,0)</f>
        <v>0</v>
      </c>
      <c r="BF142" s="254">
        <f>IF(N142="snížená",J142,0)</f>
        <v>0</v>
      </c>
      <c r="BG142" s="254">
        <f>IF(N142="zákl. přenesená",J142,0)</f>
        <v>0</v>
      </c>
      <c r="BH142" s="254">
        <f>IF(N142="sníž. přenesená",J142,0)</f>
        <v>0</v>
      </c>
      <c r="BI142" s="254">
        <f>IF(N142="nulová",J142,0)</f>
        <v>0</v>
      </c>
      <c r="BJ142" s="18" t="s">
        <v>83</v>
      </c>
      <c r="BK142" s="254">
        <f>ROUND(I142*H142,2)</f>
        <v>0</v>
      </c>
      <c r="BL142" s="18" t="s">
        <v>180</v>
      </c>
      <c r="BM142" s="253" t="s">
        <v>198</v>
      </c>
    </row>
    <row r="143" spans="1:47" s="2" customFormat="1" ht="12">
      <c r="A143" s="39"/>
      <c r="B143" s="40"/>
      <c r="C143" s="41"/>
      <c r="D143" s="255" t="s">
        <v>182</v>
      </c>
      <c r="E143" s="41"/>
      <c r="F143" s="256" t="s">
        <v>197</v>
      </c>
      <c r="G143" s="41"/>
      <c r="H143" s="41"/>
      <c r="I143" s="210"/>
      <c r="J143" s="41"/>
      <c r="K143" s="41"/>
      <c r="L143" s="45"/>
      <c r="M143" s="257"/>
      <c r="N143" s="258"/>
      <c r="O143" s="92"/>
      <c r="P143" s="92"/>
      <c r="Q143" s="92"/>
      <c r="R143" s="92"/>
      <c r="S143" s="92"/>
      <c r="T143" s="93"/>
      <c r="U143" s="39"/>
      <c r="V143" s="39"/>
      <c r="W143" s="39"/>
      <c r="X143" s="39"/>
      <c r="Y143" s="39"/>
      <c r="Z143" s="39"/>
      <c r="AA143" s="39"/>
      <c r="AB143" s="39"/>
      <c r="AC143" s="39"/>
      <c r="AD143" s="39"/>
      <c r="AE143" s="39"/>
      <c r="AT143" s="18" t="s">
        <v>182</v>
      </c>
      <c r="AU143" s="18" t="s">
        <v>85</v>
      </c>
    </row>
    <row r="144" spans="1:65" s="2" customFormat="1" ht="24.15" customHeight="1">
      <c r="A144" s="39"/>
      <c r="B144" s="40"/>
      <c r="C144" s="242" t="s">
        <v>171</v>
      </c>
      <c r="D144" s="242" t="s">
        <v>175</v>
      </c>
      <c r="E144" s="243" t="s">
        <v>199</v>
      </c>
      <c r="F144" s="244" t="s">
        <v>200</v>
      </c>
      <c r="G144" s="245" t="s">
        <v>192</v>
      </c>
      <c r="H144" s="246">
        <v>1</v>
      </c>
      <c r="I144" s="247"/>
      <c r="J144" s="248">
        <f>ROUND(I144*H144,2)</f>
        <v>0</v>
      </c>
      <c r="K144" s="244" t="s">
        <v>1</v>
      </c>
      <c r="L144" s="45"/>
      <c r="M144" s="249" t="s">
        <v>1</v>
      </c>
      <c r="N144" s="250" t="s">
        <v>40</v>
      </c>
      <c r="O144" s="92"/>
      <c r="P144" s="251">
        <f>O144*H144</f>
        <v>0</v>
      </c>
      <c r="Q144" s="251">
        <v>0</v>
      </c>
      <c r="R144" s="251">
        <f>Q144*H144</f>
        <v>0</v>
      </c>
      <c r="S144" s="251">
        <v>0</v>
      </c>
      <c r="T144" s="252">
        <f>S144*H144</f>
        <v>0</v>
      </c>
      <c r="U144" s="39"/>
      <c r="V144" s="39"/>
      <c r="W144" s="39"/>
      <c r="X144" s="39"/>
      <c r="Y144" s="39"/>
      <c r="Z144" s="39"/>
      <c r="AA144" s="39"/>
      <c r="AB144" s="39"/>
      <c r="AC144" s="39"/>
      <c r="AD144" s="39"/>
      <c r="AE144" s="39"/>
      <c r="AR144" s="253" t="s">
        <v>195</v>
      </c>
      <c r="AT144" s="253" t="s">
        <v>175</v>
      </c>
      <c r="AU144" s="253" t="s">
        <v>85</v>
      </c>
      <c r="AY144" s="18" t="s">
        <v>172</v>
      </c>
      <c r="BE144" s="254">
        <f>IF(N144="základní",J144,0)</f>
        <v>0</v>
      </c>
      <c r="BF144" s="254">
        <f>IF(N144="snížená",J144,0)</f>
        <v>0</v>
      </c>
      <c r="BG144" s="254">
        <f>IF(N144="zákl. přenesená",J144,0)</f>
        <v>0</v>
      </c>
      <c r="BH144" s="254">
        <f>IF(N144="sníž. přenesená",J144,0)</f>
        <v>0</v>
      </c>
      <c r="BI144" s="254">
        <f>IF(N144="nulová",J144,0)</f>
        <v>0</v>
      </c>
      <c r="BJ144" s="18" t="s">
        <v>83</v>
      </c>
      <c r="BK144" s="254">
        <f>ROUND(I144*H144,2)</f>
        <v>0</v>
      </c>
      <c r="BL144" s="18" t="s">
        <v>195</v>
      </c>
      <c r="BM144" s="253" t="s">
        <v>201</v>
      </c>
    </row>
    <row r="145" spans="1:47" s="2" customFormat="1" ht="12">
      <c r="A145" s="39"/>
      <c r="B145" s="40"/>
      <c r="C145" s="41"/>
      <c r="D145" s="255" t="s">
        <v>182</v>
      </c>
      <c r="E145" s="41"/>
      <c r="F145" s="256" t="s">
        <v>202</v>
      </c>
      <c r="G145" s="41"/>
      <c r="H145" s="41"/>
      <c r="I145" s="210"/>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182</v>
      </c>
      <c r="AU145" s="18" t="s">
        <v>85</v>
      </c>
    </row>
    <row r="146" spans="1:51" s="13" customFormat="1" ht="12">
      <c r="A146" s="13"/>
      <c r="B146" s="260"/>
      <c r="C146" s="261"/>
      <c r="D146" s="255" t="s">
        <v>203</v>
      </c>
      <c r="E146" s="262" t="s">
        <v>1</v>
      </c>
      <c r="F146" s="263" t="s">
        <v>83</v>
      </c>
      <c r="G146" s="261"/>
      <c r="H146" s="264">
        <v>1</v>
      </c>
      <c r="I146" s="265"/>
      <c r="J146" s="261"/>
      <c r="K146" s="261"/>
      <c r="L146" s="266"/>
      <c r="M146" s="267"/>
      <c r="N146" s="268"/>
      <c r="O146" s="268"/>
      <c r="P146" s="268"/>
      <c r="Q146" s="268"/>
      <c r="R146" s="268"/>
      <c r="S146" s="268"/>
      <c r="T146" s="269"/>
      <c r="U146" s="13"/>
      <c r="V146" s="13"/>
      <c r="W146" s="13"/>
      <c r="X146" s="13"/>
      <c r="Y146" s="13"/>
      <c r="Z146" s="13"/>
      <c r="AA146" s="13"/>
      <c r="AB146" s="13"/>
      <c r="AC146" s="13"/>
      <c r="AD146" s="13"/>
      <c r="AE146" s="13"/>
      <c r="AT146" s="270" t="s">
        <v>203</v>
      </c>
      <c r="AU146" s="270" t="s">
        <v>85</v>
      </c>
      <c r="AV146" s="13" t="s">
        <v>85</v>
      </c>
      <c r="AW146" s="13" t="s">
        <v>32</v>
      </c>
      <c r="AX146" s="13" t="s">
        <v>83</v>
      </c>
      <c r="AY146" s="270" t="s">
        <v>172</v>
      </c>
    </row>
    <row r="147" spans="1:63" s="12" customFormat="1" ht="22.8" customHeight="1">
      <c r="A147" s="12"/>
      <c r="B147" s="226"/>
      <c r="C147" s="227"/>
      <c r="D147" s="228" t="s">
        <v>74</v>
      </c>
      <c r="E147" s="240" t="s">
        <v>204</v>
      </c>
      <c r="F147" s="240" t="s">
        <v>148</v>
      </c>
      <c r="G147" s="227"/>
      <c r="H147" s="227"/>
      <c r="I147" s="230"/>
      <c r="J147" s="241">
        <f>BK147</f>
        <v>0</v>
      </c>
      <c r="K147" s="227"/>
      <c r="L147" s="232"/>
      <c r="M147" s="233"/>
      <c r="N147" s="234"/>
      <c r="O147" s="234"/>
      <c r="P147" s="235">
        <f>SUM(P148:P149)</f>
        <v>0</v>
      </c>
      <c r="Q147" s="234"/>
      <c r="R147" s="235">
        <f>SUM(R148:R149)</f>
        <v>0</v>
      </c>
      <c r="S147" s="234"/>
      <c r="T147" s="236">
        <f>SUM(T148:T149)</f>
        <v>0</v>
      </c>
      <c r="U147" s="12"/>
      <c r="V147" s="12"/>
      <c r="W147" s="12"/>
      <c r="X147" s="12"/>
      <c r="Y147" s="12"/>
      <c r="Z147" s="12"/>
      <c r="AA147" s="12"/>
      <c r="AB147" s="12"/>
      <c r="AC147" s="12"/>
      <c r="AD147" s="12"/>
      <c r="AE147" s="12"/>
      <c r="AR147" s="237" t="s">
        <v>171</v>
      </c>
      <c r="AT147" s="238" t="s">
        <v>74</v>
      </c>
      <c r="AU147" s="238" t="s">
        <v>83</v>
      </c>
      <c r="AY147" s="237" t="s">
        <v>172</v>
      </c>
      <c r="BK147" s="239">
        <f>SUM(BK148:BK149)</f>
        <v>0</v>
      </c>
    </row>
    <row r="148" spans="1:65" s="2" customFormat="1" ht="16.5" customHeight="1">
      <c r="A148" s="39"/>
      <c r="B148" s="40"/>
      <c r="C148" s="242" t="s">
        <v>205</v>
      </c>
      <c r="D148" s="242" t="s">
        <v>175</v>
      </c>
      <c r="E148" s="243" t="s">
        <v>206</v>
      </c>
      <c r="F148" s="244" t="s">
        <v>207</v>
      </c>
      <c r="G148" s="245" t="s">
        <v>208</v>
      </c>
      <c r="H148" s="246">
        <v>1</v>
      </c>
      <c r="I148" s="247"/>
      <c r="J148" s="248">
        <f>ROUND(I148*H148,2)</f>
        <v>0</v>
      </c>
      <c r="K148" s="244" t="s">
        <v>179</v>
      </c>
      <c r="L148" s="45"/>
      <c r="M148" s="249" t="s">
        <v>1</v>
      </c>
      <c r="N148" s="250" t="s">
        <v>40</v>
      </c>
      <c r="O148" s="92"/>
      <c r="P148" s="251">
        <f>O148*H148</f>
        <v>0</v>
      </c>
      <c r="Q148" s="251">
        <v>0</v>
      </c>
      <c r="R148" s="251">
        <f>Q148*H148</f>
        <v>0</v>
      </c>
      <c r="S148" s="251">
        <v>0</v>
      </c>
      <c r="T148" s="252">
        <f>S148*H148</f>
        <v>0</v>
      </c>
      <c r="U148" s="39"/>
      <c r="V148" s="39"/>
      <c r="W148" s="39"/>
      <c r="X148" s="39"/>
      <c r="Y148" s="39"/>
      <c r="Z148" s="39"/>
      <c r="AA148" s="39"/>
      <c r="AB148" s="39"/>
      <c r="AC148" s="39"/>
      <c r="AD148" s="39"/>
      <c r="AE148" s="39"/>
      <c r="AR148" s="253" t="s">
        <v>180</v>
      </c>
      <c r="AT148" s="253" t="s">
        <v>175</v>
      </c>
      <c r="AU148" s="253" t="s">
        <v>85</v>
      </c>
      <c r="AY148" s="18" t="s">
        <v>172</v>
      </c>
      <c r="BE148" s="254">
        <f>IF(N148="základní",J148,0)</f>
        <v>0</v>
      </c>
      <c r="BF148" s="254">
        <f>IF(N148="snížená",J148,0)</f>
        <v>0</v>
      </c>
      <c r="BG148" s="254">
        <f>IF(N148="zákl. přenesená",J148,0)</f>
        <v>0</v>
      </c>
      <c r="BH148" s="254">
        <f>IF(N148="sníž. přenesená",J148,0)</f>
        <v>0</v>
      </c>
      <c r="BI148" s="254">
        <f>IF(N148="nulová",J148,0)</f>
        <v>0</v>
      </c>
      <c r="BJ148" s="18" t="s">
        <v>83</v>
      </c>
      <c r="BK148" s="254">
        <f>ROUND(I148*H148,2)</f>
        <v>0</v>
      </c>
      <c r="BL148" s="18" t="s">
        <v>180</v>
      </c>
      <c r="BM148" s="253" t="s">
        <v>209</v>
      </c>
    </row>
    <row r="149" spans="1:47" s="2" customFormat="1" ht="12">
      <c r="A149" s="39"/>
      <c r="B149" s="40"/>
      <c r="C149" s="41"/>
      <c r="D149" s="255" t="s">
        <v>182</v>
      </c>
      <c r="E149" s="41"/>
      <c r="F149" s="256" t="s">
        <v>207</v>
      </c>
      <c r="G149" s="41"/>
      <c r="H149" s="41"/>
      <c r="I149" s="210"/>
      <c r="J149" s="41"/>
      <c r="K149" s="41"/>
      <c r="L149" s="45"/>
      <c r="M149" s="257"/>
      <c r="N149" s="258"/>
      <c r="O149" s="92"/>
      <c r="P149" s="92"/>
      <c r="Q149" s="92"/>
      <c r="R149" s="92"/>
      <c r="S149" s="92"/>
      <c r="T149" s="93"/>
      <c r="U149" s="39"/>
      <c r="V149" s="39"/>
      <c r="W149" s="39"/>
      <c r="X149" s="39"/>
      <c r="Y149" s="39"/>
      <c r="Z149" s="39"/>
      <c r="AA149" s="39"/>
      <c r="AB149" s="39"/>
      <c r="AC149" s="39"/>
      <c r="AD149" s="39"/>
      <c r="AE149" s="39"/>
      <c r="AT149" s="18" t="s">
        <v>182</v>
      </c>
      <c r="AU149" s="18" t="s">
        <v>85</v>
      </c>
    </row>
    <row r="150" spans="1:63" s="12" customFormat="1" ht="22.8" customHeight="1">
      <c r="A150" s="12"/>
      <c r="B150" s="226"/>
      <c r="C150" s="227"/>
      <c r="D150" s="228" t="s">
        <v>74</v>
      </c>
      <c r="E150" s="240" t="s">
        <v>210</v>
      </c>
      <c r="F150" s="240" t="s">
        <v>211</v>
      </c>
      <c r="G150" s="227"/>
      <c r="H150" s="227"/>
      <c r="I150" s="230"/>
      <c r="J150" s="241">
        <f>BK150</f>
        <v>0</v>
      </c>
      <c r="K150" s="227"/>
      <c r="L150" s="232"/>
      <c r="M150" s="233"/>
      <c r="N150" s="234"/>
      <c r="O150" s="234"/>
      <c r="P150" s="235">
        <f>SUM(P151:P159)</f>
        <v>0</v>
      </c>
      <c r="Q150" s="234"/>
      <c r="R150" s="235">
        <f>SUM(R151:R159)</f>
        <v>0</v>
      </c>
      <c r="S150" s="234"/>
      <c r="T150" s="236">
        <f>SUM(T151:T159)</f>
        <v>0</v>
      </c>
      <c r="U150" s="12"/>
      <c r="V150" s="12"/>
      <c r="W150" s="12"/>
      <c r="X150" s="12"/>
      <c r="Y150" s="12"/>
      <c r="Z150" s="12"/>
      <c r="AA150" s="12"/>
      <c r="AB150" s="12"/>
      <c r="AC150" s="12"/>
      <c r="AD150" s="12"/>
      <c r="AE150" s="12"/>
      <c r="AR150" s="237" t="s">
        <v>171</v>
      </c>
      <c r="AT150" s="238" t="s">
        <v>74</v>
      </c>
      <c r="AU150" s="238" t="s">
        <v>83</v>
      </c>
      <c r="AY150" s="237" t="s">
        <v>172</v>
      </c>
      <c r="BK150" s="239">
        <f>SUM(BK151:BK159)</f>
        <v>0</v>
      </c>
    </row>
    <row r="151" spans="1:65" s="2" customFormat="1" ht="16.5" customHeight="1">
      <c r="A151" s="39"/>
      <c r="B151" s="40"/>
      <c r="C151" s="242" t="s">
        <v>212</v>
      </c>
      <c r="D151" s="242" t="s">
        <v>175</v>
      </c>
      <c r="E151" s="243" t="s">
        <v>213</v>
      </c>
      <c r="F151" s="244" t="s">
        <v>214</v>
      </c>
      <c r="G151" s="245" t="s">
        <v>215</v>
      </c>
      <c r="H151" s="246">
        <v>1</v>
      </c>
      <c r="I151" s="247"/>
      <c r="J151" s="248">
        <f>ROUND(I151*H151,2)</f>
        <v>0</v>
      </c>
      <c r="K151" s="244" t="s">
        <v>216</v>
      </c>
      <c r="L151" s="45"/>
      <c r="M151" s="249" t="s">
        <v>1</v>
      </c>
      <c r="N151" s="250" t="s">
        <v>40</v>
      </c>
      <c r="O151" s="92"/>
      <c r="P151" s="251">
        <f>O151*H151</f>
        <v>0</v>
      </c>
      <c r="Q151" s="251">
        <v>0</v>
      </c>
      <c r="R151" s="251">
        <f>Q151*H151</f>
        <v>0</v>
      </c>
      <c r="S151" s="251">
        <v>0</v>
      </c>
      <c r="T151" s="252">
        <f>S151*H151</f>
        <v>0</v>
      </c>
      <c r="U151" s="39"/>
      <c r="V151" s="39"/>
      <c r="W151" s="39"/>
      <c r="X151" s="39"/>
      <c r="Y151" s="39"/>
      <c r="Z151" s="39"/>
      <c r="AA151" s="39"/>
      <c r="AB151" s="39"/>
      <c r="AC151" s="39"/>
      <c r="AD151" s="39"/>
      <c r="AE151" s="39"/>
      <c r="AR151" s="253" t="s">
        <v>180</v>
      </c>
      <c r="AT151" s="253" t="s">
        <v>175</v>
      </c>
      <c r="AU151" s="253" t="s">
        <v>85</v>
      </c>
      <c r="AY151" s="18" t="s">
        <v>172</v>
      </c>
      <c r="BE151" s="254">
        <f>IF(N151="základní",J151,0)</f>
        <v>0</v>
      </c>
      <c r="BF151" s="254">
        <f>IF(N151="snížená",J151,0)</f>
        <v>0</v>
      </c>
      <c r="BG151" s="254">
        <f>IF(N151="zákl. přenesená",J151,0)</f>
        <v>0</v>
      </c>
      <c r="BH151" s="254">
        <f>IF(N151="sníž. přenesená",J151,0)</f>
        <v>0</v>
      </c>
      <c r="BI151" s="254">
        <f>IF(N151="nulová",J151,0)</f>
        <v>0</v>
      </c>
      <c r="BJ151" s="18" t="s">
        <v>83</v>
      </c>
      <c r="BK151" s="254">
        <f>ROUND(I151*H151,2)</f>
        <v>0</v>
      </c>
      <c r="BL151" s="18" t="s">
        <v>180</v>
      </c>
      <c r="BM151" s="253" t="s">
        <v>217</v>
      </c>
    </row>
    <row r="152" spans="1:47" s="2" customFormat="1" ht="12">
      <c r="A152" s="39"/>
      <c r="B152" s="40"/>
      <c r="C152" s="41"/>
      <c r="D152" s="255" t="s">
        <v>182</v>
      </c>
      <c r="E152" s="41"/>
      <c r="F152" s="256" t="s">
        <v>214</v>
      </c>
      <c r="G152" s="41"/>
      <c r="H152" s="41"/>
      <c r="I152" s="210"/>
      <c r="J152" s="41"/>
      <c r="K152" s="41"/>
      <c r="L152" s="45"/>
      <c r="M152" s="257"/>
      <c r="N152" s="258"/>
      <c r="O152" s="92"/>
      <c r="P152" s="92"/>
      <c r="Q152" s="92"/>
      <c r="R152" s="92"/>
      <c r="S152" s="92"/>
      <c r="T152" s="93"/>
      <c r="U152" s="39"/>
      <c r="V152" s="39"/>
      <c r="W152" s="39"/>
      <c r="X152" s="39"/>
      <c r="Y152" s="39"/>
      <c r="Z152" s="39"/>
      <c r="AA152" s="39"/>
      <c r="AB152" s="39"/>
      <c r="AC152" s="39"/>
      <c r="AD152" s="39"/>
      <c r="AE152" s="39"/>
      <c r="AT152" s="18" t="s">
        <v>182</v>
      </c>
      <c r="AU152" s="18" t="s">
        <v>85</v>
      </c>
    </row>
    <row r="153" spans="1:47" s="2" customFormat="1" ht="12">
      <c r="A153" s="39"/>
      <c r="B153" s="40"/>
      <c r="C153" s="41"/>
      <c r="D153" s="271" t="s">
        <v>218</v>
      </c>
      <c r="E153" s="41"/>
      <c r="F153" s="272" t="s">
        <v>219</v>
      </c>
      <c r="G153" s="41"/>
      <c r="H153" s="41"/>
      <c r="I153" s="210"/>
      <c r="J153" s="41"/>
      <c r="K153" s="41"/>
      <c r="L153" s="45"/>
      <c r="M153" s="257"/>
      <c r="N153" s="258"/>
      <c r="O153" s="92"/>
      <c r="P153" s="92"/>
      <c r="Q153" s="92"/>
      <c r="R153" s="92"/>
      <c r="S153" s="92"/>
      <c r="T153" s="93"/>
      <c r="U153" s="39"/>
      <c r="V153" s="39"/>
      <c r="W153" s="39"/>
      <c r="X153" s="39"/>
      <c r="Y153" s="39"/>
      <c r="Z153" s="39"/>
      <c r="AA153" s="39"/>
      <c r="AB153" s="39"/>
      <c r="AC153" s="39"/>
      <c r="AD153" s="39"/>
      <c r="AE153" s="39"/>
      <c r="AT153" s="18" t="s">
        <v>218</v>
      </c>
      <c r="AU153" s="18" t="s">
        <v>85</v>
      </c>
    </row>
    <row r="154" spans="1:51" s="13" customFormat="1" ht="12">
      <c r="A154" s="13"/>
      <c r="B154" s="260"/>
      <c r="C154" s="261"/>
      <c r="D154" s="255" t="s">
        <v>203</v>
      </c>
      <c r="E154" s="262" t="s">
        <v>1</v>
      </c>
      <c r="F154" s="263" t="s">
        <v>83</v>
      </c>
      <c r="G154" s="261"/>
      <c r="H154" s="264">
        <v>1</v>
      </c>
      <c r="I154" s="265"/>
      <c r="J154" s="261"/>
      <c r="K154" s="261"/>
      <c r="L154" s="266"/>
      <c r="M154" s="267"/>
      <c r="N154" s="268"/>
      <c r="O154" s="268"/>
      <c r="P154" s="268"/>
      <c r="Q154" s="268"/>
      <c r="R154" s="268"/>
      <c r="S154" s="268"/>
      <c r="T154" s="269"/>
      <c r="U154" s="13"/>
      <c r="V154" s="13"/>
      <c r="W154" s="13"/>
      <c r="X154" s="13"/>
      <c r="Y154" s="13"/>
      <c r="Z154" s="13"/>
      <c r="AA154" s="13"/>
      <c r="AB154" s="13"/>
      <c r="AC154" s="13"/>
      <c r="AD154" s="13"/>
      <c r="AE154" s="13"/>
      <c r="AT154" s="270" t="s">
        <v>203</v>
      </c>
      <c r="AU154" s="270" t="s">
        <v>85</v>
      </c>
      <c r="AV154" s="13" t="s">
        <v>85</v>
      </c>
      <c r="AW154" s="13" t="s">
        <v>32</v>
      </c>
      <c r="AX154" s="13" t="s">
        <v>83</v>
      </c>
      <c r="AY154" s="270" t="s">
        <v>172</v>
      </c>
    </row>
    <row r="155" spans="1:65" s="2" customFormat="1" ht="16.5" customHeight="1">
      <c r="A155" s="39"/>
      <c r="B155" s="40"/>
      <c r="C155" s="242" t="s">
        <v>220</v>
      </c>
      <c r="D155" s="242" t="s">
        <v>175</v>
      </c>
      <c r="E155" s="243" t="s">
        <v>221</v>
      </c>
      <c r="F155" s="244" t="s">
        <v>222</v>
      </c>
      <c r="G155" s="245" t="s">
        <v>215</v>
      </c>
      <c r="H155" s="246">
        <v>1</v>
      </c>
      <c r="I155" s="247"/>
      <c r="J155" s="248">
        <f>ROUND(I155*H155,2)</f>
        <v>0</v>
      </c>
      <c r="K155" s="244" t="s">
        <v>216</v>
      </c>
      <c r="L155" s="45"/>
      <c r="M155" s="249" t="s">
        <v>1</v>
      </c>
      <c r="N155" s="250" t="s">
        <v>40</v>
      </c>
      <c r="O155" s="92"/>
      <c r="P155" s="251">
        <f>O155*H155</f>
        <v>0</v>
      </c>
      <c r="Q155" s="251">
        <v>0</v>
      </c>
      <c r="R155" s="251">
        <f>Q155*H155</f>
        <v>0</v>
      </c>
      <c r="S155" s="251">
        <v>0</v>
      </c>
      <c r="T155" s="252">
        <f>S155*H155</f>
        <v>0</v>
      </c>
      <c r="U155" s="39"/>
      <c r="V155" s="39"/>
      <c r="W155" s="39"/>
      <c r="X155" s="39"/>
      <c r="Y155" s="39"/>
      <c r="Z155" s="39"/>
      <c r="AA155" s="39"/>
      <c r="AB155" s="39"/>
      <c r="AC155" s="39"/>
      <c r="AD155" s="39"/>
      <c r="AE155" s="39"/>
      <c r="AR155" s="253" t="s">
        <v>180</v>
      </c>
      <c r="AT155" s="253" t="s">
        <v>175</v>
      </c>
      <c r="AU155" s="253" t="s">
        <v>85</v>
      </c>
      <c r="AY155" s="18" t="s">
        <v>172</v>
      </c>
      <c r="BE155" s="254">
        <f>IF(N155="základní",J155,0)</f>
        <v>0</v>
      </c>
      <c r="BF155" s="254">
        <f>IF(N155="snížená",J155,0)</f>
        <v>0</v>
      </c>
      <c r="BG155" s="254">
        <f>IF(N155="zákl. přenesená",J155,0)</f>
        <v>0</v>
      </c>
      <c r="BH155" s="254">
        <f>IF(N155="sníž. přenesená",J155,0)</f>
        <v>0</v>
      </c>
      <c r="BI155" s="254">
        <f>IF(N155="nulová",J155,0)</f>
        <v>0</v>
      </c>
      <c r="BJ155" s="18" t="s">
        <v>83</v>
      </c>
      <c r="BK155" s="254">
        <f>ROUND(I155*H155,2)</f>
        <v>0</v>
      </c>
      <c r="BL155" s="18" t="s">
        <v>180</v>
      </c>
      <c r="BM155" s="253" t="s">
        <v>223</v>
      </c>
    </row>
    <row r="156" spans="1:47" s="2" customFormat="1" ht="12">
      <c r="A156" s="39"/>
      <c r="B156" s="40"/>
      <c r="C156" s="41"/>
      <c r="D156" s="255" t="s">
        <v>182</v>
      </c>
      <c r="E156" s="41"/>
      <c r="F156" s="256" t="s">
        <v>222</v>
      </c>
      <c r="G156" s="41"/>
      <c r="H156" s="41"/>
      <c r="I156" s="210"/>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182</v>
      </c>
      <c r="AU156" s="18" t="s">
        <v>85</v>
      </c>
    </row>
    <row r="157" spans="1:47" s="2" customFormat="1" ht="12">
      <c r="A157" s="39"/>
      <c r="B157" s="40"/>
      <c r="C157" s="41"/>
      <c r="D157" s="271" t="s">
        <v>218</v>
      </c>
      <c r="E157" s="41"/>
      <c r="F157" s="272" t="s">
        <v>224</v>
      </c>
      <c r="G157" s="41"/>
      <c r="H157" s="41"/>
      <c r="I157" s="210"/>
      <c r="J157" s="41"/>
      <c r="K157" s="41"/>
      <c r="L157" s="45"/>
      <c r="M157" s="257"/>
      <c r="N157" s="258"/>
      <c r="O157" s="92"/>
      <c r="P157" s="92"/>
      <c r="Q157" s="92"/>
      <c r="R157" s="92"/>
      <c r="S157" s="92"/>
      <c r="T157" s="93"/>
      <c r="U157" s="39"/>
      <c r="V157" s="39"/>
      <c r="W157" s="39"/>
      <c r="X157" s="39"/>
      <c r="Y157" s="39"/>
      <c r="Z157" s="39"/>
      <c r="AA157" s="39"/>
      <c r="AB157" s="39"/>
      <c r="AC157" s="39"/>
      <c r="AD157" s="39"/>
      <c r="AE157" s="39"/>
      <c r="AT157" s="18" t="s">
        <v>218</v>
      </c>
      <c r="AU157" s="18" t="s">
        <v>85</v>
      </c>
    </row>
    <row r="158" spans="1:47" s="2" customFormat="1" ht="12">
      <c r="A158" s="39"/>
      <c r="B158" s="40"/>
      <c r="C158" s="41"/>
      <c r="D158" s="255" t="s">
        <v>183</v>
      </c>
      <c r="E158" s="41"/>
      <c r="F158" s="259" t="s">
        <v>225</v>
      </c>
      <c r="G158" s="41"/>
      <c r="H158" s="41"/>
      <c r="I158" s="210"/>
      <c r="J158" s="41"/>
      <c r="K158" s="41"/>
      <c r="L158" s="45"/>
      <c r="M158" s="257"/>
      <c r="N158" s="258"/>
      <c r="O158" s="92"/>
      <c r="P158" s="92"/>
      <c r="Q158" s="92"/>
      <c r="R158" s="92"/>
      <c r="S158" s="92"/>
      <c r="T158" s="93"/>
      <c r="U158" s="39"/>
      <c r="V158" s="39"/>
      <c r="W158" s="39"/>
      <c r="X158" s="39"/>
      <c r="Y158" s="39"/>
      <c r="Z158" s="39"/>
      <c r="AA158" s="39"/>
      <c r="AB158" s="39"/>
      <c r="AC158" s="39"/>
      <c r="AD158" s="39"/>
      <c r="AE158" s="39"/>
      <c r="AT158" s="18" t="s">
        <v>183</v>
      </c>
      <c r="AU158" s="18" t="s">
        <v>85</v>
      </c>
    </row>
    <row r="159" spans="1:51" s="13" customFormat="1" ht="12">
      <c r="A159" s="13"/>
      <c r="B159" s="260"/>
      <c r="C159" s="261"/>
      <c r="D159" s="255" t="s">
        <v>203</v>
      </c>
      <c r="E159" s="262" t="s">
        <v>1</v>
      </c>
      <c r="F159" s="263" t="s">
        <v>83</v>
      </c>
      <c r="G159" s="261"/>
      <c r="H159" s="264">
        <v>1</v>
      </c>
      <c r="I159" s="265"/>
      <c r="J159" s="261"/>
      <c r="K159" s="261"/>
      <c r="L159" s="266"/>
      <c r="M159" s="273"/>
      <c r="N159" s="274"/>
      <c r="O159" s="274"/>
      <c r="P159" s="274"/>
      <c r="Q159" s="274"/>
      <c r="R159" s="274"/>
      <c r="S159" s="274"/>
      <c r="T159" s="275"/>
      <c r="U159" s="13"/>
      <c r="V159" s="13"/>
      <c r="W159" s="13"/>
      <c r="X159" s="13"/>
      <c r="Y159" s="13"/>
      <c r="Z159" s="13"/>
      <c r="AA159" s="13"/>
      <c r="AB159" s="13"/>
      <c r="AC159" s="13"/>
      <c r="AD159" s="13"/>
      <c r="AE159" s="13"/>
      <c r="AT159" s="270" t="s">
        <v>203</v>
      </c>
      <c r="AU159" s="270" t="s">
        <v>85</v>
      </c>
      <c r="AV159" s="13" t="s">
        <v>85</v>
      </c>
      <c r="AW159" s="13" t="s">
        <v>32</v>
      </c>
      <c r="AX159" s="13" t="s">
        <v>83</v>
      </c>
      <c r="AY159" s="270" t="s">
        <v>172</v>
      </c>
    </row>
    <row r="160" spans="1:31" s="2" customFormat="1" ht="6.95" customHeight="1">
      <c r="A160" s="39"/>
      <c r="B160" s="67"/>
      <c r="C160" s="68"/>
      <c r="D160" s="68"/>
      <c r="E160" s="68"/>
      <c r="F160" s="68"/>
      <c r="G160" s="68"/>
      <c r="H160" s="68"/>
      <c r="I160" s="68"/>
      <c r="J160" s="68"/>
      <c r="K160" s="68"/>
      <c r="L160" s="45"/>
      <c r="M160" s="39"/>
      <c r="O160" s="39"/>
      <c r="P160" s="39"/>
      <c r="Q160" s="39"/>
      <c r="R160" s="39"/>
      <c r="S160" s="39"/>
      <c r="T160" s="39"/>
      <c r="U160" s="39"/>
      <c r="V160" s="39"/>
      <c r="W160" s="39"/>
      <c r="X160" s="39"/>
      <c r="Y160" s="39"/>
      <c r="Z160" s="39"/>
      <c r="AA160" s="39"/>
      <c r="AB160" s="39"/>
      <c r="AC160" s="39"/>
      <c r="AD160" s="39"/>
      <c r="AE160" s="39"/>
    </row>
  </sheetData>
  <sheetProtection password="CC35" sheet="1" objects="1" scenarios="1" formatColumns="0" formatRows="0" autoFilter="0"/>
  <autoFilter ref="C129:K159"/>
  <mergeCells count="14">
    <mergeCell ref="E7:H7"/>
    <mergeCell ref="E9:H9"/>
    <mergeCell ref="E18:H18"/>
    <mergeCell ref="E27:H27"/>
    <mergeCell ref="E85:H85"/>
    <mergeCell ref="E87:H87"/>
    <mergeCell ref="D104:F104"/>
    <mergeCell ref="D105:F105"/>
    <mergeCell ref="D106:F106"/>
    <mergeCell ref="D107:F107"/>
    <mergeCell ref="D108:F108"/>
    <mergeCell ref="E120:H120"/>
    <mergeCell ref="E122:H122"/>
    <mergeCell ref="L2:V2"/>
  </mergeCells>
  <hyperlinks>
    <hyperlink ref="F153" r:id="rId1" display="https://podminky.urs.cz/item/CS_URS_2022_01/043103000"/>
    <hyperlink ref="F157" r:id="rId2" display="https://podminky.urs.cz/item/CS_URS_2022_01/049303000"/>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3"/>
</worksheet>
</file>

<file path=xl/worksheets/sheet3.xml><?xml version="1.0" encoding="utf-8"?>
<worksheet xmlns="http://schemas.openxmlformats.org/spreadsheetml/2006/main" xmlns:r="http://schemas.openxmlformats.org/officeDocument/2006/relationships">
  <sheetPr>
    <pageSetUpPr fitToPage="1"/>
  </sheetPr>
  <dimension ref="A2:BM25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88</v>
      </c>
      <c r="AZ2" s="276" t="s">
        <v>226</v>
      </c>
      <c r="BA2" s="276" t="s">
        <v>1</v>
      </c>
      <c r="BB2" s="276" t="s">
        <v>1</v>
      </c>
      <c r="BC2" s="276" t="s">
        <v>227</v>
      </c>
      <c r="BD2" s="276" t="s">
        <v>85</v>
      </c>
    </row>
    <row r="3" spans="2:56" s="1" customFormat="1" ht="6.95" customHeight="1">
      <c r="B3" s="147"/>
      <c r="C3" s="148"/>
      <c r="D3" s="148"/>
      <c r="E3" s="148"/>
      <c r="F3" s="148"/>
      <c r="G3" s="148"/>
      <c r="H3" s="148"/>
      <c r="I3" s="148"/>
      <c r="J3" s="148"/>
      <c r="K3" s="148"/>
      <c r="L3" s="21"/>
      <c r="AT3" s="18" t="s">
        <v>85</v>
      </c>
      <c r="AZ3" s="276" t="s">
        <v>228</v>
      </c>
      <c r="BA3" s="276" t="s">
        <v>1</v>
      </c>
      <c r="BB3" s="276" t="s">
        <v>1</v>
      </c>
      <c r="BC3" s="276" t="s">
        <v>212</v>
      </c>
      <c r="BD3" s="276"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1:31"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229</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J101</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ROUND((SUM(BE101:BE108)+SUM(BE128:BE256)),2)</f>
        <v>0</v>
      </c>
      <c r="G35" s="39"/>
      <c r="H35" s="39"/>
      <c r="I35" s="167">
        <v>0.21</v>
      </c>
      <c r="J35" s="166">
        <f>ROUND(((SUM(BE101:BE108)+SUM(BE128:BE256))*I35),2)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ROUND((SUM(BF101:BF108)+SUM(BF128:BF256)),2)</f>
        <v>0</v>
      </c>
      <c r="G36" s="39"/>
      <c r="H36" s="39"/>
      <c r="I36" s="167">
        <v>0.15</v>
      </c>
      <c r="J36" s="166">
        <f>ROUND(((SUM(BF101:BF108)+SUM(BF128:BF256))*I36),2)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ROUND((SUM(BG101:BG108)+SUM(BG128:BG256)),2)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ROUND((SUM(BH101:BH108)+SUM(BH128:BH256)),2)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ROUND((SUM(BI101:BI108)+SUM(BI128:BI256)),2)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B8 - Provizorní dopravní značení</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J128</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230</v>
      </c>
      <c r="E97" s="194"/>
      <c r="F97" s="194"/>
      <c r="G97" s="194"/>
      <c r="H97" s="194"/>
      <c r="I97" s="194"/>
      <c r="J97" s="195">
        <f>J129</f>
        <v>0</v>
      </c>
      <c r="K97" s="192"/>
      <c r="L97" s="196"/>
      <c r="S97" s="9"/>
      <c r="T97" s="9"/>
      <c r="U97" s="9"/>
      <c r="V97" s="9"/>
      <c r="W97" s="9"/>
      <c r="X97" s="9"/>
      <c r="Y97" s="9"/>
      <c r="Z97" s="9"/>
      <c r="AA97" s="9"/>
      <c r="AB97" s="9"/>
      <c r="AC97" s="9"/>
      <c r="AD97" s="9"/>
      <c r="AE97" s="9"/>
    </row>
    <row r="98" spans="1:31" s="10" customFormat="1" ht="19.9" customHeight="1">
      <c r="A98" s="10"/>
      <c r="B98" s="197"/>
      <c r="C98" s="134"/>
      <c r="D98" s="198" t="s">
        <v>231</v>
      </c>
      <c r="E98" s="199"/>
      <c r="F98" s="199"/>
      <c r="G98" s="199"/>
      <c r="H98" s="199"/>
      <c r="I98" s="199"/>
      <c r="J98" s="200">
        <f>J130</f>
        <v>0</v>
      </c>
      <c r="K98" s="134"/>
      <c r="L98" s="201"/>
      <c r="S98" s="10"/>
      <c r="T98" s="10"/>
      <c r="U98" s="10"/>
      <c r="V98" s="10"/>
      <c r="W98" s="10"/>
      <c r="X98" s="10"/>
      <c r="Y98" s="10"/>
      <c r="Z98" s="10"/>
      <c r="AA98" s="10"/>
      <c r="AB98" s="10"/>
      <c r="AC98" s="10"/>
      <c r="AD98" s="10"/>
      <c r="AE98" s="10"/>
    </row>
    <row r="99" spans="1:31" s="2" customFormat="1" ht="21.8" customHeight="1">
      <c r="A99" s="39"/>
      <c r="B99" s="40"/>
      <c r="C99" s="41"/>
      <c r="D99" s="41"/>
      <c r="E99" s="41"/>
      <c r="F99" s="41"/>
      <c r="G99" s="41"/>
      <c r="H99" s="41"/>
      <c r="I99" s="41"/>
      <c r="J99" s="41"/>
      <c r="K99" s="41"/>
      <c r="L99" s="64"/>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64"/>
      <c r="S100" s="39"/>
      <c r="T100" s="39"/>
      <c r="U100" s="39"/>
      <c r="V100" s="39"/>
      <c r="W100" s="39"/>
      <c r="X100" s="39"/>
      <c r="Y100" s="39"/>
      <c r="Z100" s="39"/>
      <c r="AA100" s="39"/>
      <c r="AB100" s="39"/>
      <c r="AC100" s="39"/>
      <c r="AD100" s="39"/>
      <c r="AE100" s="39"/>
    </row>
    <row r="101" spans="1:31" s="2" customFormat="1" ht="29.25" customHeight="1">
      <c r="A101" s="39"/>
      <c r="B101" s="40"/>
      <c r="C101" s="190" t="s">
        <v>147</v>
      </c>
      <c r="D101" s="41"/>
      <c r="E101" s="41"/>
      <c r="F101" s="41"/>
      <c r="G101" s="41"/>
      <c r="H101" s="41"/>
      <c r="I101" s="41"/>
      <c r="J101" s="202">
        <f>ROUND(J102+J103+J104+J105+J106+J107,2)</f>
        <v>0</v>
      </c>
      <c r="K101" s="41"/>
      <c r="L101" s="64"/>
      <c r="N101" s="203" t="s">
        <v>39</v>
      </c>
      <c r="S101" s="39"/>
      <c r="T101" s="39"/>
      <c r="U101" s="39"/>
      <c r="V101" s="39"/>
      <c r="W101" s="39"/>
      <c r="X101" s="39"/>
      <c r="Y101" s="39"/>
      <c r="Z101" s="39"/>
      <c r="AA101" s="39"/>
      <c r="AB101" s="39"/>
      <c r="AC101" s="39"/>
      <c r="AD101" s="39"/>
      <c r="AE101" s="39"/>
    </row>
    <row r="102" spans="1:65" s="2" customFormat="1" ht="18" customHeight="1">
      <c r="A102" s="39"/>
      <c r="B102" s="40"/>
      <c r="C102" s="41"/>
      <c r="D102" s="204" t="s">
        <v>148</v>
      </c>
      <c r="E102" s="205"/>
      <c r="F102" s="205"/>
      <c r="G102" s="41"/>
      <c r="H102" s="41"/>
      <c r="I102" s="41"/>
      <c r="J102" s="206">
        <v>0</v>
      </c>
      <c r="K102" s="41"/>
      <c r="L102" s="207"/>
      <c r="M102" s="208"/>
      <c r="N102" s="209" t="s">
        <v>40</v>
      </c>
      <c r="O102" s="208"/>
      <c r="P102" s="208"/>
      <c r="Q102" s="208"/>
      <c r="R102" s="208"/>
      <c r="S102" s="210"/>
      <c r="T102" s="210"/>
      <c r="U102" s="210"/>
      <c r="V102" s="210"/>
      <c r="W102" s="210"/>
      <c r="X102" s="210"/>
      <c r="Y102" s="210"/>
      <c r="Z102" s="210"/>
      <c r="AA102" s="210"/>
      <c r="AB102" s="210"/>
      <c r="AC102" s="210"/>
      <c r="AD102" s="210"/>
      <c r="AE102" s="210"/>
      <c r="AF102" s="208"/>
      <c r="AG102" s="208"/>
      <c r="AH102" s="208"/>
      <c r="AI102" s="208"/>
      <c r="AJ102" s="208"/>
      <c r="AK102" s="208"/>
      <c r="AL102" s="208"/>
      <c r="AM102" s="208"/>
      <c r="AN102" s="208"/>
      <c r="AO102" s="208"/>
      <c r="AP102" s="208"/>
      <c r="AQ102" s="208"/>
      <c r="AR102" s="208"/>
      <c r="AS102" s="208"/>
      <c r="AT102" s="208"/>
      <c r="AU102" s="208"/>
      <c r="AV102" s="208"/>
      <c r="AW102" s="208"/>
      <c r="AX102" s="208"/>
      <c r="AY102" s="211" t="s">
        <v>149</v>
      </c>
      <c r="AZ102" s="208"/>
      <c r="BA102" s="208"/>
      <c r="BB102" s="208"/>
      <c r="BC102" s="208"/>
      <c r="BD102" s="208"/>
      <c r="BE102" s="212">
        <f>IF(N102="základní",J102,0)</f>
        <v>0</v>
      </c>
      <c r="BF102" s="212">
        <f>IF(N102="snížená",J102,0)</f>
        <v>0</v>
      </c>
      <c r="BG102" s="212">
        <f>IF(N102="zákl. přenesená",J102,0)</f>
        <v>0</v>
      </c>
      <c r="BH102" s="212">
        <f>IF(N102="sníž. přenesená",J102,0)</f>
        <v>0</v>
      </c>
      <c r="BI102" s="212">
        <f>IF(N102="nulová",J102,0)</f>
        <v>0</v>
      </c>
      <c r="BJ102" s="211" t="s">
        <v>83</v>
      </c>
      <c r="BK102" s="208"/>
      <c r="BL102" s="208"/>
      <c r="BM102" s="208"/>
    </row>
    <row r="103" spans="1:65" s="2" customFormat="1" ht="18" customHeight="1">
      <c r="A103" s="39"/>
      <c r="B103" s="40"/>
      <c r="C103" s="41"/>
      <c r="D103" s="204" t="s">
        <v>150</v>
      </c>
      <c r="E103" s="205"/>
      <c r="F103" s="205"/>
      <c r="G103" s="41"/>
      <c r="H103" s="41"/>
      <c r="I103" s="41"/>
      <c r="J103" s="206">
        <v>0</v>
      </c>
      <c r="K103" s="41"/>
      <c r="L103" s="207"/>
      <c r="M103" s="208"/>
      <c r="N103" s="209" t="s">
        <v>40</v>
      </c>
      <c r="O103" s="208"/>
      <c r="P103" s="208"/>
      <c r="Q103" s="208"/>
      <c r="R103" s="208"/>
      <c r="S103" s="210"/>
      <c r="T103" s="210"/>
      <c r="U103" s="210"/>
      <c r="V103" s="210"/>
      <c r="W103" s="210"/>
      <c r="X103" s="210"/>
      <c r="Y103" s="210"/>
      <c r="Z103" s="210"/>
      <c r="AA103" s="210"/>
      <c r="AB103" s="210"/>
      <c r="AC103" s="210"/>
      <c r="AD103" s="210"/>
      <c r="AE103" s="210"/>
      <c r="AF103" s="208"/>
      <c r="AG103" s="208"/>
      <c r="AH103" s="208"/>
      <c r="AI103" s="208"/>
      <c r="AJ103" s="208"/>
      <c r="AK103" s="208"/>
      <c r="AL103" s="208"/>
      <c r="AM103" s="208"/>
      <c r="AN103" s="208"/>
      <c r="AO103" s="208"/>
      <c r="AP103" s="208"/>
      <c r="AQ103" s="208"/>
      <c r="AR103" s="208"/>
      <c r="AS103" s="208"/>
      <c r="AT103" s="208"/>
      <c r="AU103" s="208"/>
      <c r="AV103" s="208"/>
      <c r="AW103" s="208"/>
      <c r="AX103" s="208"/>
      <c r="AY103" s="211" t="s">
        <v>149</v>
      </c>
      <c r="AZ103" s="208"/>
      <c r="BA103" s="208"/>
      <c r="BB103" s="208"/>
      <c r="BC103" s="208"/>
      <c r="BD103" s="208"/>
      <c r="BE103" s="212">
        <f>IF(N103="základní",J103,0)</f>
        <v>0</v>
      </c>
      <c r="BF103" s="212">
        <f>IF(N103="snížená",J103,0)</f>
        <v>0</v>
      </c>
      <c r="BG103" s="212">
        <f>IF(N103="zákl. přenesená",J103,0)</f>
        <v>0</v>
      </c>
      <c r="BH103" s="212">
        <f>IF(N103="sníž. přenesená",J103,0)</f>
        <v>0</v>
      </c>
      <c r="BI103" s="212">
        <f>IF(N103="nulová",J103,0)</f>
        <v>0</v>
      </c>
      <c r="BJ103" s="211" t="s">
        <v>83</v>
      </c>
      <c r="BK103" s="208"/>
      <c r="BL103" s="208"/>
      <c r="BM103" s="208"/>
    </row>
    <row r="104" spans="1:65" s="2" customFormat="1" ht="18" customHeight="1">
      <c r="A104" s="39"/>
      <c r="B104" s="40"/>
      <c r="C104" s="41"/>
      <c r="D104" s="204" t="s">
        <v>151</v>
      </c>
      <c r="E104" s="205"/>
      <c r="F104" s="205"/>
      <c r="G104" s="41"/>
      <c r="H104" s="41"/>
      <c r="I104" s="41"/>
      <c r="J104" s="206">
        <v>0</v>
      </c>
      <c r="K104" s="41"/>
      <c r="L104" s="207"/>
      <c r="M104" s="208"/>
      <c r="N104" s="209" t="s">
        <v>40</v>
      </c>
      <c r="O104" s="208"/>
      <c r="P104" s="208"/>
      <c r="Q104" s="208"/>
      <c r="R104" s="208"/>
      <c r="S104" s="210"/>
      <c r="T104" s="210"/>
      <c r="U104" s="210"/>
      <c r="V104" s="210"/>
      <c r="W104" s="210"/>
      <c r="X104" s="210"/>
      <c r="Y104" s="210"/>
      <c r="Z104" s="210"/>
      <c r="AA104" s="210"/>
      <c r="AB104" s="210"/>
      <c r="AC104" s="210"/>
      <c r="AD104" s="210"/>
      <c r="AE104" s="210"/>
      <c r="AF104" s="208"/>
      <c r="AG104" s="208"/>
      <c r="AH104" s="208"/>
      <c r="AI104" s="208"/>
      <c r="AJ104" s="208"/>
      <c r="AK104" s="208"/>
      <c r="AL104" s="208"/>
      <c r="AM104" s="208"/>
      <c r="AN104" s="208"/>
      <c r="AO104" s="208"/>
      <c r="AP104" s="208"/>
      <c r="AQ104" s="208"/>
      <c r="AR104" s="208"/>
      <c r="AS104" s="208"/>
      <c r="AT104" s="208"/>
      <c r="AU104" s="208"/>
      <c r="AV104" s="208"/>
      <c r="AW104" s="208"/>
      <c r="AX104" s="208"/>
      <c r="AY104" s="211" t="s">
        <v>149</v>
      </c>
      <c r="AZ104" s="208"/>
      <c r="BA104" s="208"/>
      <c r="BB104" s="208"/>
      <c r="BC104" s="208"/>
      <c r="BD104" s="208"/>
      <c r="BE104" s="212">
        <f>IF(N104="základní",J104,0)</f>
        <v>0</v>
      </c>
      <c r="BF104" s="212">
        <f>IF(N104="snížená",J104,0)</f>
        <v>0</v>
      </c>
      <c r="BG104" s="212">
        <f>IF(N104="zákl. přenesená",J104,0)</f>
        <v>0</v>
      </c>
      <c r="BH104" s="212">
        <f>IF(N104="sníž. přenesená",J104,0)</f>
        <v>0</v>
      </c>
      <c r="BI104" s="212">
        <f>IF(N104="nulová",J104,0)</f>
        <v>0</v>
      </c>
      <c r="BJ104" s="211" t="s">
        <v>83</v>
      </c>
      <c r="BK104" s="208"/>
      <c r="BL104" s="208"/>
      <c r="BM104" s="208"/>
    </row>
    <row r="105" spans="1:65" s="2" customFormat="1" ht="18" customHeight="1">
      <c r="A105" s="39"/>
      <c r="B105" s="40"/>
      <c r="C105" s="41"/>
      <c r="D105" s="204" t="s">
        <v>152</v>
      </c>
      <c r="E105" s="205"/>
      <c r="F105" s="205"/>
      <c r="G105" s="41"/>
      <c r="H105" s="41"/>
      <c r="I105" s="41"/>
      <c r="J105" s="206">
        <v>0</v>
      </c>
      <c r="K105" s="41"/>
      <c r="L105" s="207"/>
      <c r="M105" s="208"/>
      <c r="N105" s="209" t="s">
        <v>40</v>
      </c>
      <c r="O105" s="208"/>
      <c r="P105" s="208"/>
      <c r="Q105" s="208"/>
      <c r="R105" s="208"/>
      <c r="S105" s="210"/>
      <c r="T105" s="210"/>
      <c r="U105" s="210"/>
      <c r="V105" s="210"/>
      <c r="W105" s="210"/>
      <c r="X105" s="210"/>
      <c r="Y105" s="210"/>
      <c r="Z105" s="210"/>
      <c r="AA105" s="210"/>
      <c r="AB105" s="210"/>
      <c r="AC105" s="210"/>
      <c r="AD105" s="210"/>
      <c r="AE105" s="210"/>
      <c r="AF105" s="208"/>
      <c r="AG105" s="208"/>
      <c r="AH105" s="208"/>
      <c r="AI105" s="208"/>
      <c r="AJ105" s="208"/>
      <c r="AK105" s="208"/>
      <c r="AL105" s="208"/>
      <c r="AM105" s="208"/>
      <c r="AN105" s="208"/>
      <c r="AO105" s="208"/>
      <c r="AP105" s="208"/>
      <c r="AQ105" s="208"/>
      <c r="AR105" s="208"/>
      <c r="AS105" s="208"/>
      <c r="AT105" s="208"/>
      <c r="AU105" s="208"/>
      <c r="AV105" s="208"/>
      <c r="AW105" s="208"/>
      <c r="AX105" s="208"/>
      <c r="AY105" s="211" t="s">
        <v>149</v>
      </c>
      <c r="AZ105" s="208"/>
      <c r="BA105" s="208"/>
      <c r="BB105" s="208"/>
      <c r="BC105" s="208"/>
      <c r="BD105" s="208"/>
      <c r="BE105" s="212">
        <f>IF(N105="základní",J105,0)</f>
        <v>0</v>
      </c>
      <c r="BF105" s="212">
        <f>IF(N105="snížená",J105,0)</f>
        <v>0</v>
      </c>
      <c r="BG105" s="212">
        <f>IF(N105="zákl. přenesená",J105,0)</f>
        <v>0</v>
      </c>
      <c r="BH105" s="212">
        <f>IF(N105="sníž. přenesená",J105,0)</f>
        <v>0</v>
      </c>
      <c r="BI105" s="212">
        <f>IF(N105="nulová",J105,0)</f>
        <v>0</v>
      </c>
      <c r="BJ105" s="211" t="s">
        <v>83</v>
      </c>
      <c r="BK105" s="208"/>
      <c r="BL105" s="208"/>
      <c r="BM105" s="208"/>
    </row>
    <row r="106" spans="1:65" s="2" customFormat="1" ht="18" customHeight="1">
      <c r="A106" s="39"/>
      <c r="B106" s="40"/>
      <c r="C106" s="41"/>
      <c r="D106" s="204" t="s">
        <v>153</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5" t="s">
        <v>154</v>
      </c>
      <c r="E107" s="41"/>
      <c r="F107" s="41"/>
      <c r="G107" s="41"/>
      <c r="H107" s="41"/>
      <c r="I107" s="41"/>
      <c r="J107" s="206">
        <f>ROUND(J30*T107,2)</f>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155</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31" s="2" customFormat="1" ht="12">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29.25" customHeight="1">
      <c r="A109" s="39"/>
      <c r="B109" s="40"/>
      <c r="C109" s="213" t="s">
        <v>156</v>
      </c>
      <c r="D109" s="188"/>
      <c r="E109" s="188"/>
      <c r="F109" s="188"/>
      <c r="G109" s="188"/>
      <c r="H109" s="188"/>
      <c r="I109" s="188"/>
      <c r="J109" s="214">
        <f>ROUND(J96+J101,2)</f>
        <v>0</v>
      </c>
      <c r="K109" s="188"/>
      <c r="L109" s="64"/>
      <c r="S109" s="39"/>
      <c r="T109" s="39"/>
      <c r="U109" s="39"/>
      <c r="V109" s="39"/>
      <c r="W109" s="39"/>
      <c r="X109" s="39"/>
      <c r="Y109" s="39"/>
      <c r="Z109" s="39"/>
      <c r="AA109" s="39"/>
      <c r="AB109" s="39"/>
      <c r="AC109" s="39"/>
      <c r="AD109" s="39"/>
      <c r="AE109" s="39"/>
    </row>
    <row r="110" spans="1:31" s="2" customFormat="1" ht="6.95" customHeight="1">
      <c r="A110" s="39"/>
      <c r="B110" s="67"/>
      <c r="C110" s="68"/>
      <c r="D110" s="68"/>
      <c r="E110" s="68"/>
      <c r="F110" s="68"/>
      <c r="G110" s="68"/>
      <c r="H110" s="68"/>
      <c r="I110" s="68"/>
      <c r="J110" s="68"/>
      <c r="K110" s="68"/>
      <c r="L110" s="64"/>
      <c r="S110" s="39"/>
      <c r="T110" s="39"/>
      <c r="U110" s="39"/>
      <c r="V110" s="39"/>
      <c r="W110" s="39"/>
      <c r="X110" s="39"/>
      <c r="Y110" s="39"/>
      <c r="Z110" s="39"/>
      <c r="AA110" s="39"/>
      <c r="AB110" s="39"/>
      <c r="AC110" s="39"/>
      <c r="AD110" s="39"/>
      <c r="AE110" s="39"/>
    </row>
    <row r="114" spans="1:31" s="2" customFormat="1" ht="6.95" customHeight="1">
      <c r="A114" s="39"/>
      <c r="B114" s="69"/>
      <c r="C114" s="70"/>
      <c r="D114" s="70"/>
      <c r="E114" s="70"/>
      <c r="F114" s="70"/>
      <c r="G114" s="70"/>
      <c r="H114" s="70"/>
      <c r="I114" s="70"/>
      <c r="J114" s="70"/>
      <c r="K114" s="70"/>
      <c r="L114" s="64"/>
      <c r="S114" s="39"/>
      <c r="T114" s="39"/>
      <c r="U114" s="39"/>
      <c r="V114" s="39"/>
      <c r="W114" s="39"/>
      <c r="X114" s="39"/>
      <c r="Y114" s="39"/>
      <c r="Z114" s="39"/>
      <c r="AA114" s="39"/>
      <c r="AB114" s="39"/>
      <c r="AC114" s="39"/>
      <c r="AD114" s="39"/>
      <c r="AE114" s="39"/>
    </row>
    <row r="115" spans="1:31" s="2" customFormat="1" ht="24.95" customHeight="1">
      <c r="A115" s="39"/>
      <c r="B115" s="40"/>
      <c r="C115" s="24" t="s">
        <v>157</v>
      </c>
      <c r="D115" s="41"/>
      <c r="E115" s="41"/>
      <c r="F115" s="41"/>
      <c r="G115" s="41"/>
      <c r="H115" s="41"/>
      <c r="I115" s="41"/>
      <c r="J115" s="41"/>
      <c r="K115" s="41"/>
      <c r="L115" s="64"/>
      <c r="S115" s="39"/>
      <c r="T115" s="39"/>
      <c r="U115" s="39"/>
      <c r="V115" s="39"/>
      <c r="W115" s="39"/>
      <c r="X115" s="39"/>
      <c r="Y115" s="39"/>
      <c r="Z115" s="39"/>
      <c r="AA115" s="39"/>
      <c r="AB115" s="39"/>
      <c r="AC115" s="39"/>
      <c r="AD115" s="39"/>
      <c r="AE115" s="39"/>
    </row>
    <row r="116" spans="1:31" s="2" customFormat="1" ht="6.95" customHeight="1">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12" customHeight="1">
      <c r="A117" s="39"/>
      <c r="B117" s="40"/>
      <c r="C117" s="33" t="s">
        <v>16</v>
      </c>
      <c r="D117" s="41"/>
      <c r="E117" s="41"/>
      <c r="F117" s="41"/>
      <c r="G117" s="41"/>
      <c r="H117" s="41"/>
      <c r="I117" s="41"/>
      <c r="J117" s="41"/>
      <c r="K117" s="41"/>
      <c r="L117" s="64"/>
      <c r="S117" s="39"/>
      <c r="T117" s="39"/>
      <c r="U117" s="39"/>
      <c r="V117" s="39"/>
      <c r="W117" s="39"/>
      <c r="X117" s="39"/>
      <c r="Y117" s="39"/>
      <c r="Z117" s="39"/>
      <c r="AA117" s="39"/>
      <c r="AB117" s="39"/>
      <c r="AC117" s="39"/>
      <c r="AD117" s="39"/>
      <c r="AE117" s="39"/>
    </row>
    <row r="118" spans="1:31" s="2" customFormat="1" ht="26.25" customHeight="1">
      <c r="A118" s="39"/>
      <c r="B118" s="40"/>
      <c r="C118" s="41"/>
      <c r="D118" s="41"/>
      <c r="E118" s="186" t="str">
        <f>E7</f>
        <v>Chodník a úpravy autobusových zastávek, ul. Císařská v Novém Jičíně (Bocheta)</v>
      </c>
      <c r="F118" s="33"/>
      <c r="G118" s="33"/>
      <c r="H118" s="33"/>
      <c r="I118" s="41"/>
      <c r="J118" s="41"/>
      <c r="K118" s="41"/>
      <c r="L118" s="64"/>
      <c r="S118" s="39"/>
      <c r="T118" s="39"/>
      <c r="U118" s="39"/>
      <c r="V118" s="39"/>
      <c r="W118" s="39"/>
      <c r="X118" s="39"/>
      <c r="Y118" s="39"/>
      <c r="Z118" s="39"/>
      <c r="AA118" s="39"/>
      <c r="AB118" s="39"/>
      <c r="AC118" s="39"/>
      <c r="AD118" s="39"/>
      <c r="AE118" s="39"/>
    </row>
    <row r="119" spans="1:31" s="2" customFormat="1" ht="12" customHeight="1">
      <c r="A119" s="39"/>
      <c r="B119" s="40"/>
      <c r="C119" s="33" t="s">
        <v>133</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16.5" customHeight="1">
      <c r="A120" s="39"/>
      <c r="B120" s="40"/>
      <c r="C120" s="41"/>
      <c r="D120" s="41"/>
      <c r="E120" s="77" t="str">
        <f>E9</f>
        <v>B8 - Provizorní dopravní značení</v>
      </c>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20</v>
      </c>
      <c r="D122" s="41"/>
      <c r="E122" s="41"/>
      <c r="F122" s="28" t="str">
        <f>F12</f>
        <v xml:space="preserve"> </v>
      </c>
      <c r="G122" s="41"/>
      <c r="H122" s="41"/>
      <c r="I122" s="33" t="s">
        <v>22</v>
      </c>
      <c r="J122" s="80" t="str">
        <f>IF(J12="","",J12)</f>
        <v>7. 2. 2022</v>
      </c>
      <c r="K122" s="41"/>
      <c r="L122" s="64"/>
      <c r="S122" s="39"/>
      <c r="T122" s="39"/>
      <c r="U122" s="39"/>
      <c r="V122" s="39"/>
      <c r="W122" s="39"/>
      <c r="X122" s="39"/>
      <c r="Y122" s="39"/>
      <c r="Z122" s="39"/>
      <c r="AA122" s="39"/>
      <c r="AB122" s="39"/>
      <c r="AC122" s="39"/>
      <c r="AD122" s="39"/>
      <c r="AE122" s="39"/>
    </row>
    <row r="123" spans="1:31" s="2" customFormat="1" ht="6.95" customHeight="1">
      <c r="A123" s="39"/>
      <c r="B123" s="40"/>
      <c r="C123" s="41"/>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5.15" customHeight="1">
      <c r="A124" s="39"/>
      <c r="B124" s="40"/>
      <c r="C124" s="33" t="s">
        <v>24</v>
      </c>
      <c r="D124" s="41"/>
      <c r="E124" s="41"/>
      <c r="F124" s="28" t="str">
        <f>E15</f>
        <v>Město Nový Jičín</v>
      </c>
      <c r="G124" s="41"/>
      <c r="H124" s="41"/>
      <c r="I124" s="33" t="s">
        <v>30</v>
      </c>
      <c r="J124" s="37" t="str">
        <f>E21</f>
        <v>DOPRAPLAN s.r.o.</v>
      </c>
      <c r="K124" s="41"/>
      <c r="L124" s="64"/>
      <c r="S124" s="39"/>
      <c r="T124" s="39"/>
      <c r="U124" s="39"/>
      <c r="V124" s="39"/>
      <c r="W124" s="39"/>
      <c r="X124" s="39"/>
      <c r="Y124" s="39"/>
      <c r="Z124" s="39"/>
      <c r="AA124" s="39"/>
      <c r="AB124" s="39"/>
      <c r="AC124" s="39"/>
      <c r="AD124" s="39"/>
      <c r="AE124" s="39"/>
    </row>
    <row r="125" spans="1:31" s="2" customFormat="1" ht="15.15" customHeight="1">
      <c r="A125" s="39"/>
      <c r="B125" s="40"/>
      <c r="C125" s="33" t="s">
        <v>28</v>
      </c>
      <c r="D125" s="41"/>
      <c r="E125" s="41"/>
      <c r="F125" s="28" t="str">
        <f>IF(E18="","",E18)</f>
        <v>Vyplň údaj</v>
      </c>
      <c r="G125" s="41"/>
      <c r="H125" s="41"/>
      <c r="I125" s="33" t="s">
        <v>33</v>
      </c>
      <c r="J125" s="37" t="str">
        <f>E24</f>
        <v xml:space="preserve"> </v>
      </c>
      <c r="K125" s="41"/>
      <c r="L125" s="64"/>
      <c r="S125" s="39"/>
      <c r="T125" s="39"/>
      <c r="U125" s="39"/>
      <c r="V125" s="39"/>
      <c r="W125" s="39"/>
      <c r="X125" s="39"/>
      <c r="Y125" s="39"/>
      <c r="Z125" s="39"/>
      <c r="AA125" s="39"/>
      <c r="AB125" s="39"/>
      <c r="AC125" s="39"/>
      <c r="AD125" s="39"/>
      <c r="AE125" s="39"/>
    </row>
    <row r="126" spans="1:31" s="2" customFormat="1" ht="10.3"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11" customFormat="1" ht="29.25" customHeight="1">
      <c r="A127" s="215"/>
      <c r="B127" s="216"/>
      <c r="C127" s="217" t="s">
        <v>158</v>
      </c>
      <c r="D127" s="218" t="s">
        <v>60</v>
      </c>
      <c r="E127" s="218" t="s">
        <v>56</v>
      </c>
      <c r="F127" s="218" t="s">
        <v>57</v>
      </c>
      <c r="G127" s="218" t="s">
        <v>159</v>
      </c>
      <c r="H127" s="218" t="s">
        <v>160</v>
      </c>
      <c r="I127" s="218" t="s">
        <v>161</v>
      </c>
      <c r="J127" s="218" t="s">
        <v>140</v>
      </c>
      <c r="K127" s="219" t="s">
        <v>162</v>
      </c>
      <c r="L127" s="220"/>
      <c r="M127" s="101" t="s">
        <v>1</v>
      </c>
      <c r="N127" s="102" t="s">
        <v>39</v>
      </c>
      <c r="O127" s="102" t="s">
        <v>163</v>
      </c>
      <c r="P127" s="102" t="s">
        <v>164</v>
      </c>
      <c r="Q127" s="102" t="s">
        <v>165</v>
      </c>
      <c r="R127" s="102" t="s">
        <v>166</v>
      </c>
      <c r="S127" s="102" t="s">
        <v>167</v>
      </c>
      <c r="T127" s="103" t="s">
        <v>168</v>
      </c>
      <c r="U127" s="215"/>
      <c r="V127" s="215"/>
      <c r="W127" s="215"/>
      <c r="X127" s="215"/>
      <c r="Y127" s="215"/>
      <c r="Z127" s="215"/>
      <c r="AA127" s="215"/>
      <c r="AB127" s="215"/>
      <c r="AC127" s="215"/>
      <c r="AD127" s="215"/>
      <c r="AE127" s="215"/>
    </row>
    <row r="128" spans="1:63" s="2" customFormat="1" ht="22.8" customHeight="1">
      <c r="A128" s="39"/>
      <c r="B128" s="40"/>
      <c r="C128" s="108" t="s">
        <v>169</v>
      </c>
      <c r="D128" s="41"/>
      <c r="E128" s="41"/>
      <c r="F128" s="41"/>
      <c r="G128" s="41"/>
      <c r="H128" s="41"/>
      <c r="I128" s="41"/>
      <c r="J128" s="221">
        <f>BK128</f>
        <v>0</v>
      </c>
      <c r="K128" s="41"/>
      <c r="L128" s="45"/>
      <c r="M128" s="104"/>
      <c r="N128" s="222"/>
      <c r="O128" s="105"/>
      <c r="P128" s="223">
        <f>P129</f>
        <v>0</v>
      </c>
      <c r="Q128" s="105"/>
      <c r="R128" s="223">
        <f>R129</f>
        <v>0.00128</v>
      </c>
      <c r="S128" s="105"/>
      <c r="T128" s="224">
        <f>T129</f>
        <v>0</v>
      </c>
      <c r="U128" s="39"/>
      <c r="V128" s="39"/>
      <c r="W128" s="39"/>
      <c r="X128" s="39"/>
      <c r="Y128" s="39"/>
      <c r="Z128" s="39"/>
      <c r="AA128" s="39"/>
      <c r="AB128" s="39"/>
      <c r="AC128" s="39"/>
      <c r="AD128" s="39"/>
      <c r="AE128" s="39"/>
      <c r="AT128" s="18" t="s">
        <v>74</v>
      </c>
      <c r="AU128" s="18" t="s">
        <v>142</v>
      </c>
      <c r="BK128" s="225">
        <f>BK129</f>
        <v>0</v>
      </c>
    </row>
    <row r="129" spans="1:63" s="12" customFormat="1" ht="25.9" customHeight="1">
      <c r="A129" s="12"/>
      <c r="B129" s="226"/>
      <c r="C129" s="227"/>
      <c r="D129" s="228" t="s">
        <v>74</v>
      </c>
      <c r="E129" s="229" t="s">
        <v>232</v>
      </c>
      <c r="F129" s="229" t="s">
        <v>233</v>
      </c>
      <c r="G129" s="227"/>
      <c r="H129" s="227"/>
      <c r="I129" s="230"/>
      <c r="J129" s="231">
        <f>BK129</f>
        <v>0</v>
      </c>
      <c r="K129" s="227"/>
      <c r="L129" s="232"/>
      <c r="M129" s="233"/>
      <c r="N129" s="234"/>
      <c r="O129" s="234"/>
      <c r="P129" s="235">
        <f>P130</f>
        <v>0</v>
      </c>
      <c r="Q129" s="234"/>
      <c r="R129" s="235">
        <f>R130</f>
        <v>0.00128</v>
      </c>
      <c r="S129" s="234"/>
      <c r="T129" s="236">
        <f>T130</f>
        <v>0</v>
      </c>
      <c r="U129" s="12"/>
      <c r="V129" s="12"/>
      <c r="W129" s="12"/>
      <c r="X129" s="12"/>
      <c r="Y129" s="12"/>
      <c r="Z129" s="12"/>
      <c r="AA129" s="12"/>
      <c r="AB129" s="12"/>
      <c r="AC129" s="12"/>
      <c r="AD129" s="12"/>
      <c r="AE129" s="12"/>
      <c r="AR129" s="237" t="s">
        <v>83</v>
      </c>
      <c r="AT129" s="238" t="s">
        <v>74</v>
      </c>
      <c r="AU129" s="238" t="s">
        <v>75</v>
      </c>
      <c r="AY129" s="237" t="s">
        <v>172</v>
      </c>
      <c r="BK129" s="239">
        <f>BK130</f>
        <v>0</v>
      </c>
    </row>
    <row r="130" spans="1:63" s="12" customFormat="1" ht="22.8" customHeight="1">
      <c r="A130" s="12"/>
      <c r="B130" s="226"/>
      <c r="C130" s="227"/>
      <c r="D130" s="228" t="s">
        <v>74</v>
      </c>
      <c r="E130" s="240" t="s">
        <v>234</v>
      </c>
      <c r="F130" s="240" t="s">
        <v>235</v>
      </c>
      <c r="G130" s="227"/>
      <c r="H130" s="227"/>
      <c r="I130" s="230"/>
      <c r="J130" s="241">
        <f>BK130</f>
        <v>0</v>
      </c>
      <c r="K130" s="227"/>
      <c r="L130" s="232"/>
      <c r="M130" s="233"/>
      <c r="N130" s="234"/>
      <c r="O130" s="234"/>
      <c r="P130" s="235">
        <f>SUM(P131:P256)</f>
        <v>0</v>
      </c>
      <c r="Q130" s="234"/>
      <c r="R130" s="235">
        <f>SUM(R131:R256)</f>
        <v>0.00128</v>
      </c>
      <c r="S130" s="234"/>
      <c r="T130" s="236">
        <f>SUM(T131:T256)</f>
        <v>0</v>
      </c>
      <c r="U130" s="12"/>
      <c r="V130" s="12"/>
      <c r="W130" s="12"/>
      <c r="X130" s="12"/>
      <c r="Y130" s="12"/>
      <c r="Z130" s="12"/>
      <c r="AA130" s="12"/>
      <c r="AB130" s="12"/>
      <c r="AC130" s="12"/>
      <c r="AD130" s="12"/>
      <c r="AE130" s="12"/>
      <c r="AR130" s="237" t="s">
        <v>83</v>
      </c>
      <c r="AT130" s="238" t="s">
        <v>74</v>
      </c>
      <c r="AU130" s="238" t="s">
        <v>83</v>
      </c>
      <c r="AY130" s="237" t="s">
        <v>172</v>
      </c>
      <c r="BK130" s="239">
        <f>SUM(BK131:BK256)</f>
        <v>0</v>
      </c>
    </row>
    <row r="131" spans="1:65" s="2" customFormat="1" ht="24.15" customHeight="1">
      <c r="A131" s="39"/>
      <c r="B131" s="40"/>
      <c r="C131" s="242" t="s">
        <v>83</v>
      </c>
      <c r="D131" s="242" t="s">
        <v>175</v>
      </c>
      <c r="E131" s="243" t="s">
        <v>236</v>
      </c>
      <c r="F131" s="244" t="s">
        <v>237</v>
      </c>
      <c r="G131" s="245" t="s">
        <v>238</v>
      </c>
      <c r="H131" s="246">
        <v>21</v>
      </c>
      <c r="I131" s="247"/>
      <c r="J131" s="248">
        <f>ROUND(I131*H131,2)</f>
        <v>0</v>
      </c>
      <c r="K131" s="244" t="s">
        <v>216</v>
      </c>
      <c r="L131" s="45"/>
      <c r="M131" s="249" t="s">
        <v>1</v>
      </c>
      <c r="N131" s="250" t="s">
        <v>40</v>
      </c>
      <c r="O131" s="92"/>
      <c r="P131" s="251">
        <f>O131*H131</f>
        <v>0</v>
      </c>
      <c r="Q131" s="251">
        <v>0</v>
      </c>
      <c r="R131" s="251">
        <f>Q131*H131</f>
        <v>0</v>
      </c>
      <c r="S131" s="251">
        <v>0</v>
      </c>
      <c r="T131" s="252">
        <f>S131*H131</f>
        <v>0</v>
      </c>
      <c r="U131" s="39"/>
      <c r="V131" s="39"/>
      <c r="W131" s="39"/>
      <c r="X131" s="39"/>
      <c r="Y131" s="39"/>
      <c r="Z131" s="39"/>
      <c r="AA131" s="39"/>
      <c r="AB131" s="39"/>
      <c r="AC131" s="39"/>
      <c r="AD131" s="39"/>
      <c r="AE131" s="39"/>
      <c r="AR131" s="253" t="s">
        <v>195</v>
      </c>
      <c r="AT131" s="253" t="s">
        <v>175</v>
      </c>
      <c r="AU131" s="253" t="s">
        <v>85</v>
      </c>
      <c r="AY131" s="18" t="s">
        <v>172</v>
      </c>
      <c r="BE131" s="254">
        <f>IF(N131="základní",J131,0)</f>
        <v>0</v>
      </c>
      <c r="BF131" s="254">
        <f>IF(N131="snížená",J131,0)</f>
        <v>0</v>
      </c>
      <c r="BG131" s="254">
        <f>IF(N131="zákl. přenesená",J131,0)</f>
        <v>0</v>
      </c>
      <c r="BH131" s="254">
        <f>IF(N131="sníž. přenesená",J131,0)</f>
        <v>0</v>
      </c>
      <c r="BI131" s="254">
        <f>IF(N131="nulová",J131,0)</f>
        <v>0</v>
      </c>
      <c r="BJ131" s="18" t="s">
        <v>83</v>
      </c>
      <c r="BK131" s="254">
        <f>ROUND(I131*H131,2)</f>
        <v>0</v>
      </c>
      <c r="BL131" s="18" t="s">
        <v>195</v>
      </c>
      <c r="BM131" s="253" t="s">
        <v>239</v>
      </c>
    </row>
    <row r="132" spans="1:47" s="2" customFormat="1" ht="12">
      <c r="A132" s="39"/>
      <c r="B132" s="40"/>
      <c r="C132" s="41"/>
      <c r="D132" s="255" t="s">
        <v>182</v>
      </c>
      <c r="E132" s="41"/>
      <c r="F132" s="256" t="s">
        <v>240</v>
      </c>
      <c r="G132" s="41"/>
      <c r="H132" s="41"/>
      <c r="I132" s="210"/>
      <c r="J132" s="41"/>
      <c r="K132" s="41"/>
      <c r="L132" s="45"/>
      <c r="M132" s="257"/>
      <c r="N132" s="258"/>
      <c r="O132" s="92"/>
      <c r="P132" s="92"/>
      <c r="Q132" s="92"/>
      <c r="R132" s="92"/>
      <c r="S132" s="92"/>
      <c r="T132" s="93"/>
      <c r="U132" s="39"/>
      <c r="V132" s="39"/>
      <c r="W132" s="39"/>
      <c r="X132" s="39"/>
      <c r="Y132" s="39"/>
      <c r="Z132" s="39"/>
      <c r="AA132" s="39"/>
      <c r="AB132" s="39"/>
      <c r="AC132" s="39"/>
      <c r="AD132" s="39"/>
      <c r="AE132" s="39"/>
      <c r="AT132" s="18" t="s">
        <v>182</v>
      </c>
      <c r="AU132" s="18" t="s">
        <v>85</v>
      </c>
    </row>
    <row r="133" spans="1:47" s="2" customFormat="1" ht="12">
      <c r="A133" s="39"/>
      <c r="B133" s="40"/>
      <c r="C133" s="41"/>
      <c r="D133" s="271" t="s">
        <v>218</v>
      </c>
      <c r="E133" s="41"/>
      <c r="F133" s="272" t="s">
        <v>241</v>
      </c>
      <c r="G133" s="41"/>
      <c r="H133" s="41"/>
      <c r="I133" s="210"/>
      <c r="J133" s="41"/>
      <c r="K133" s="41"/>
      <c r="L133" s="45"/>
      <c r="M133" s="257"/>
      <c r="N133" s="258"/>
      <c r="O133" s="92"/>
      <c r="P133" s="92"/>
      <c r="Q133" s="92"/>
      <c r="R133" s="92"/>
      <c r="S133" s="92"/>
      <c r="T133" s="93"/>
      <c r="U133" s="39"/>
      <c r="V133" s="39"/>
      <c r="W133" s="39"/>
      <c r="X133" s="39"/>
      <c r="Y133" s="39"/>
      <c r="Z133" s="39"/>
      <c r="AA133" s="39"/>
      <c r="AB133" s="39"/>
      <c r="AC133" s="39"/>
      <c r="AD133" s="39"/>
      <c r="AE133" s="39"/>
      <c r="AT133" s="18" t="s">
        <v>218</v>
      </c>
      <c r="AU133" s="18" t="s">
        <v>85</v>
      </c>
    </row>
    <row r="134" spans="1:47" s="2" customFormat="1" ht="12">
      <c r="A134" s="39"/>
      <c r="B134" s="40"/>
      <c r="C134" s="41"/>
      <c r="D134" s="255" t="s">
        <v>242</v>
      </c>
      <c r="E134" s="41"/>
      <c r="F134" s="259" t="s">
        <v>243</v>
      </c>
      <c r="G134" s="41"/>
      <c r="H134" s="41"/>
      <c r="I134" s="210"/>
      <c r="J134" s="41"/>
      <c r="K134" s="41"/>
      <c r="L134" s="45"/>
      <c r="M134" s="257"/>
      <c r="N134" s="258"/>
      <c r="O134" s="92"/>
      <c r="P134" s="92"/>
      <c r="Q134" s="92"/>
      <c r="R134" s="92"/>
      <c r="S134" s="92"/>
      <c r="T134" s="93"/>
      <c r="U134" s="39"/>
      <c r="V134" s="39"/>
      <c r="W134" s="39"/>
      <c r="X134" s="39"/>
      <c r="Y134" s="39"/>
      <c r="Z134" s="39"/>
      <c r="AA134" s="39"/>
      <c r="AB134" s="39"/>
      <c r="AC134" s="39"/>
      <c r="AD134" s="39"/>
      <c r="AE134" s="39"/>
      <c r="AT134" s="18" t="s">
        <v>242</v>
      </c>
      <c r="AU134" s="18" t="s">
        <v>85</v>
      </c>
    </row>
    <row r="135" spans="1:51" s="14" customFormat="1" ht="12">
      <c r="A135" s="14"/>
      <c r="B135" s="277"/>
      <c r="C135" s="278"/>
      <c r="D135" s="255" t="s">
        <v>203</v>
      </c>
      <c r="E135" s="279" t="s">
        <v>1</v>
      </c>
      <c r="F135" s="280" t="s">
        <v>244</v>
      </c>
      <c r="G135" s="278"/>
      <c r="H135" s="279" t="s">
        <v>1</v>
      </c>
      <c r="I135" s="281"/>
      <c r="J135" s="278"/>
      <c r="K135" s="278"/>
      <c r="L135" s="282"/>
      <c r="M135" s="283"/>
      <c r="N135" s="284"/>
      <c r="O135" s="284"/>
      <c r="P135" s="284"/>
      <c r="Q135" s="284"/>
      <c r="R135" s="284"/>
      <c r="S135" s="284"/>
      <c r="T135" s="285"/>
      <c r="U135" s="14"/>
      <c r="V135" s="14"/>
      <c r="W135" s="14"/>
      <c r="X135" s="14"/>
      <c r="Y135" s="14"/>
      <c r="Z135" s="14"/>
      <c r="AA135" s="14"/>
      <c r="AB135" s="14"/>
      <c r="AC135" s="14"/>
      <c r="AD135" s="14"/>
      <c r="AE135" s="14"/>
      <c r="AT135" s="286" t="s">
        <v>203</v>
      </c>
      <c r="AU135" s="286" t="s">
        <v>85</v>
      </c>
      <c r="AV135" s="14" t="s">
        <v>83</v>
      </c>
      <c r="AW135" s="14" t="s">
        <v>32</v>
      </c>
      <c r="AX135" s="14" t="s">
        <v>75</v>
      </c>
      <c r="AY135" s="286" t="s">
        <v>172</v>
      </c>
    </row>
    <row r="136" spans="1:51" s="13" customFormat="1" ht="12">
      <c r="A136" s="13"/>
      <c r="B136" s="260"/>
      <c r="C136" s="261"/>
      <c r="D136" s="255" t="s">
        <v>203</v>
      </c>
      <c r="E136" s="262" t="s">
        <v>1</v>
      </c>
      <c r="F136" s="263" t="s">
        <v>245</v>
      </c>
      <c r="G136" s="261"/>
      <c r="H136" s="264">
        <v>2</v>
      </c>
      <c r="I136" s="265"/>
      <c r="J136" s="261"/>
      <c r="K136" s="261"/>
      <c r="L136" s="266"/>
      <c r="M136" s="267"/>
      <c r="N136" s="268"/>
      <c r="O136" s="268"/>
      <c r="P136" s="268"/>
      <c r="Q136" s="268"/>
      <c r="R136" s="268"/>
      <c r="S136" s="268"/>
      <c r="T136" s="269"/>
      <c r="U136" s="13"/>
      <c r="V136" s="13"/>
      <c r="W136" s="13"/>
      <c r="X136" s="13"/>
      <c r="Y136" s="13"/>
      <c r="Z136" s="13"/>
      <c r="AA136" s="13"/>
      <c r="AB136" s="13"/>
      <c r="AC136" s="13"/>
      <c r="AD136" s="13"/>
      <c r="AE136" s="13"/>
      <c r="AT136" s="270" t="s">
        <v>203</v>
      </c>
      <c r="AU136" s="270" t="s">
        <v>85</v>
      </c>
      <c r="AV136" s="13" t="s">
        <v>85</v>
      </c>
      <c r="AW136" s="13" t="s">
        <v>32</v>
      </c>
      <c r="AX136" s="13" t="s">
        <v>75</v>
      </c>
      <c r="AY136" s="270" t="s">
        <v>172</v>
      </c>
    </row>
    <row r="137" spans="1:51" s="13" customFormat="1" ht="12">
      <c r="A137" s="13"/>
      <c r="B137" s="260"/>
      <c r="C137" s="261"/>
      <c r="D137" s="255" t="s">
        <v>203</v>
      </c>
      <c r="E137" s="262" t="s">
        <v>1</v>
      </c>
      <c r="F137" s="263" t="s">
        <v>246</v>
      </c>
      <c r="G137" s="261"/>
      <c r="H137" s="264">
        <v>2</v>
      </c>
      <c r="I137" s="265"/>
      <c r="J137" s="261"/>
      <c r="K137" s="261"/>
      <c r="L137" s="266"/>
      <c r="M137" s="267"/>
      <c r="N137" s="268"/>
      <c r="O137" s="268"/>
      <c r="P137" s="268"/>
      <c r="Q137" s="268"/>
      <c r="R137" s="268"/>
      <c r="S137" s="268"/>
      <c r="T137" s="269"/>
      <c r="U137" s="13"/>
      <c r="V137" s="13"/>
      <c r="W137" s="13"/>
      <c r="X137" s="13"/>
      <c r="Y137" s="13"/>
      <c r="Z137" s="13"/>
      <c r="AA137" s="13"/>
      <c r="AB137" s="13"/>
      <c r="AC137" s="13"/>
      <c r="AD137" s="13"/>
      <c r="AE137" s="13"/>
      <c r="AT137" s="270" t="s">
        <v>203</v>
      </c>
      <c r="AU137" s="270" t="s">
        <v>85</v>
      </c>
      <c r="AV137" s="13" t="s">
        <v>85</v>
      </c>
      <c r="AW137" s="13" t="s">
        <v>32</v>
      </c>
      <c r="AX137" s="13" t="s">
        <v>75</v>
      </c>
      <c r="AY137" s="270" t="s">
        <v>172</v>
      </c>
    </row>
    <row r="138" spans="1:51" s="13" customFormat="1" ht="12">
      <c r="A138" s="13"/>
      <c r="B138" s="260"/>
      <c r="C138" s="261"/>
      <c r="D138" s="255" t="s">
        <v>203</v>
      </c>
      <c r="E138" s="262" t="s">
        <v>1</v>
      </c>
      <c r="F138" s="263" t="s">
        <v>247</v>
      </c>
      <c r="G138" s="261"/>
      <c r="H138" s="264">
        <v>1</v>
      </c>
      <c r="I138" s="265"/>
      <c r="J138" s="261"/>
      <c r="K138" s="261"/>
      <c r="L138" s="266"/>
      <c r="M138" s="267"/>
      <c r="N138" s="268"/>
      <c r="O138" s="268"/>
      <c r="P138" s="268"/>
      <c r="Q138" s="268"/>
      <c r="R138" s="268"/>
      <c r="S138" s="268"/>
      <c r="T138" s="269"/>
      <c r="U138" s="13"/>
      <c r="V138" s="13"/>
      <c r="W138" s="13"/>
      <c r="X138" s="13"/>
      <c r="Y138" s="13"/>
      <c r="Z138" s="13"/>
      <c r="AA138" s="13"/>
      <c r="AB138" s="13"/>
      <c r="AC138" s="13"/>
      <c r="AD138" s="13"/>
      <c r="AE138" s="13"/>
      <c r="AT138" s="270" t="s">
        <v>203</v>
      </c>
      <c r="AU138" s="270" t="s">
        <v>85</v>
      </c>
      <c r="AV138" s="13" t="s">
        <v>85</v>
      </c>
      <c r="AW138" s="13" t="s">
        <v>32</v>
      </c>
      <c r="AX138" s="13" t="s">
        <v>75</v>
      </c>
      <c r="AY138" s="270" t="s">
        <v>172</v>
      </c>
    </row>
    <row r="139" spans="1:51" s="13" customFormat="1" ht="12">
      <c r="A139" s="13"/>
      <c r="B139" s="260"/>
      <c r="C139" s="261"/>
      <c r="D139" s="255" t="s">
        <v>203</v>
      </c>
      <c r="E139" s="262" t="s">
        <v>1</v>
      </c>
      <c r="F139" s="263" t="s">
        <v>248</v>
      </c>
      <c r="G139" s="261"/>
      <c r="H139" s="264">
        <v>2</v>
      </c>
      <c r="I139" s="265"/>
      <c r="J139" s="261"/>
      <c r="K139" s="261"/>
      <c r="L139" s="266"/>
      <c r="M139" s="267"/>
      <c r="N139" s="268"/>
      <c r="O139" s="268"/>
      <c r="P139" s="268"/>
      <c r="Q139" s="268"/>
      <c r="R139" s="268"/>
      <c r="S139" s="268"/>
      <c r="T139" s="269"/>
      <c r="U139" s="13"/>
      <c r="V139" s="13"/>
      <c r="W139" s="13"/>
      <c r="X139" s="13"/>
      <c r="Y139" s="13"/>
      <c r="Z139" s="13"/>
      <c r="AA139" s="13"/>
      <c r="AB139" s="13"/>
      <c r="AC139" s="13"/>
      <c r="AD139" s="13"/>
      <c r="AE139" s="13"/>
      <c r="AT139" s="270" t="s">
        <v>203</v>
      </c>
      <c r="AU139" s="270" t="s">
        <v>85</v>
      </c>
      <c r="AV139" s="13" t="s">
        <v>85</v>
      </c>
      <c r="AW139" s="13" t="s">
        <v>32</v>
      </c>
      <c r="AX139" s="13" t="s">
        <v>75</v>
      </c>
      <c r="AY139" s="270" t="s">
        <v>172</v>
      </c>
    </row>
    <row r="140" spans="1:51" s="13" customFormat="1" ht="12">
      <c r="A140" s="13"/>
      <c r="B140" s="260"/>
      <c r="C140" s="261"/>
      <c r="D140" s="255" t="s">
        <v>203</v>
      </c>
      <c r="E140" s="262" t="s">
        <v>1</v>
      </c>
      <c r="F140" s="263" t="s">
        <v>249</v>
      </c>
      <c r="G140" s="261"/>
      <c r="H140" s="264">
        <v>2</v>
      </c>
      <c r="I140" s="265"/>
      <c r="J140" s="261"/>
      <c r="K140" s="261"/>
      <c r="L140" s="266"/>
      <c r="M140" s="267"/>
      <c r="N140" s="268"/>
      <c r="O140" s="268"/>
      <c r="P140" s="268"/>
      <c r="Q140" s="268"/>
      <c r="R140" s="268"/>
      <c r="S140" s="268"/>
      <c r="T140" s="269"/>
      <c r="U140" s="13"/>
      <c r="V140" s="13"/>
      <c r="W140" s="13"/>
      <c r="X140" s="13"/>
      <c r="Y140" s="13"/>
      <c r="Z140" s="13"/>
      <c r="AA140" s="13"/>
      <c r="AB140" s="13"/>
      <c r="AC140" s="13"/>
      <c r="AD140" s="13"/>
      <c r="AE140" s="13"/>
      <c r="AT140" s="270" t="s">
        <v>203</v>
      </c>
      <c r="AU140" s="270" t="s">
        <v>85</v>
      </c>
      <c r="AV140" s="13" t="s">
        <v>85</v>
      </c>
      <c r="AW140" s="13" t="s">
        <v>32</v>
      </c>
      <c r="AX140" s="13" t="s">
        <v>75</v>
      </c>
      <c r="AY140" s="270" t="s">
        <v>172</v>
      </c>
    </row>
    <row r="141" spans="1:51" s="13" customFormat="1" ht="12">
      <c r="A141" s="13"/>
      <c r="B141" s="260"/>
      <c r="C141" s="261"/>
      <c r="D141" s="255" t="s">
        <v>203</v>
      </c>
      <c r="E141" s="262" t="s">
        <v>1</v>
      </c>
      <c r="F141" s="263" t="s">
        <v>250</v>
      </c>
      <c r="G141" s="261"/>
      <c r="H141" s="264">
        <v>1</v>
      </c>
      <c r="I141" s="265"/>
      <c r="J141" s="261"/>
      <c r="K141" s="261"/>
      <c r="L141" s="266"/>
      <c r="M141" s="267"/>
      <c r="N141" s="268"/>
      <c r="O141" s="268"/>
      <c r="P141" s="268"/>
      <c r="Q141" s="268"/>
      <c r="R141" s="268"/>
      <c r="S141" s="268"/>
      <c r="T141" s="269"/>
      <c r="U141" s="13"/>
      <c r="V141" s="13"/>
      <c r="W141" s="13"/>
      <c r="X141" s="13"/>
      <c r="Y141" s="13"/>
      <c r="Z141" s="13"/>
      <c r="AA141" s="13"/>
      <c r="AB141" s="13"/>
      <c r="AC141" s="13"/>
      <c r="AD141" s="13"/>
      <c r="AE141" s="13"/>
      <c r="AT141" s="270" t="s">
        <v>203</v>
      </c>
      <c r="AU141" s="270" t="s">
        <v>85</v>
      </c>
      <c r="AV141" s="13" t="s">
        <v>85</v>
      </c>
      <c r="AW141" s="13" t="s">
        <v>32</v>
      </c>
      <c r="AX141" s="13" t="s">
        <v>75</v>
      </c>
      <c r="AY141" s="270" t="s">
        <v>172</v>
      </c>
    </row>
    <row r="142" spans="1:51" s="13" customFormat="1" ht="12">
      <c r="A142" s="13"/>
      <c r="B142" s="260"/>
      <c r="C142" s="261"/>
      <c r="D142" s="255" t="s">
        <v>203</v>
      </c>
      <c r="E142" s="262" t="s">
        <v>1</v>
      </c>
      <c r="F142" s="263" t="s">
        <v>251</v>
      </c>
      <c r="G142" s="261"/>
      <c r="H142" s="264">
        <v>1</v>
      </c>
      <c r="I142" s="265"/>
      <c r="J142" s="261"/>
      <c r="K142" s="261"/>
      <c r="L142" s="266"/>
      <c r="M142" s="267"/>
      <c r="N142" s="268"/>
      <c r="O142" s="268"/>
      <c r="P142" s="268"/>
      <c r="Q142" s="268"/>
      <c r="R142" s="268"/>
      <c r="S142" s="268"/>
      <c r="T142" s="269"/>
      <c r="U142" s="13"/>
      <c r="V142" s="13"/>
      <c r="W142" s="13"/>
      <c r="X142" s="13"/>
      <c r="Y142" s="13"/>
      <c r="Z142" s="13"/>
      <c r="AA142" s="13"/>
      <c r="AB142" s="13"/>
      <c r="AC142" s="13"/>
      <c r="AD142" s="13"/>
      <c r="AE142" s="13"/>
      <c r="AT142" s="270" t="s">
        <v>203</v>
      </c>
      <c r="AU142" s="270" t="s">
        <v>85</v>
      </c>
      <c r="AV142" s="13" t="s">
        <v>85</v>
      </c>
      <c r="AW142" s="13" t="s">
        <v>32</v>
      </c>
      <c r="AX142" s="13" t="s">
        <v>75</v>
      </c>
      <c r="AY142" s="270" t="s">
        <v>172</v>
      </c>
    </row>
    <row r="143" spans="1:51" s="13" customFormat="1" ht="12">
      <c r="A143" s="13"/>
      <c r="B143" s="260"/>
      <c r="C143" s="261"/>
      <c r="D143" s="255" t="s">
        <v>203</v>
      </c>
      <c r="E143" s="262" t="s">
        <v>1</v>
      </c>
      <c r="F143" s="263" t="s">
        <v>252</v>
      </c>
      <c r="G143" s="261"/>
      <c r="H143" s="264">
        <v>1</v>
      </c>
      <c r="I143" s="265"/>
      <c r="J143" s="261"/>
      <c r="K143" s="261"/>
      <c r="L143" s="266"/>
      <c r="M143" s="267"/>
      <c r="N143" s="268"/>
      <c r="O143" s="268"/>
      <c r="P143" s="268"/>
      <c r="Q143" s="268"/>
      <c r="R143" s="268"/>
      <c r="S143" s="268"/>
      <c r="T143" s="269"/>
      <c r="U143" s="13"/>
      <c r="V143" s="13"/>
      <c r="W143" s="13"/>
      <c r="X143" s="13"/>
      <c r="Y143" s="13"/>
      <c r="Z143" s="13"/>
      <c r="AA143" s="13"/>
      <c r="AB143" s="13"/>
      <c r="AC143" s="13"/>
      <c r="AD143" s="13"/>
      <c r="AE143" s="13"/>
      <c r="AT143" s="270" t="s">
        <v>203</v>
      </c>
      <c r="AU143" s="270" t="s">
        <v>85</v>
      </c>
      <c r="AV143" s="13" t="s">
        <v>85</v>
      </c>
      <c r="AW143" s="13" t="s">
        <v>32</v>
      </c>
      <c r="AX143" s="13" t="s">
        <v>75</v>
      </c>
      <c r="AY143" s="270" t="s">
        <v>172</v>
      </c>
    </row>
    <row r="144" spans="1:51" s="13" customFormat="1" ht="12">
      <c r="A144" s="13"/>
      <c r="B144" s="260"/>
      <c r="C144" s="261"/>
      <c r="D144" s="255" t="s">
        <v>203</v>
      </c>
      <c r="E144" s="262" t="s">
        <v>1</v>
      </c>
      <c r="F144" s="263" t="s">
        <v>253</v>
      </c>
      <c r="G144" s="261"/>
      <c r="H144" s="264">
        <v>1</v>
      </c>
      <c r="I144" s="265"/>
      <c r="J144" s="261"/>
      <c r="K144" s="261"/>
      <c r="L144" s="266"/>
      <c r="M144" s="267"/>
      <c r="N144" s="268"/>
      <c r="O144" s="268"/>
      <c r="P144" s="268"/>
      <c r="Q144" s="268"/>
      <c r="R144" s="268"/>
      <c r="S144" s="268"/>
      <c r="T144" s="269"/>
      <c r="U144" s="13"/>
      <c r="V144" s="13"/>
      <c r="W144" s="13"/>
      <c r="X144" s="13"/>
      <c r="Y144" s="13"/>
      <c r="Z144" s="13"/>
      <c r="AA144" s="13"/>
      <c r="AB144" s="13"/>
      <c r="AC144" s="13"/>
      <c r="AD144" s="13"/>
      <c r="AE144" s="13"/>
      <c r="AT144" s="270" t="s">
        <v>203</v>
      </c>
      <c r="AU144" s="270" t="s">
        <v>85</v>
      </c>
      <c r="AV144" s="13" t="s">
        <v>85</v>
      </c>
      <c r="AW144" s="13" t="s">
        <v>32</v>
      </c>
      <c r="AX144" s="13" t="s">
        <v>75</v>
      </c>
      <c r="AY144" s="270" t="s">
        <v>172</v>
      </c>
    </row>
    <row r="145" spans="1:51" s="13" customFormat="1" ht="12">
      <c r="A145" s="13"/>
      <c r="B145" s="260"/>
      <c r="C145" s="261"/>
      <c r="D145" s="255" t="s">
        <v>203</v>
      </c>
      <c r="E145" s="262" t="s">
        <v>1</v>
      </c>
      <c r="F145" s="263" t="s">
        <v>254</v>
      </c>
      <c r="G145" s="261"/>
      <c r="H145" s="264">
        <v>1</v>
      </c>
      <c r="I145" s="265"/>
      <c r="J145" s="261"/>
      <c r="K145" s="261"/>
      <c r="L145" s="266"/>
      <c r="M145" s="267"/>
      <c r="N145" s="268"/>
      <c r="O145" s="268"/>
      <c r="P145" s="268"/>
      <c r="Q145" s="268"/>
      <c r="R145" s="268"/>
      <c r="S145" s="268"/>
      <c r="T145" s="269"/>
      <c r="U145" s="13"/>
      <c r="V145" s="13"/>
      <c r="W145" s="13"/>
      <c r="X145" s="13"/>
      <c r="Y145" s="13"/>
      <c r="Z145" s="13"/>
      <c r="AA145" s="13"/>
      <c r="AB145" s="13"/>
      <c r="AC145" s="13"/>
      <c r="AD145" s="13"/>
      <c r="AE145" s="13"/>
      <c r="AT145" s="270" t="s">
        <v>203</v>
      </c>
      <c r="AU145" s="270" t="s">
        <v>85</v>
      </c>
      <c r="AV145" s="13" t="s">
        <v>85</v>
      </c>
      <c r="AW145" s="13" t="s">
        <v>32</v>
      </c>
      <c r="AX145" s="13" t="s">
        <v>75</v>
      </c>
      <c r="AY145" s="270" t="s">
        <v>172</v>
      </c>
    </row>
    <row r="146" spans="1:51" s="15" customFormat="1" ht="12">
      <c r="A146" s="15"/>
      <c r="B146" s="287"/>
      <c r="C146" s="288"/>
      <c r="D146" s="255" t="s">
        <v>203</v>
      </c>
      <c r="E146" s="289" t="s">
        <v>226</v>
      </c>
      <c r="F146" s="290" t="s">
        <v>255</v>
      </c>
      <c r="G146" s="288"/>
      <c r="H146" s="291">
        <v>14</v>
      </c>
      <c r="I146" s="292"/>
      <c r="J146" s="288"/>
      <c r="K146" s="288"/>
      <c r="L146" s="293"/>
      <c r="M146" s="294"/>
      <c r="N146" s="295"/>
      <c r="O146" s="295"/>
      <c r="P146" s="295"/>
      <c r="Q146" s="295"/>
      <c r="R146" s="295"/>
      <c r="S146" s="295"/>
      <c r="T146" s="296"/>
      <c r="U146" s="15"/>
      <c r="V146" s="15"/>
      <c r="W146" s="15"/>
      <c r="X146" s="15"/>
      <c r="Y146" s="15"/>
      <c r="Z146" s="15"/>
      <c r="AA146" s="15"/>
      <c r="AB146" s="15"/>
      <c r="AC146" s="15"/>
      <c r="AD146" s="15"/>
      <c r="AE146" s="15"/>
      <c r="AT146" s="297" t="s">
        <v>203</v>
      </c>
      <c r="AU146" s="297" t="s">
        <v>85</v>
      </c>
      <c r="AV146" s="15" t="s">
        <v>189</v>
      </c>
      <c r="AW146" s="15" t="s">
        <v>32</v>
      </c>
      <c r="AX146" s="15" t="s">
        <v>75</v>
      </c>
      <c r="AY146" s="297" t="s">
        <v>172</v>
      </c>
    </row>
    <row r="147" spans="1:51" s="14" customFormat="1" ht="12">
      <c r="A147" s="14"/>
      <c r="B147" s="277"/>
      <c r="C147" s="278"/>
      <c r="D147" s="255" t="s">
        <v>203</v>
      </c>
      <c r="E147" s="279" t="s">
        <v>1</v>
      </c>
      <c r="F147" s="280" t="s">
        <v>256</v>
      </c>
      <c r="G147" s="278"/>
      <c r="H147" s="279" t="s">
        <v>1</v>
      </c>
      <c r="I147" s="281"/>
      <c r="J147" s="278"/>
      <c r="K147" s="278"/>
      <c r="L147" s="282"/>
      <c r="M147" s="283"/>
      <c r="N147" s="284"/>
      <c r="O147" s="284"/>
      <c r="P147" s="284"/>
      <c r="Q147" s="284"/>
      <c r="R147" s="284"/>
      <c r="S147" s="284"/>
      <c r="T147" s="285"/>
      <c r="U147" s="14"/>
      <c r="V147" s="14"/>
      <c r="W147" s="14"/>
      <c r="X147" s="14"/>
      <c r="Y147" s="14"/>
      <c r="Z147" s="14"/>
      <c r="AA147" s="14"/>
      <c r="AB147" s="14"/>
      <c r="AC147" s="14"/>
      <c r="AD147" s="14"/>
      <c r="AE147" s="14"/>
      <c r="AT147" s="286" t="s">
        <v>203</v>
      </c>
      <c r="AU147" s="286" t="s">
        <v>85</v>
      </c>
      <c r="AV147" s="14" t="s">
        <v>83</v>
      </c>
      <c r="AW147" s="14" t="s">
        <v>32</v>
      </c>
      <c r="AX147" s="14" t="s">
        <v>75</v>
      </c>
      <c r="AY147" s="286" t="s">
        <v>172</v>
      </c>
    </row>
    <row r="148" spans="1:51" s="13" customFormat="1" ht="12">
      <c r="A148" s="13"/>
      <c r="B148" s="260"/>
      <c r="C148" s="261"/>
      <c r="D148" s="255" t="s">
        <v>203</v>
      </c>
      <c r="E148" s="262" t="s">
        <v>1</v>
      </c>
      <c r="F148" s="263" t="s">
        <v>248</v>
      </c>
      <c r="G148" s="261"/>
      <c r="H148" s="264">
        <v>2</v>
      </c>
      <c r="I148" s="265"/>
      <c r="J148" s="261"/>
      <c r="K148" s="261"/>
      <c r="L148" s="266"/>
      <c r="M148" s="267"/>
      <c r="N148" s="268"/>
      <c r="O148" s="268"/>
      <c r="P148" s="268"/>
      <c r="Q148" s="268"/>
      <c r="R148" s="268"/>
      <c r="S148" s="268"/>
      <c r="T148" s="269"/>
      <c r="U148" s="13"/>
      <c r="V148" s="13"/>
      <c r="W148" s="13"/>
      <c r="X148" s="13"/>
      <c r="Y148" s="13"/>
      <c r="Z148" s="13"/>
      <c r="AA148" s="13"/>
      <c r="AB148" s="13"/>
      <c r="AC148" s="13"/>
      <c r="AD148" s="13"/>
      <c r="AE148" s="13"/>
      <c r="AT148" s="270" t="s">
        <v>203</v>
      </c>
      <c r="AU148" s="270" t="s">
        <v>85</v>
      </c>
      <c r="AV148" s="13" t="s">
        <v>85</v>
      </c>
      <c r="AW148" s="13" t="s">
        <v>32</v>
      </c>
      <c r="AX148" s="13" t="s">
        <v>75</v>
      </c>
      <c r="AY148" s="270" t="s">
        <v>172</v>
      </c>
    </row>
    <row r="149" spans="1:51" s="13" customFormat="1" ht="12">
      <c r="A149" s="13"/>
      <c r="B149" s="260"/>
      <c r="C149" s="261"/>
      <c r="D149" s="255" t="s">
        <v>203</v>
      </c>
      <c r="E149" s="262" t="s">
        <v>1</v>
      </c>
      <c r="F149" s="263" t="s">
        <v>249</v>
      </c>
      <c r="G149" s="261"/>
      <c r="H149" s="264">
        <v>2</v>
      </c>
      <c r="I149" s="265"/>
      <c r="J149" s="261"/>
      <c r="K149" s="261"/>
      <c r="L149" s="266"/>
      <c r="M149" s="267"/>
      <c r="N149" s="268"/>
      <c r="O149" s="268"/>
      <c r="P149" s="268"/>
      <c r="Q149" s="268"/>
      <c r="R149" s="268"/>
      <c r="S149" s="268"/>
      <c r="T149" s="269"/>
      <c r="U149" s="13"/>
      <c r="V149" s="13"/>
      <c r="W149" s="13"/>
      <c r="X149" s="13"/>
      <c r="Y149" s="13"/>
      <c r="Z149" s="13"/>
      <c r="AA149" s="13"/>
      <c r="AB149" s="13"/>
      <c r="AC149" s="13"/>
      <c r="AD149" s="13"/>
      <c r="AE149" s="13"/>
      <c r="AT149" s="270" t="s">
        <v>203</v>
      </c>
      <c r="AU149" s="270" t="s">
        <v>85</v>
      </c>
      <c r="AV149" s="13" t="s">
        <v>85</v>
      </c>
      <c r="AW149" s="13" t="s">
        <v>32</v>
      </c>
      <c r="AX149" s="13" t="s">
        <v>75</v>
      </c>
      <c r="AY149" s="270" t="s">
        <v>172</v>
      </c>
    </row>
    <row r="150" spans="1:51" s="13" customFormat="1" ht="12">
      <c r="A150" s="13"/>
      <c r="B150" s="260"/>
      <c r="C150" s="261"/>
      <c r="D150" s="255" t="s">
        <v>203</v>
      </c>
      <c r="E150" s="262" t="s">
        <v>1</v>
      </c>
      <c r="F150" s="263" t="s">
        <v>250</v>
      </c>
      <c r="G150" s="261"/>
      <c r="H150" s="264">
        <v>1</v>
      </c>
      <c r="I150" s="265"/>
      <c r="J150" s="261"/>
      <c r="K150" s="261"/>
      <c r="L150" s="266"/>
      <c r="M150" s="267"/>
      <c r="N150" s="268"/>
      <c r="O150" s="268"/>
      <c r="P150" s="268"/>
      <c r="Q150" s="268"/>
      <c r="R150" s="268"/>
      <c r="S150" s="268"/>
      <c r="T150" s="269"/>
      <c r="U150" s="13"/>
      <c r="V150" s="13"/>
      <c r="W150" s="13"/>
      <c r="X150" s="13"/>
      <c r="Y150" s="13"/>
      <c r="Z150" s="13"/>
      <c r="AA150" s="13"/>
      <c r="AB150" s="13"/>
      <c r="AC150" s="13"/>
      <c r="AD150" s="13"/>
      <c r="AE150" s="13"/>
      <c r="AT150" s="270" t="s">
        <v>203</v>
      </c>
      <c r="AU150" s="270" t="s">
        <v>85</v>
      </c>
      <c r="AV150" s="13" t="s">
        <v>85</v>
      </c>
      <c r="AW150" s="13" t="s">
        <v>32</v>
      </c>
      <c r="AX150" s="13" t="s">
        <v>75</v>
      </c>
      <c r="AY150" s="270" t="s">
        <v>172</v>
      </c>
    </row>
    <row r="151" spans="1:51" s="13" customFormat="1" ht="12">
      <c r="A151" s="13"/>
      <c r="B151" s="260"/>
      <c r="C151" s="261"/>
      <c r="D151" s="255" t="s">
        <v>203</v>
      </c>
      <c r="E151" s="262" t="s">
        <v>1</v>
      </c>
      <c r="F151" s="263" t="s">
        <v>251</v>
      </c>
      <c r="G151" s="261"/>
      <c r="H151" s="264">
        <v>1</v>
      </c>
      <c r="I151" s="265"/>
      <c r="J151" s="261"/>
      <c r="K151" s="261"/>
      <c r="L151" s="266"/>
      <c r="M151" s="267"/>
      <c r="N151" s="268"/>
      <c r="O151" s="268"/>
      <c r="P151" s="268"/>
      <c r="Q151" s="268"/>
      <c r="R151" s="268"/>
      <c r="S151" s="268"/>
      <c r="T151" s="269"/>
      <c r="U151" s="13"/>
      <c r="V151" s="13"/>
      <c r="W151" s="13"/>
      <c r="X151" s="13"/>
      <c r="Y151" s="13"/>
      <c r="Z151" s="13"/>
      <c r="AA151" s="13"/>
      <c r="AB151" s="13"/>
      <c r="AC151" s="13"/>
      <c r="AD151" s="13"/>
      <c r="AE151" s="13"/>
      <c r="AT151" s="270" t="s">
        <v>203</v>
      </c>
      <c r="AU151" s="270" t="s">
        <v>85</v>
      </c>
      <c r="AV151" s="13" t="s">
        <v>85</v>
      </c>
      <c r="AW151" s="13" t="s">
        <v>32</v>
      </c>
      <c r="AX151" s="13" t="s">
        <v>75</v>
      </c>
      <c r="AY151" s="270" t="s">
        <v>172</v>
      </c>
    </row>
    <row r="152" spans="1:51" s="13" customFormat="1" ht="12">
      <c r="A152" s="13"/>
      <c r="B152" s="260"/>
      <c r="C152" s="261"/>
      <c r="D152" s="255" t="s">
        <v>203</v>
      </c>
      <c r="E152" s="262" t="s">
        <v>1</v>
      </c>
      <c r="F152" s="263" t="s">
        <v>254</v>
      </c>
      <c r="G152" s="261"/>
      <c r="H152" s="264">
        <v>1</v>
      </c>
      <c r="I152" s="265"/>
      <c r="J152" s="261"/>
      <c r="K152" s="261"/>
      <c r="L152" s="266"/>
      <c r="M152" s="267"/>
      <c r="N152" s="268"/>
      <c r="O152" s="268"/>
      <c r="P152" s="268"/>
      <c r="Q152" s="268"/>
      <c r="R152" s="268"/>
      <c r="S152" s="268"/>
      <c r="T152" s="269"/>
      <c r="U152" s="13"/>
      <c r="V152" s="13"/>
      <c r="W152" s="13"/>
      <c r="X152" s="13"/>
      <c r="Y152" s="13"/>
      <c r="Z152" s="13"/>
      <c r="AA152" s="13"/>
      <c r="AB152" s="13"/>
      <c r="AC152" s="13"/>
      <c r="AD152" s="13"/>
      <c r="AE152" s="13"/>
      <c r="AT152" s="270" t="s">
        <v>203</v>
      </c>
      <c r="AU152" s="270" t="s">
        <v>85</v>
      </c>
      <c r="AV152" s="13" t="s">
        <v>85</v>
      </c>
      <c r="AW152" s="13" t="s">
        <v>32</v>
      </c>
      <c r="AX152" s="13" t="s">
        <v>75</v>
      </c>
      <c r="AY152" s="270" t="s">
        <v>172</v>
      </c>
    </row>
    <row r="153" spans="1:51" s="15" customFormat="1" ht="12">
      <c r="A153" s="15"/>
      <c r="B153" s="287"/>
      <c r="C153" s="288"/>
      <c r="D153" s="255" t="s">
        <v>203</v>
      </c>
      <c r="E153" s="289" t="s">
        <v>228</v>
      </c>
      <c r="F153" s="290" t="s">
        <v>255</v>
      </c>
      <c r="G153" s="288"/>
      <c r="H153" s="291">
        <v>7</v>
      </c>
      <c r="I153" s="292"/>
      <c r="J153" s="288"/>
      <c r="K153" s="288"/>
      <c r="L153" s="293"/>
      <c r="M153" s="294"/>
      <c r="N153" s="295"/>
      <c r="O153" s="295"/>
      <c r="P153" s="295"/>
      <c r="Q153" s="295"/>
      <c r="R153" s="295"/>
      <c r="S153" s="295"/>
      <c r="T153" s="296"/>
      <c r="U153" s="15"/>
      <c r="V153" s="15"/>
      <c r="W153" s="15"/>
      <c r="X153" s="15"/>
      <c r="Y153" s="15"/>
      <c r="Z153" s="15"/>
      <c r="AA153" s="15"/>
      <c r="AB153" s="15"/>
      <c r="AC153" s="15"/>
      <c r="AD153" s="15"/>
      <c r="AE153" s="15"/>
      <c r="AT153" s="297" t="s">
        <v>203</v>
      </c>
      <c r="AU153" s="297" t="s">
        <v>85</v>
      </c>
      <c r="AV153" s="15" t="s">
        <v>189</v>
      </c>
      <c r="AW153" s="15" t="s">
        <v>32</v>
      </c>
      <c r="AX153" s="15" t="s">
        <v>75</v>
      </c>
      <c r="AY153" s="297" t="s">
        <v>172</v>
      </c>
    </row>
    <row r="154" spans="1:51" s="16" customFormat="1" ht="12">
      <c r="A154" s="16"/>
      <c r="B154" s="298"/>
      <c r="C154" s="299"/>
      <c r="D154" s="255" t="s">
        <v>203</v>
      </c>
      <c r="E154" s="300" t="s">
        <v>1</v>
      </c>
      <c r="F154" s="301" t="s">
        <v>257</v>
      </c>
      <c r="G154" s="299"/>
      <c r="H154" s="302">
        <v>21</v>
      </c>
      <c r="I154" s="303"/>
      <c r="J154" s="299"/>
      <c r="K154" s="299"/>
      <c r="L154" s="304"/>
      <c r="M154" s="305"/>
      <c r="N154" s="306"/>
      <c r="O154" s="306"/>
      <c r="P154" s="306"/>
      <c r="Q154" s="306"/>
      <c r="R154" s="306"/>
      <c r="S154" s="306"/>
      <c r="T154" s="307"/>
      <c r="U154" s="16"/>
      <c r="V154" s="16"/>
      <c r="W154" s="16"/>
      <c r="X154" s="16"/>
      <c r="Y154" s="16"/>
      <c r="Z154" s="16"/>
      <c r="AA154" s="16"/>
      <c r="AB154" s="16"/>
      <c r="AC154" s="16"/>
      <c r="AD154" s="16"/>
      <c r="AE154" s="16"/>
      <c r="AT154" s="308" t="s">
        <v>203</v>
      </c>
      <c r="AU154" s="308" t="s">
        <v>85</v>
      </c>
      <c r="AV154" s="16" t="s">
        <v>195</v>
      </c>
      <c r="AW154" s="16" t="s">
        <v>32</v>
      </c>
      <c r="AX154" s="16" t="s">
        <v>83</v>
      </c>
      <c r="AY154" s="308" t="s">
        <v>172</v>
      </c>
    </row>
    <row r="155" spans="1:65" s="2" customFormat="1" ht="16.5" customHeight="1">
      <c r="A155" s="39"/>
      <c r="B155" s="40"/>
      <c r="C155" s="242" t="s">
        <v>85</v>
      </c>
      <c r="D155" s="242" t="s">
        <v>175</v>
      </c>
      <c r="E155" s="243" t="s">
        <v>258</v>
      </c>
      <c r="F155" s="244" t="s">
        <v>259</v>
      </c>
      <c r="G155" s="245" t="s">
        <v>238</v>
      </c>
      <c r="H155" s="246">
        <v>4</v>
      </c>
      <c r="I155" s="247"/>
      <c r="J155" s="248">
        <f>ROUND(I155*H155,2)</f>
        <v>0</v>
      </c>
      <c r="K155" s="244" t="s">
        <v>1</v>
      </c>
      <c r="L155" s="45"/>
      <c r="M155" s="249" t="s">
        <v>1</v>
      </c>
      <c r="N155" s="250" t="s">
        <v>40</v>
      </c>
      <c r="O155" s="92"/>
      <c r="P155" s="251">
        <f>O155*H155</f>
        <v>0</v>
      </c>
      <c r="Q155" s="251">
        <v>0</v>
      </c>
      <c r="R155" s="251">
        <f>Q155*H155</f>
        <v>0</v>
      </c>
      <c r="S155" s="251">
        <v>0</v>
      </c>
      <c r="T155" s="252">
        <f>S155*H155</f>
        <v>0</v>
      </c>
      <c r="U155" s="39"/>
      <c r="V155" s="39"/>
      <c r="W155" s="39"/>
      <c r="X155" s="39"/>
      <c r="Y155" s="39"/>
      <c r="Z155" s="39"/>
      <c r="AA155" s="39"/>
      <c r="AB155" s="39"/>
      <c r="AC155" s="39"/>
      <c r="AD155" s="39"/>
      <c r="AE155" s="39"/>
      <c r="AR155" s="253" t="s">
        <v>195</v>
      </c>
      <c r="AT155" s="253" t="s">
        <v>175</v>
      </c>
      <c r="AU155" s="253" t="s">
        <v>85</v>
      </c>
      <c r="AY155" s="18" t="s">
        <v>172</v>
      </c>
      <c r="BE155" s="254">
        <f>IF(N155="základní",J155,0)</f>
        <v>0</v>
      </c>
      <c r="BF155" s="254">
        <f>IF(N155="snížená",J155,0)</f>
        <v>0</v>
      </c>
      <c r="BG155" s="254">
        <f>IF(N155="zákl. přenesená",J155,0)</f>
        <v>0</v>
      </c>
      <c r="BH155" s="254">
        <f>IF(N155="sníž. přenesená",J155,0)</f>
        <v>0</v>
      </c>
      <c r="BI155" s="254">
        <f>IF(N155="nulová",J155,0)</f>
        <v>0</v>
      </c>
      <c r="BJ155" s="18" t="s">
        <v>83</v>
      </c>
      <c r="BK155" s="254">
        <f>ROUND(I155*H155,2)</f>
        <v>0</v>
      </c>
      <c r="BL155" s="18" t="s">
        <v>195</v>
      </c>
      <c r="BM155" s="253" t="s">
        <v>260</v>
      </c>
    </row>
    <row r="156" spans="1:47" s="2" customFormat="1" ht="12">
      <c r="A156" s="39"/>
      <c r="B156" s="40"/>
      <c r="C156" s="41"/>
      <c r="D156" s="255" t="s">
        <v>182</v>
      </c>
      <c r="E156" s="41"/>
      <c r="F156" s="256" t="s">
        <v>259</v>
      </c>
      <c r="G156" s="41"/>
      <c r="H156" s="41"/>
      <c r="I156" s="210"/>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182</v>
      </c>
      <c r="AU156" s="18" t="s">
        <v>85</v>
      </c>
    </row>
    <row r="157" spans="1:47" s="2" customFormat="1" ht="12">
      <c r="A157" s="39"/>
      <c r="B157" s="40"/>
      <c r="C157" s="41"/>
      <c r="D157" s="255" t="s">
        <v>242</v>
      </c>
      <c r="E157" s="41"/>
      <c r="F157" s="259" t="s">
        <v>243</v>
      </c>
      <c r="G157" s="41"/>
      <c r="H157" s="41"/>
      <c r="I157" s="210"/>
      <c r="J157" s="41"/>
      <c r="K157" s="41"/>
      <c r="L157" s="45"/>
      <c r="M157" s="257"/>
      <c r="N157" s="258"/>
      <c r="O157" s="92"/>
      <c r="P157" s="92"/>
      <c r="Q157" s="92"/>
      <c r="R157" s="92"/>
      <c r="S157" s="92"/>
      <c r="T157" s="93"/>
      <c r="U157" s="39"/>
      <c r="V157" s="39"/>
      <c r="W157" s="39"/>
      <c r="X157" s="39"/>
      <c r="Y157" s="39"/>
      <c r="Z157" s="39"/>
      <c r="AA157" s="39"/>
      <c r="AB157" s="39"/>
      <c r="AC157" s="39"/>
      <c r="AD157" s="39"/>
      <c r="AE157" s="39"/>
      <c r="AT157" s="18" t="s">
        <v>242</v>
      </c>
      <c r="AU157" s="18" t="s">
        <v>85</v>
      </c>
    </row>
    <row r="158" spans="1:51" s="14" customFormat="1" ht="12">
      <c r="A158" s="14"/>
      <c r="B158" s="277"/>
      <c r="C158" s="278"/>
      <c r="D158" s="255" t="s">
        <v>203</v>
      </c>
      <c r="E158" s="279" t="s">
        <v>1</v>
      </c>
      <c r="F158" s="280" t="s">
        <v>244</v>
      </c>
      <c r="G158" s="278"/>
      <c r="H158" s="279" t="s">
        <v>1</v>
      </c>
      <c r="I158" s="281"/>
      <c r="J158" s="278"/>
      <c r="K158" s="278"/>
      <c r="L158" s="282"/>
      <c r="M158" s="283"/>
      <c r="N158" s="284"/>
      <c r="O158" s="284"/>
      <c r="P158" s="284"/>
      <c r="Q158" s="284"/>
      <c r="R158" s="284"/>
      <c r="S158" s="284"/>
      <c r="T158" s="285"/>
      <c r="U158" s="14"/>
      <c r="V158" s="14"/>
      <c r="W158" s="14"/>
      <c r="X158" s="14"/>
      <c r="Y158" s="14"/>
      <c r="Z158" s="14"/>
      <c r="AA158" s="14"/>
      <c r="AB158" s="14"/>
      <c r="AC158" s="14"/>
      <c r="AD158" s="14"/>
      <c r="AE158" s="14"/>
      <c r="AT158" s="286" t="s">
        <v>203</v>
      </c>
      <c r="AU158" s="286" t="s">
        <v>85</v>
      </c>
      <c r="AV158" s="14" t="s">
        <v>83</v>
      </c>
      <c r="AW158" s="14" t="s">
        <v>32</v>
      </c>
      <c r="AX158" s="14" t="s">
        <v>75</v>
      </c>
      <c r="AY158" s="286" t="s">
        <v>172</v>
      </c>
    </row>
    <row r="159" spans="1:51" s="13" customFormat="1" ht="12">
      <c r="A159" s="13"/>
      <c r="B159" s="260"/>
      <c r="C159" s="261"/>
      <c r="D159" s="255" t="s">
        <v>203</v>
      </c>
      <c r="E159" s="262" t="s">
        <v>1</v>
      </c>
      <c r="F159" s="263" t="s">
        <v>248</v>
      </c>
      <c r="G159" s="261"/>
      <c r="H159" s="264">
        <v>2</v>
      </c>
      <c r="I159" s="265"/>
      <c r="J159" s="261"/>
      <c r="K159" s="261"/>
      <c r="L159" s="266"/>
      <c r="M159" s="267"/>
      <c r="N159" s="268"/>
      <c r="O159" s="268"/>
      <c r="P159" s="268"/>
      <c r="Q159" s="268"/>
      <c r="R159" s="268"/>
      <c r="S159" s="268"/>
      <c r="T159" s="269"/>
      <c r="U159" s="13"/>
      <c r="V159" s="13"/>
      <c r="W159" s="13"/>
      <c r="X159" s="13"/>
      <c r="Y159" s="13"/>
      <c r="Z159" s="13"/>
      <c r="AA159" s="13"/>
      <c r="AB159" s="13"/>
      <c r="AC159" s="13"/>
      <c r="AD159" s="13"/>
      <c r="AE159" s="13"/>
      <c r="AT159" s="270" t="s">
        <v>203</v>
      </c>
      <c r="AU159" s="270" t="s">
        <v>85</v>
      </c>
      <c r="AV159" s="13" t="s">
        <v>85</v>
      </c>
      <c r="AW159" s="13" t="s">
        <v>32</v>
      </c>
      <c r="AX159" s="13" t="s">
        <v>75</v>
      </c>
      <c r="AY159" s="270" t="s">
        <v>172</v>
      </c>
    </row>
    <row r="160" spans="1:51" s="14" customFormat="1" ht="12">
      <c r="A160" s="14"/>
      <c r="B160" s="277"/>
      <c r="C160" s="278"/>
      <c r="D160" s="255" t="s">
        <v>203</v>
      </c>
      <c r="E160" s="279" t="s">
        <v>1</v>
      </c>
      <c r="F160" s="280" t="s">
        <v>256</v>
      </c>
      <c r="G160" s="278"/>
      <c r="H160" s="279" t="s">
        <v>1</v>
      </c>
      <c r="I160" s="281"/>
      <c r="J160" s="278"/>
      <c r="K160" s="278"/>
      <c r="L160" s="282"/>
      <c r="M160" s="283"/>
      <c r="N160" s="284"/>
      <c r="O160" s="284"/>
      <c r="P160" s="284"/>
      <c r="Q160" s="284"/>
      <c r="R160" s="284"/>
      <c r="S160" s="284"/>
      <c r="T160" s="285"/>
      <c r="U160" s="14"/>
      <c r="V160" s="14"/>
      <c r="W160" s="14"/>
      <c r="X160" s="14"/>
      <c r="Y160" s="14"/>
      <c r="Z160" s="14"/>
      <c r="AA160" s="14"/>
      <c r="AB160" s="14"/>
      <c r="AC160" s="14"/>
      <c r="AD160" s="14"/>
      <c r="AE160" s="14"/>
      <c r="AT160" s="286" t="s">
        <v>203</v>
      </c>
      <c r="AU160" s="286" t="s">
        <v>85</v>
      </c>
      <c r="AV160" s="14" t="s">
        <v>83</v>
      </c>
      <c r="AW160" s="14" t="s">
        <v>32</v>
      </c>
      <c r="AX160" s="14" t="s">
        <v>75</v>
      </c>
      <c r="AY160" s="286" t="s">
        <v>172</v>
      </c>
    </row>
    <row r="161" spans="1:51" s="13" customFormat="1" ht="12">
      <c r="A161" s="13"/>
      <c r="B161" s="260"/>
      <c r="C161" s="261"/>
      <c r="D161" s="255" t="s">
        <v>203</v>
      </c>
      <c r="E161" s="262" t="s">
        <v>1</v>
      </c>
      <c r="F161" s="263" t="s">
        <v>248</v>
      </c>
      <c r="G161" s="261"/>
      <c r="H161" s="264">
        <v>2</v>
      </c>
      <c r="I161" s="265"/>
      <c r="J161" s="261"/>
      <c r="K161" s="261"/>
      <c r="L161" s="266"/>
      <c r="M161" s="267"/>
      <c r="N161" s="268"/>
      <c r="O161" s="268"/>
      <c r="P161" s="268"/>
      <c r="Q161" s="268"/>
      <c r="R161" s="268"/>
      <c r="S161" s="268"/>
      <c r="T161" s="269"/>
      <c r="U161" s="13"/>
      <c r="V161" s="13"/>
      <c r="W161" s="13"/>
      <c r="X161" s="13"/>
      <c r="Y161" s="13"/>
      <c r="Z161" s="13"/>
      <c r="AA161" s="13"/>
      <c r="AB161" s="13"/>
      <c r="AC161" s="13"/>
      <c r="AD161" s="13"/>
      <c r="AE161" s="13"/>
      <c r="AT161" s="270" t="s">
        <v>203</v>
      </c>
      <c r="AU161" s="270" t="s">
        <v>85</v>
      </c>
      <c r="AV161" s="13" t="s">
        <v>85</v>
      </c>
      <c r="AW161" s="13" t="s">
        <v>32</v>
      </c>
      <c r="AX161" s="13" t="s">
        <v>75</v>
      </c>
      <c r="AY161" s="270" t="s">
        <v>172</v>
      </c>
    </row>
    <row r="162" spans="1:51" s="16" customFormat="1" ht="12">
      <c r="A162" s="16"/>
      <c r="B162" s="298"/>
      <c r="C162" s="299"/>
      <c r="D162" s="255" t="s">
        <v>203</v>
      </c>
      <c r="E162" s="300" t="s">
        <v>1</v>
      </c>
      <c r="F162" s="301" t="s">
        <v>257</v>
      </c>
      <c r="G162" s="299"/>
      <c r="H162" s="302">
        <v>4</v>
      </c>
      <c r="I162" s="303"/>
      <c r="J162" s="299"/>
      <c r="K162" s="299"/>
      <c r="L162" s="304"/>
      <c r="M162" s="305"/>
      <c r="N162" s="306"/>
      <c r="O162" s="306"/>
      <c r="P162" s="306"/>
      <c r="Q162" s="306"/>
      <c r="R162" s="306"/>
      <c r="S162" s="306"/>
      <c r="T162" s="307"/>
      <c r="U162" s="16"/>
      <c r="V162" s="16"/>
      <c r="W162" s="16"/>
      <c r="X162" s="16"/>
      <c r="Y162" s="16"/>
      <c r="Z162" s="16"/>
      <c r="AA162" s="16"/>
      <c r="AB162" s="16"/>
      <c r="AC162" s="16"/>
      <c r="AD162" s="16"/>
      <c r="AE162" s="16"/>
      <c r="AT162" s="308" t="s">
        <v>203</v>
      </c>
      <c r="AU162" s="308" t="s">
        <v>85</v>
      </c>
      <c r="AV162" s="16" t="s">
        <v>195</v>
      </c>
      <c r="AW162" s="16" t="s">
        <v>32</v>
      </c>
      <c r="AX162" s="16" t="s">
        <v>83</v>
      </c>
      <c r="AY162" s="308" t="s">
        <v>172</v>
      </c>
    </row>
    <row r="163" spans="1:65" s="2" customFormat="1" ht="24.15" customHeight="1">
      <c r="A163" s="39"/>
      <c r="B163" s="40"/>
      <c r="C163" s="242" t="s">
        <v>189</v>
      </c>
      <c r="D163" s="242" t="s">
        <v>175</v>
      </c>
      <c r="E163" s="243" t="s">
        <v>261</v>
      </c>
      <c r="F163" s="244" t="s">
        <v>262</v>
      </c>
      <c r="G163" s="245" t="s">
        <v>238</v>
      </c>
      <c r="H163" s="246">
        <v>630</v>
      </c>
      <c r="I163" s="247"/>
      <c r="J163" s="248">
        <f>ROUND(I163*H163,2)</f>
        <v>0</v>
      </c>
      <c r="K163" s="244" t="s">
        <v>216</v>
      </c>
      <c r="L163" s="45"/>
      <c r="M163" s="249" t="s">
        <v>1</v>
      </c>
      <c r="N163" s="250" t="s">
        <v>40</v>
      </c>
      <c r="O163" s="92"/>
      <c r="P163" s="251">
        <f>O163*H163</f>
        <v>0</v>
      </c>
      <c r="Q163" s="251">
        <v>0</v>
      </c>
      <c r="R163" s="251">
        <f>Q163*H163</f>
        <v>0</v>
      </c>
      <c r="S163" s="251">
        <v>0</v>
      </c>
      <c r="T163" s="252">
        <f>S163*H163</f>
        <v>0</v>
      </c>
      <c r="U163" s="39"/>
      <c r="V163" s="39"/>
      <c r="W163" s="39"/>
      <c r="X163" s="39"/>
      <c r="Y163" s="39"/>
      <c r="Z163" s="39"/>
      <c r="AA163" s="39"/>
      <c r="AB163" s="39"/>
      <c r="AC163" s="39"/>
      <c r="AD163" s="39"/>
      <c r="AE163" s="39"/>
      <c r="AR163" s="253" t="s">
        <v>195</v>
      </c>
      <c r="AT163" s="253" t="s">
        <v>175</v>
      </c>
      <c r="AU163" s="253" t="s">
        <v>85</v>
      </c>
      <c r="AY163" s="18" t="s">
        <v>172</v>
      </c>
      <c r="BE163" s="254">
        <f>IF(N163="základní",J163,0)</f>
        <v>0</v>
      </c>
      <c r="BF163" s="254">
        <f>IF(N163="snížená",J163,0)</f>
        <v>0</v>
      </c>
      <c r="BG163" s="254">
        <f>IF(N163="zákl. přenesená",J163,0)</f>
        <v>0</v>
      </c>
      <c r="BH163" s="254">
        <f>IF(N163="sníž. přenesená",J163,0)</f>
        <v>0</v>
      </c>
      <c r="BI163" s="254">
        <f>IF(N163="nulová",J163,0)</f>
        <v>0</v>
      </c>
      <c r="BJ163" s="18" t="s">
        <v>83</v>
      </c>
      <c r="BK163" s="254">
        <f>ROUND(I163*H163,2)</f>
        <v>0</v>
      </c>
      <c r="BL163" s="18" t="s">
        <v>195</v>
      </c>
      <c r="BM163" s="253" t="s">
        <v>263</v>
      </c>
    </row>
    <row r="164" spans="1:47" s="2" customFormat="1" ht="12">
      <c r="A164" s="39"/>
      <c r="B164" s="40"/>
      <c r="C164" s="41"/>
      <c r="D164" s="255" t="s">
        <v>182</v>
      </c>
      <c r="E164" s="41"/>
      <c r="F164" s="256" t="s">
        <v>264</v>
      </c>
      <c r="G164" s="41"/>
      <c r="H164" s="41"/>
      <c r="I164" s="210"/>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182</v>
      </c>
      <c r="AU164" s="18" t="s">
        <v>85</v>
      </c>
    </row>
    <row r="165" spans="1:47" s="2" customFormat="1" ht="12">
      <c r="A165" s="39"/>
      <c r="B165" s="40"/>
      <c r="C165" s="41"/>
      <c r="D165" s="271" t="s">
        <v>218</v>
      </c>
      <c r="E165" s="41"/>
      <c r="F165" s="272" t="s">
        <v>265</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218</v>
      </c>
      <c r="AU165" s="18" t="s">
        <v>85</v>
      </c>
    </row>
    <row r="166" spans="1:47" s="2" customFormat="1" ht="12">
      <c r="A166" s="39"/>
      <c r="B166" s="40"/>
      <c r="C166" s="41"/>
      <c r="D166" s="255" t="s">
        <v>242</v>
      </c>
      <c r="E166" s="41"/>
      <c r="F166" s="259" t="s">
        <v>243</v>
      </c>
      <c r="G166" s="41"/>
      <c r="H166" s="41"/>
      <c r="I166" s="210"/>
      <c r="J166" s="41"/>
      <c r="K166" s="41"/>
      <c r="L166" s="45"/>
      <c r="M166" s="257"/>
      <c r="N166" s="258"/>
      <c r="O166" s="92"/>
      <c r="P166" s="92"/>
      <c r="Q166" s="92"/>
      <c r="R166" s="92"/>
      <c r="S166" s="92"/>
      <c r="T166" s="93"/>
      <c r="U166" s="39"/>
      <c r="V166" s="39"/>
      <c r="W166" s="39"/>
      <c r="X166" s="39"/>
      <c r="Y166" s="39"/>
      <c r="Z166" s="39"/>
      <c r="AA166" s="39"/>
      <c r="AB166" s="39"/>
      <c r="AC166" s="39"/>
      <c r="AD166" s="39"/>
      <c r="AE166" s="39"/>
      <c r="AT166" s="18" t="s">
        <v>242</v>
      </c>
      <c r="AU166" s="18" t="s">
        <v>85</v>
      </c>
    </row>
    <row r="167" spans="1:51" s="13" customFormat="1" ht="12">
      <c r="A167" s="13"/>
      <c r="B167" s="260"/>
      <c r="C167" s="261"/>
      <c r="D167" s="255" t="s">
        <v>203</v>
      </c>
      <c r="E167" s="262" t="s">
        <v>1</v>
      </c>
      <c r="F167" s="263" t="s">
        <v>266</v>
      </c>
      <c r="G167" s="261"/>
      <c r="H167" s="264">
        <v>420</v>
      </c>
      <c r="I167" s="265"/>
      <c r="J167" s="261"/>
      <c r="K167" s="261"/>
      <c r="L167" s="266"/>
      <c r="M167" s="267"/>
      <c r="N167" s="268"/>
      <c r="O167" s="268"/>
      <c r="P167" s="268"/>
      <c r="Q167" s="268"/>
      <c r="R167" s="268"/>
      <c r="S167" s="268"/>
      <c r="T167" s="269"/>
      <c r="U167" s="13"/>
      <c r="V167" s="13"/>
      <c r="W167" s="13"/>
      <c r="X167" s="13"/>
      <c r="Y167" s="13"/>
      <c r="Z167" s="13"/>
      <c r="AA167" s="13"/>
      <c r="AB167" s="13"/>
      <c r="AC167" s="13"/>
      <c r="AD167" s="13"/>
      <c r="AE167" s="13"/>
      <c r="AT167" s="270" t="s">
        <v>203</v>
      </c>
      <c r="AU167" s="270" t="s">
        <v>85</v>
      </c>
      <c r="AV167" s="13" t="s">
        <v>85</v>
      </c>
      <c r="AW167" s="13" t="s">
        <v>32</v>
      </c>
      <c r="AX167" s="13" t="s">
        <v>75</v>
      </c>
      <c r="AY167" s="270" t="s">
        <v>172</v>
      </c>
    </row>
    <row r="168" spans="1:51" s="13" customFormat="1" ht="12">
      <c r="A168" s="13"/>
      <c r="B168" s="260"/>
      <c r="C168" s="261"/>
      <c r="D168" s="255" t="s">
        <v>203</v>
      </c>
      <c r="E168" s="262" t="s">
        <v>1</v>
      </c>
      <c r="F168" s="263" t="s">
        <v>267</v>
      </c>
      <c r="G168" s="261"/>
      <c r="H168" s="264">
        <v>210</v>
      </c>
      <c r="I168" s="265"/>
      <c r="J168" s="261"/>
      <c r="K168" s="261"/>
      <c r="L168" s="266"/>
      <c r="M168" s="267"/>
      <c r="N168" s="268"/>
      <c r="O168" s="268"/>
      <c r="P168" s="268"/>
      <c r="Q168" s="268"/>
      <c r="R168" s="268"/>
      <c r="S168" s="268"/>
      <c r="T168" s="269"/>
      <c r="U168" s="13"/>
      <c r="V168" s="13"/>
      <c r="W168" s="13"/>
      <c r="X168" s="13"/>
      <c r="Y168" s="13"/>
      <c r="Z168" s="13"/>
      <c r="AA168" s="13"/>
      <c r="AB168" s="13"/>
      <c r="AC168" s="13"/>
      <c r="AD168" s="13"/>
      <c r="AE168" s="13"/>
      <c r="AT168" s="270" t="s">
        <v>203</v>
      </c>
      <c r="AU168" s="270" t="s">
        <v>85</v>
      </c>
      <c r="AV168" s="13" t="s">
        <v>85</v>
      </c>
      <c r="AW168" s="13" t="s">
        <v>32</v>
      </c>
      <c r="AX168" s="13" t="s">
        <v>75</v>
      </c>
      <c r="AY168" s="270" t="s">
        <v>172</v>
      </c>
    </row>
    <row r="169" spans="1:51" s="16" customFormat="1" ht="12">
      <c r="A169" s="16"/>
      <c r="B169" s="298"/>
      <c r="C169" s="299"/>
      <c r="D169" s="255" t="s">
        <v>203</v>
      </c>
      <c r="E169" s="300" t="s">
        <v>1</v>
      </c>
      <c r="F169" s="301" t="s">
        <v>257</v>
      </c>
      <c r="G169" s="299"/>
      <c r="H169" s="302">
        <v>630</v>
      </c>
      <c r="I169" s="303"/>
      <c r="J169" s="299"/>
      <c r="K169" s="299"/>
      <c r="L169" s="304"/>
      <c r="M169" s="305"/>
      <c r="N169" s="306"/>
      <c r="O169" s="306"/>
      <c r="P169" s="306"/>
      <c r="Q169" s="306"/>
      <c r="R169" s="306"/>
      <c r="S169" s="306"/>
      <c r="T169" s="307"/>
      <c r="U169" s="16"/>
      <c r="V169" s="16"/>
      <c r="W169" s="16"/>
      <c r="X169" s="16"/>
      <c r="Y169" s="16"/>
      <c r="Z169" s="16"/>
      <c r="AA169" s="16"/>
      <c r="AB169" s="16"/>
      <c r="AC169" s="16"/>
      <c r="AD169" s="16"/>
      <c r="AE169" s="16"/>
      <c r="AT169" s="308" t="s">
        <v>203</v>
      </c>
      <c r="AU169" s="308" t="s">
        <v>85</v>
      </c>
      <c r="AV169" s="16" t="s">
        <v>195</v>
      </c>
      <c r="AW169" s="16" t="s">
        <v>32</v>
      </c>
      <c r="AX169" s="16" t="s">
        <v>83</v>
      </c>
      <c r="AY169" s="308" t="s">
        <v>172</v>
      </c>
    </row>
    <row r="170" spans="1:65" s="2" customFormat="1" ht="16.5" customHeight="1">
      <c r="A170" s="39"/>
      <c r="B170" s="40"/>
      <c r="C170" s="242" t="s">
        <v>195</v>
      </c>
      <c r="D170" s="242" t="s">
        <v>175</v>
      </c>
      <c r="E170" s="243" t="s">
        <v>268</v>
      </c>
      <c r="F170" s="244" t="s">
        <v>269</v>
      </c>
      <c r="G170" s="245" t="s">
        <v>238</v>
      </c>
      <c r="H170" s="246">
        <v>120</v>
      </c>
      <c r="I170" s="247"/>
      <c r="J170" s="248">
        <f>ROUND(I170*H170,2)</f>
        <v>0</v>
      </c>
      <c r="K170" s="244" t="s">
        <v>1</v>
      </c>
      <c r="L170" s="45"/>
      <c r="M170" s="249" t="s">
        <v>1</v>
      </c>
      <c r="N170" s="250" t="s">
        <v>40</v>
      </c>
      <c r="O170" s="92"/>
      <c r="P170" s="251">
        <f>O170*H170</f>
        <v>0</v>
      </c>
      <c r="Q170" s="251">
        <v>0</v>
      </c>
      <c r="R170" s="251">
        <f>Q170*H170</f>
        <v>0</v>
      </c>
      <c r="S170" s="251">
        <v>0</v>
      </c>
      <c r="T170" s="252">
        <f>S170*H170</f>
        <v>0</v>
      </c>
      <c r="U170" s="39"/>
      <c r="V170" s="39"/>
      <c r="W170" s="39"/>
      <c r="X170" s="39"/>
      <c r="Y170" s="39"/>
      <c r="Z170" s="39"/>
      <c r="AA170" s="39"/>
      <c r="AB170" s="39"/>
      <c r="AC170" s="39"/>
      <c r="AD170" s="39"/>
      <c r="AE170" s="39"/>
      <c r="AR170" s="253" t="s">
        <v>195</v>
      </c>
      <c r="AT170" s="253" t="s">
        <v>175</v>
      </c>
      <c r="AU170" s="253" t="s">
        <v>85</v>
      </c>
      <c r="AY170" s="18" t="s">
        <v>172</v>
      </c>
      <c r="BE170" s="254">
        <f>IF(N170="základní",J170,0)</f>
        <v>0</v>
      </c>
      <c r="BF170" s="254">
        <f>IF(N170="snížená",J170,0)</f>
        <v>0</v>
      </c>
      <c r="BG170" s="254">
        <f>IF(N170="zákl. přenesená",J170,0)</f>
        <v>0</v>
      </c>
      <c r="BH170" s="254">
        <f>IF(N170="sníž. přenesená",J170,0)</f>
        <v>0</v>
      </c>
      <c r="BI170" s="254">
        <f>IF(N170="nulová",J170,0)</f>
        <v>0</v>
      </c>
      <c r="BJ170" s="18" t="s">
        <v>83</v>
      </c>
      <c r="BK170" s="254">
        <f>ROUND(I170*H170,2)</f>
        <v>0</v>
      </c>
      <c r="BL170" s="18" t="s">
        <v>195</v>
      </c>
      <c r="BM170" s="253" t="s">
        <v>270</v>
      </c>
    </row>
    <row r="171" spans="1:47" s="2" customFormat="1" ht="12">
      <c r="A171" s="39"/>
      <c r="B171" s="40"/>
      <c r="C171" s="41"/>
      <c r="D171" s="255" t="s">
        <v>182</v>
      </c>
      <c r="E171" s="41"/>
      <c r="F171" s="256" t="s">
        <v>271</v>
      </c>
      <c r="G171" s="41"/>
      <c r="H171" s="41"/>
      <c r="I171" s="210"/>
      <c r="J171" s="41"/>
      <c r="K171" s="41"/>
      <c r="L171" s="45"/>
      <c r="M171" s="257"/>
      <c r="N171" s="258"/>
      <c r="O171" s="92"/>
      <c r="P171" s="92"/>
      <c r="Q171" s="92"/>
      <c r="R171" s="92"/>
      <c r="S171" s="92"/>
      <c r="T171" s="93"/>
      <c r="U171" s="39"/>
      <c r="V171" s="39"/>
      <c r="W171" s="39"/>
      <c r="X171" s="39"/>
      <c r="Y171" s="39"/>
      <c r="Z171" s="39"/>
      <c r="AA171" s="39"/>
      <c r="AB171" s="39"/>
      <c r="AC171" s="39"/>
      <c r="AD171" s="39"/>
      <c r="AE171" s="39"/>
      <c r="AT171" s="18" t="s">
        <v>182</v>
      </c>
      <c r="AU171" s="18" t="s">
        <v>85</v>
      </c>
    </row>
    <row r="172" spans="1:47" s="2" customFormat="1" ht="12">
      <c r="A172" s="39"/>
      <c r="B172" s="40"/>
      <c r="C172" s="41"/>
      <c r="D172" s="255" t="s">
        <v>242</v>
      </c>
      <c r="E172" s="41"/>
      <c r="F172" s="259" t="s">
        <v>243</v>
      </c>
      <c r="G172" s="41"/>
      <c r="H172" s="41"/>
      <c r="I172" s="210"/>
      <c r="J172" s="41"/>
      <c r="K172" s="41"/>
      <c r="L172" s="45"/>
      <c r="M172" s="257"/>
      <c r="N172" s="258"/>
      <c r="O172" s="92"/>
      <c r="P172" s="92"/>
      <c r="Q172" s="92"/>
      <c r="R172" s="92"/>
      <c r="S172" s="92"/>
      <c r="T172" s="93"/>
      <c r="U172" s="39"/>
      <c r="V172" s="39"/>
      <c r="W172" s="39"/>
      <c r="X172" s="39"/>
      <c r="Y172" s="39"/>
      <c r="Z172" s="39"/>
      <c r="AA172" s="39"/>
      <c r="AB172" s="39"/>
      <c r="AC172" s="39"/>
      <c r="AD172" s="39"/>
      <c r="AE172" s="39"/>
      <c r="AT172" s="18" t="s">
        <v>242</v>
      </c>
      <c r="AU172" s="18" t="s">
        <v>85</v>
      </c>
    </row>
    <row r="173" spans="1:51" s="13" customFormat="1" ht="12">
      <c r="A173" s="13"/>
      <c r="B173" s="260"/>
      <c r="C173" s="261"/>
      <c r="D173" s="255" t="s">
        <v>203</v>
      </c>
      <c r="E173" s="262" t="s">
        <v>1</v>
      </c>
      <c r="F173" s="263" t="s">
        <v>272</v>
      </c>
      <c r="G173" s="261"/>
      <c r="H173" s="264">
        <v>120</v>
      </c>
      <c r="I173" s="265"/>
      <c r="J173" s="261"/>
      <c r="K173" s="261"/>
      <c r="L173" s="266"/>
      <c r="M173" s="267"/>
      <c r="N173" s="268"/>
      <c r="O173" s="268"/>
      <c r="P173" s="268"/>
      <c r="Q173" s="268"/>
      <c r="R173" s="268"/>
      <c r="S173" s="268"/>
      <c r="T173" s="269"/>
      <c r="U173" s="13"/>
      <c r="V173" s="13"/>
      <c r="W173" s="13"/>
      <c r="X173" s="13"/>
      <c r="Y173" s="13"/>
      <c r="Z173" s="13"/>
      <c r="AA173" s="13"/>
      <c r="AB173" s="13"/>
      <c r="AC173" s="13"/>
      <c r="AD173" s="13"/>
      <c r="AE173" s="13"/>
      <c r="AT173" s="270" t="s">
        <v>203</v>
      </c>
      <c r="AU173" s="270" t="s">
        <v>85</v>
      </c>
      <c r="AV173" s="13" t="s">
        <v>85</v>
      </c>
      <c r="AW173" s="13" t="s">
        <v>32</v>
      </c>
      <c r="AX173" s="13" t="s">
        <v>83</v>
      </c>
      <c r="AY173" s="270" t="s">
        <v>172</v>
      </c>
    </row>
    <row r="174" spans="1:65" s="2" customFormat="1" ht="24.15" customHeight="1">
      <c r="A174" s="39"/>
      <c r="B174" s="40"/>
      <c r="C174" s="242" t="s">
        <v>171</v>
      </c>
      <c r="D174" s="242" t="s">
        <v>175</v>
      </c>
      <c r="E174" s="243" t="s">
        <v>273</v>
      </c>
      <c r="F174" s="244" t="s">
        <v>274</v>
      </c>
      <c r="G174" s="245" t="s">
        <v>238</v>
      </c>
      <c r="H174" s="246">
        <v>1</v>
      </c>
      <c r="I174" s="247"/>
      <c r="J174" s="248">
        <f>ROUND(I174*H174,2)</f>
        <v>0</v>
      </c>
      <c r="K174" s="244" t="s">
        <v>216</v>
      </c>
      <c r="L174" s="45"/>
      <c r="M174" s="249" t="s">
        <v>1</v>
      </c>
      <c r="N174" s="250" t="s">
        <v>40</v>
      </c>
      <c r="O174" s="92"/>
      <c r="P174" s="251">
        <f>O174*H174</f>
        <v>0</v>
      </c>
      <c r="Q174" s="251">
        <v>0</v>
      </c>
      <c r="R174" s="251">
        <f>Q174*H174</f>
        <v>0</v>
      </c>
      <c r="S174" s="251">
        <v>0</v>
      </c>
      <c r="T174" s="252">
        <f>S174*H174</f>
        <v>0</v>
      </c>
      <c r="U174" s="39"/>
      <c r="V174" s="39"/>
      <c r="W174" s="39"/>
      <c r="X174" s="39"/>
      <c r="Y174" s="39"/>
      <c r="Z174" s="39"/>
      <c r="AA174" s="39"/>
      <c r="AB174" s="39"/>
      <c r="AC174" s="39"/>
      <c r="AD174" s="39"/>
      <c r="AE174" s="39"/>
      <c r="AR174" s="253" t="s">
        <v>195</v>
      </c>
      <c r="AT174" s="253" t="s">
        <v>175</v>
      </c>
      <c r="AU174" s="253" t="s">
        <v>85</v>
      </c>
      <c r="AY174" s="18" t="s">
        <v>172</v>
      </c>
      <c r="BE174" s="254">
        <f>IF(N174="základní",J174,0)</f>
        <v>0</v>
      </c>
      <c r="BF174" s="254">
        <f>IF(N174="snížená",J174,0)</f>
        <v>0</v>
      </c>
      <c r="BG174" s="254">
        <f>IF(N174="zákl. přenesená",J174,0)</f>
        <v>0</v>
      </c>
      <c r="BH174" s="254">
        <f>IF(N174="sníž. přenesená",J174,0)</f>
        <v>0</v>
      </c>
      <c r="BI174" s="254">
        <f>IF(N174="nulová",J174,0)</f>
        <v>0</v>
      </c>
      <c r="BJ174" s="18" t="s">
        <v>83</v>
      </c>
      <c r="BK174" s="254">
        <f>ROUND(I174*H174,2)</f>
        <v>0</v>
      </c>
      <c r="BL174" s="18" t="s">
        <v>195</v>
      </c>
      <c r="BM174" s="253" t="s">
        <v>275</v>
      </c>
    </row>
    <row r="175" spans="1:47" s="2" customFormat="1" ht="12">
      <c r="A175" s="39"/>
      <c r="B175" s="40"/>
      <c r="C175" s="41"/>
      <c r="D175" s="255" t="s">
        <v>182</v>
      </c>
      <c r="E175" s="41"/>
      <c r="F175" s="256" t="s">
        <v>276</v>
      </c>
      <c r="G175" s="41"/>
      <c r="H175" s="41"/>
      <c r="I175" s="210"/>
      <c r="J175" s="41"/>
      <c r="K175" s="41"/>
      <c r="L175" s="45"/>
      <c r="M175" s="257"/>
      <c r="N175" s="258"/>
      <c r="O175" s="92"/>
      <c r="P175" s="92"/>
      <c r="Q175" s="92"/>
      <c r="R175" s="92"/>
      <c r="S175" s="92"/>
      <c r="T175" s="93"/>
      <c r="U175" s="39"/>
      <c r="V175" s="39"/>
      <c r="W175" s="39"/>
      <c r="X175" s="39"/>
      <c r="Y175" s="39"/>
      <c r="Z175" s="39"/>
      <c r="AA175" s="39"/>
      <c r="AB175" s="39"/>
      <c r="AC175" s="39"/>
      <c r="AD175" s="39"/>
      <c r="AE175" s="39"/>
      <c r="AT175" s="18" t="s">
        <v>182</v>
      </c>
      <c r="AU175" s="18" t="s">
        <v>85</v>
      </c>
    </row>
    <row r="176" spans="1:47" s="2" customFormat="1" ht="12">
      <c r="A176" s="39"/>
      <c r="B176" s="40"/>
      <c r="C176" s="41"/>
      <c r="D176" s="271" t="s">
        <v>218</v>
      </c>
      <c r="E176" s="41"/>
      <c r="F176" s="272" t="s">
        <v>277</v>
      </c>
      <c r="G176" s="41"/>
      <c r="H176" s="41"/>
      <c r="I176" s="210"/>
      <c r="J176" s="41"/>
      <c r="K176" s="41"/>
      <c r="L176" s="45"/>
      <c r="M176" s="257"/>
      <c r="N176" s="258"/>
      <c r="O176" s="92"/>
      <c r="P176" s="92"/>
      <c r="Q176" s="92"/>
      <c r="R176" s="92"/>
      <c r="S176" s="92"/>
      <c r="T176" s="93"/>
      <c r="U176" s="39"/>
      <c r="V176" s="39"/>
      <c r="W176" s="39"/>
      <c r="X176" s="39"/>
      <c r="Y176" s="39"/>
      <c r="Z176" s="39"/>
      <c r="AA176" s="39"/>
      <c r="AB176" s="39"/>
      <c r="AC176" s="39"/>
      <c r="AD176" s="39"/>
      <c r="AE176" s="39"/>
      <c r="AT176" s="18" t="s">
        <v>218</v>
      </c>
      <c r="AU176" s="18" t="s">
        <v>85</v>
      </c>
    </row>
    <row r="177" spans="1:47" s="2" customFormat="1" ht="12">
      <c r="A177" s="39"/>
      <c r="B177" s="40"/>
      <c r="C177" s="41"/>
      <c r="D177" s="255" t="s">
        <v>242</v>
      </c>
      <c r="E177" s="41"/>
      <c r="F177" s="259" t="s">
        <v>278</v>
      </c>
      <c r="G177" s="41"/>
      <c r="H177" s="41"/>
      <c r="I177" s="210"/>
      <c r="J177" s="41"/>
      <c r="K177" s="41"/>
      <c r="L177" s="45"/>
      <c r="M177" s="257"/>
      <c r="N177" s="258"/>
      <c r="O177" s="92"/>
      <c r="P177" s="92"/>
      <c r="Q177" s="92"/>
      <c r="R177" s="92"/>
      <c r="S177" s="92"/>
      <c r="T177" s="93"/>
      <c r="U177" s="39"/>
      <c r="V177" s="39"/>
      <c r="W177" s="39"/>
      <c r="X177" s="39"/>
      <c r="Y177" s="39"/>
      <c r="Z177" s="39"/>
      <c r="AA177" s="39"/>
      <c r="AB177" s="39"/>
      <c r="AC177" s="39"/>
      <c r="AD177" s="39"/>
      <c r="AE177" s="39"/>
      <c r="AT177" s="18" t="s">
        <v>242</v>
      </c>
      <c r="AU177" s="18" t="s">
        <v>85</v>
      </c>
    </row>
    <row r="178" spans="1:51" s="13" customFormat="1" ht="12">
      <c r="A178" s="13"/>
      <c r="B178" s="260"/>
      <c r="C178" s="261"/>
      <c r="D178" s="255" t="s">
        <v>203</v>
      </c>
      <c r="E178" s="262" t="s">
        <v>1</v>
      </c>
      <c r="F178" s="263" t="s">
        <v>279</v>
      </c>
      <c r="G178" s="261"/>
      <c r="H178" s="264">
        <v>1</v>
      </c>
      <c r="I178" s="265"/>
      <c r="J178" s="261"/>
      <c r="K178" s="261"/>
      <c r="L178" s="266"/>
      <c r="M178" s="267"/>
      <c r="N178" s="268"/>
      <c r="O178" s="268"/>
      <c r="P178" s="268"/>
      <c r="Q178" s="268"/>
      <c r="R178" s="268"/>
      <c r="S178" s="268"/>
      <c r="T178" s="269"/>
      <c r="U178" s="13"/>
      <c r="V178" s="13"/>
      <c r="W178" s="13"/>
      <c r="X178" s="13"/>
      <c r="Y178" s="13"/>
      <c r="Z178" s="13"/>
      <c r="AA178" s="13"/>
      <c r="AB178" s="13"/>
      <c r="AC178" s="13"/>
      <c r="AD178" s="13"/>
      <c r="AE178" s="13"/>
      <c r="AT178" s="270" t="s">
        <v>203</v>
      </c>
      <c r="AU178" s="270" t="s">
        <v>85</v>
      </c>
      <c r="AV178" s="13" t="s">
        <v>85</v>
      </c>
      <c r="AW178" s="13" t="s">
        <v>32</v>
      </c>
      <c r="AX178" s="13" t="s">
        <v>83</v>
      </c>
      <c r="AY178" s="270" t="s">
        <v>172</v>
      </c>
    </row>
    <row r="179" spans="1:65" s="2" customFormat="1" ht="24.15" customHeight="1">
      <c r="A179" s="39"/>
      <c r="B179" s="40"/>
      <c r="C179" s="242" t="s">
        <v>205</v>
      </c>
      <c r="D179" s="242" t="s">
        <v>175</v>
      </c>
      <c r="E179" s="243" t="s">
        <v>280</v>
      </c>
      <c r="F179" s="244" t="s">
        <v>281</v>
      </c>
      <c r="G179" s="245" t="s">
        <v>238</v>
      </c>
      <c r="H179" s="246">
        <v>30</v>
      </c>
      <c r="I179" s="247"/>
      <c r="J179" s="248">
        <f>ROUND(I179*H179,2)</f>
        <v>0</v>
      </c>
      <c r="K179" s="244" t="s">
        <v>216</v>
      </c>
      <c r="L179" s="45"/>
      <c r="M179" s="249" t="s">
        <v>1</v>
      </c>
      <c r="N179" s="250" t="s">
        <v>40</v>
      </c>
      <c r="O179" s="92"/>
      <c r="P179" s="251">
        <f>O179*H179</f>
        <v>0</v>
      </c>
      <c r="Q179" s="251">
        <v>0</v>
      </c>
      <c r="R179" s="251">
        <f>Q179*H179</f>
        <v>0</v>
      </c>
      <c r="S179" s="251">
        <v>0</v>
      </c>
      <c r="T179" s="252">
        <f>S179*H179</f>
        <v>0</v>
      </c>
      <c r="U179" s="39"/>
      <c r="V179" s="39"/>
      <c r="W179" s="39"/>
      <c r="X179" s="39"/>
      <c r="Y179" s="39"/>
      <c r="Z179" s="39"/>
      <c r="AA179" s="39"/>
      <c r="AB179" s="39"/>
      <c r="AC179" s="39"/>
      <c r="AD179" s="39"/>
      <c r="AE179" s="39"/>
      <c r="AR179" s="253" t="s">
        <v>195</v>
      </c>
      <c r="AT179" s="253" t="s">
        <v>175</v>
      </c>
      <c r="AU179" s="253" t="s">
        <v>85</v>
      </c>
      <c r="AY179" s="18" t="s">
        <v>172</v>
      </c>
      <c r="BE179" s="254">
        <f>IF(N179="základní",J179,0)</f>
        <v>0</v>
      </c>
      <c r="BF179" s="254">
        <f>IF(N179="snížená",J179,0)</f>
        <v>0</v>
      </c>
      <c r="BG179" s="254">
        <f>IF(N179="zákl. přenesená",J179,0)</f>
        <v>0</v>
      </c>
      <c r="BH179" s="254">
        <f>IF(N179="sníž. přenesená",J179,0)</f>
        <v>0</v>
      </c>
      <c r="BI179" s="254">
        <f>IF(N179="nulová",J179,0)</f>
        <v>0</v>
      </c>
      <c r="BJ179" s="18" t="s">
        <v>83</v>
      </c>
      <c r="BK179" s="254">
        <f>ROUND(I179*H179,2)</f>
        <v>0</v>
      </c>
      <c r="BL179" s="18" t="s">
        <v>195</v>
      </c>
      <c r="BM179" s="253" t="s">
        <v>282</v>
      </c>
    </row>
    <row r="180" spans="1:47" s="2" customFormat="1" ht="12">
      <c r="A180" s="39"/>
      <c r="B180" s="40"/>
      <c r="C180" s="41"/>
      <c r="D180" s="255" t="s">
        <v>182</v>
      </c>
      <c r="E180" s="41"/>
      <c r="F180" s="256" t="s">
        <v>283</v>
      </c>
      <c r="G180" s="41"/>
      <c r="H180" s="41"/>
      <c r="I180" s="210"/>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182</v>
      </c>
      <c r="AU180" s="18" t="s">
        <v>85</v>
      </c>
    </row>
    <row r="181" spans="1:47" s="2" customFormat="1" ht="12">
      <c r="A181" s="39"/>
      <c r="B181" s="40"/>
      <c r="C181" s="41"/>
      <c r="D181" s="271" t="s">
        <v>218</v>
      </c>
      <c r="E181" s="41"/>
      <c r="F181" s="272" t="s">
        <v>284</v>
      </c>
      <c r="G181" s="41"/>
      <c r="H181" s="41"/>
      <c r="I181" s="210"/>
      <c r="J181" s="41"/>
      <c r="K181" s="41"/>
      <c r="L181" s="45"/>
      <c r="M181" s="257"/>
      <c r="N181" s="258"/>
      <c r="O181" s="92"/>
      <c r="P181" s="92"/>
      <c r="Q181" s="92"/>
      <c r="R181" s="92"/>
      <c r="S181" s="92"/>
      <c r="T181" s="93"/>
      <c r="U181" s="39"/>
      <c r="V181" s="39"/>
      <c r="W181" s="39"/>
      <c r="X181" s="39"/>
      <c r="Y181" s="39"/>
      <c r="Z181" s="39"/>
      <c r="AA181" s="39"/>
      <c r="AB181" s="39"/>
      <c r="AC181" s="39"/>
      <c r="AD181" s="39"/>
      <c r="AE181" s="39"/>
      <c r="AT181" s="18" t="s">
        <v>218</v>
      </c>
      <c r="AU181" s="18" t="s">
        <v>85</v>
      </c>
    </row>
    <row r="182" spans="1:47" s="2" customFormat="1" ht="12">
      <c r="A182" s="39"/>
      <c r="B182" s="40"/>
      <c r="C182" s="41"/>
      <c r="D182" s="255" t="s">
        <v>242</v>
      </c>
      <c r="E182" s="41"/>
      <c r="F182" s="259" t="s">
        <v>278</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242</v>
      </c>
      <c r="AU182" s="18" t="s">
        <v>85</v>
      </c>
    </row>
    <row r="183" spans="1:51" s="13" customFormat="1" ht="12">
      <c r="A183" s="13"/>
      <c r="B183" s="260"/>
      <c r="C183" s="261"/>
      <c r="D183" s="255" t="s">
        <v>203</v>
      </c>
      <c r="E183" s="262" t="s">
        <v>1</v>
      </c>
      <c r="F183" s="263" t="s">
        <v>285</v>
      </c>
      <c r="G183" s="261"/>
      <c r="H183" s="264">
        <v>30</v>
      </c>
      <c r="I183" s="265"/>
      <c r="J183" s="261"/>
      <c r="K183" s="261"/>
      <c r="L183" s="266"/>
      <c r="M183" s="267"/>
      <c r="N183" s="268"/>
      <c r="O183" s="268"/>
      <c r="P183" s="268"/>
      <c r="Q183" s="268"/>
      <c r="R183" s="268"/>
      <c r="S183" s="268"/>
      <c r="T183" s="269"/>
      <c r="U183" s="13"/>
      <c r="V183" s="13"/>
      <c r="W183" s="13"/>
      <c r="X183" s="13"/>
      <c r="Y183" s="13"/>
      <c r="Z183" s="13"/>
      <c r="AA183" s="13"/>
      <c r="AB183" s="13"/>
      <c r="AC183" s="13"/>
      <c r="AD183" s="13"/>
      <c r="AE183" s="13"/>
      <c r="AT183" s="270" t="s">
        <v>203</v>
      </c>
      <c r="AU183" s="270" t="s">
        <v>85</v>
      </c>
      <c r="AV183" s="13" t="s">
        <v>85</v>
      </c>
      <c r="AW183" s="13" t="s">
        <v>32</v>
      </c>
      <c r="AX183" s="13" t="s">
        <v>83</v>
      </c>
      <c r="AY183" s="270" t="s">
        <v>172</v>
      </c>
    </row>
    <row r="184" spans="1:65" s="2" customFormat="1" ht="24.15" customHeight="1">
      <c r="A184" s="39"/>
      <c r="B184" s="40"/>
      <c r="C184" s="242" t="s">
        <v>212</v>
      </c>
      <c r="D184" s="242" t="s">
        <v>175</v>
      </c>
      <c r="E184" s="243" t="s">
        <v>286</v>
      </c>
      <c r="F184" s="244" t="s">
        <v>287</v>
      </c>
      <c r="G184" s="245" t="s">
        <v>238</v>
      </c>
      <c r="H184" s="246">
        <v>4</v>
      </c>
      <c r="I184" s="247"/>
      <c r="J184" s="248">
        <f>ROUND(I184*H184,2)</f>
        <v>0</v>
      </c>
      <c r="K184" s="244" t="s">
        <v>216</v>
      </c>
      <c r="L184" s="45"/>
      <c r="M184" s="249" t="s">
        <v>1</v>
      </c>
      <c r="N184" s="250" t="s">
        <v>40</v>
      </c>
      <c r="O184" s="92"/>
      <c r="P184" s="251">
        <f>O184*H184</f>
        <v>0</v>
      </c>
      <c r="Q184" s="251">
        <v>0</v>
      </c>
      <c r="R184" s="251">
        <f>Q184*H184</f>
        <v>0</v>
      </c>
      <c r="S184" s="251">
        <v>0</v>
      </c>
      <c r="T184" s="252">
        <f>S184*H184</f>
        <v>0</v>
      </c>
      <c r="U184" s="39"/>
      <c r="V184" s="39"/>
      <c r="W184" s="39"/>
      <c r="X184" s="39"/>
      <c r="Y184" s="39"/>
      <c r="Z184" s="39"/>
      <c r="AA184" s="39"/>
      <c r="AB184" s="39"/>
      <c r="AC184" s="39"/>
      <c r="AD184" s="39"/>
      <c r="AE184" s="39"/>
      <c r="AR184" s="253" t="s">
        <v>195</v>
      </c>
      <c r="AT184" s="253" t="s">
        <v>175</v>
      </c>
      <c r="AU184" s="253" t="s">
        <v>85</v>
      </c>
      <c r="AY184" s="18" t="s">
        <v>172</v>
      </c>
      <c r="BE184" s="254">
        <f>IF(N184="základní",J184,0)</f>
        <v>0</v>
      </c>
      <c r="BF184" s="254">
        <f>IF(N184="snížená",J184,0)</f>
        <v>0</v>
      </c>
      <c r="BG184" s="254">
        <f>IF(N184="zákl. přenesená",J184,0)</f>
        <v>0</v>
      </c>
      <c r="BH184" s="254">
        <f>IF(N184="sníž. přenesená",J184,0)</f>
        <v>0</v>
      </c>
      <c r="BI184" s="254">
        <f>IF(N184="nulová",J184,0)</f>
        <v>0</v>
      </c>
      <c r="BJ184" s="18" t="s">
        <v>83</v>
      </c>
      <c r="BK184" s="254">
        <f>ROUND(I184*H184,2)</f>
        <v>0</v>
      </c>
      <c r="BL184" s="18" t="s">
        <v>195</v>
      </c>
      <c r="BM184" s="253" t="s">
        <v>288</v>
      </c>
    </row>
    <row r="185" spans="1:47" s="2" customFormat="1" ht="12">
      <c r="A185" s="39"/>
      <c r="B185" s="40"/>
      <c r="C185" s="41"/>
      <c r="D185" s="255" t="s">
        <v>182</v>
      </c>
      <c r="E185" s="41"/>
      <c r="F185" s="256" t="s">
        <v>289</v>
      </c>
      <c r="G185" s="41"/>
      <c r="H185" s="41"/>
      <c r="I185" s="210"/>
      <c r="J185" s="41"/>
      <c r="K185" s="41"/>
      <c r="L185" s="45"/>
      <c r="M185" s="257"/>
      <c r="N185" s="258"/>
      <c r="O185" s="92"/>
      <c r="P185" s="92"/>
      <c r="Q185" s="92"/>
      <c r="R185" s="92"/>
      <c r="S185" s="92"/>
      <c r="T185" s="93"/>
      <c r="U185" s="39"/>
      <c r="V185" s="39"/>
      <c r="W185" s="39"/>
      <c r="X185" s="39"/>
      <c r="Y185" s="39"/>
      <c r="Z185" s="39"/>
      <c r="AA185" s="39"/>
      <c r="AB185" s="39"/>
      <c r="AC185" s="39"/>
      <c r="AD185" s="39"/>
      <c r="AE185" s="39"/>
      <c r="AT185" s="18" t="s">
        <v>182</v>
      </c>
      <c r="AU185" s="18" t="s">
        <v>85</v>
      </c>
    </row>
    <row r="186" spans="1:47" s="2" customFormat="1" ht="12">
      <c r="A186" s="39"/>
      <c r="B186" s="40"/>
      <c r="C186" s="41"/>
      <c r="D186" s="271" t="s">
        <v>218</v>
      </c>
      <c r="E186" s="41"/>
      <c r="F186" s="272" t="s">
        <v>290</v>
      </c>
      <c r="G186" s="41"/>
      <c r="H186" s="41"/>
      <c r="I186" s="210"/>
      <c r="J186" s="41"/>
      <c r="K186" s="41"/>
      <c r="L186" s="45"/>
      <c r="M186" s="257"/>
      <c r="N186" s="258"/>
      <c r="O186" s="92"/>
      <c r="P186" s="92"/>
      <c r="Q186" s="92"/>
      <c r="R186" s="92"/>
      <c r="S186" s="92"/>
      <c r="T186" s="93"/>
      <c r="U186" s="39"/>
      <c r="V186" s="39"/>
      <c r="W186" s="39"/>
      <c r="X186" s="39"/>
      <c r="Y186" s="39"/>
      <c r="Z186" s="39"/>
      <c r="AA186" s="39"/>
      <c r="AB186" s="39"/>
      <c r="AC186" s="39"/>
      <c r="AD186" s="39"/>
      <c r="AE186" s="39"/>
      <c r="AT186" s="18" t="s">
        <v>218</v>
      </c>
      <c r="AU186" s="18" t="s">
        <v>85</v>
      </c>
    </row>
    <row r="187" spans="1:47" s="2" customFormat="1" ht="12">
      <c r="A187" s="39"/>
      <c r="B187" s="40"/>
      <c r="C187" s="41"/>
      <c r="D187" s="255" t="s">
        <v>242</v>
      </c>
      <c r="E187" s="41"/>
      <c r="F187" s="259" t="s">
        <v>278</v>
      </c>
      <c r="G187" s="41"/>
      <c r="H187" s="41"/>
      <c r="I187" s="210"/>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242</v>
      </c>
      <c r="AU187" s="18" t="s">
        <v>85</v>
      </c>
    </row>
    <row r="188" spans="1:51" s="13" customFormat="1" ht="12">
      <c r="A188" s="13"/>
      <c r="B188" s="260"/>
      <c r="C188" s="261"/>
      <c r="D188" s="255" t="s">
        <v>203</v>
      </c>
      <c r="E188" s="262" t="s">
        <v>1</v>
      </c>
      <c r="F188" s="263" t="s">
        <v>291</v>
      </c>
      <c r="G188" s="261"/>
      <c r="H188" s="264">
        <v>2</v>
      </c>
      <c r="I188" s="265"/>
      <c r="J188" s="261"/>
      <c r="K188" s="261"/>
      <c r="L188" s="266"/>
      <c r="M188" s="267"/>
      <c r="N188" s="268"/>
      <c r="O188" s="268"/>
      <c r="P188" s="268"/>
      <c r="Q188" s="268"/>
      <c r="R188" s="268"/>
      <c r="S188" s="268"/>
      <c r="T188" s="269"/>
      <c r="U188" s="13"/>
      <c r="V188" s="13"/>
      <c r="W188" s="13"/>
      <c r="X188" s="13"/>
      <c r="Y188" s="13"/>
      <c r="Z188" s="13"/>
      <c r="AA188" s="13"/>
      <c r="AB188" s="13"/>
      <c r="AC188" s="13"/>
      <c r="AD188" s="13"/>
      <c r="AE188" s="13"/>
      <c r="AT188" s="270" t="s">
        <v>203</v>
      </c>
      <c r="AU188" s="270" t="s">
        <v>85</v>
      </c>
      <c r="AV188" s="13" t="s">
        <v>85</v>
      </c>
      <c r="AW188" s="13" t="s">
        <v>32</v>
      </c>
      <c r="AX188" s="13" t="s">
        <v>75</v>
      </c>
      <c r="AY188" s="270" t="s">
        <v>172</v>
      </c>
    </row>
    <row r="189" spans="1:51" s="13" customFormat="1" ht="12">
      <c r="A189" s="13"/>
      <c r="B189" s="260"/>
      <c r="C189" s="261"/>
      <c r="D189" s="255" t="s">
        <v>203</v>
      </c>
      <c r="E189" s="262" t="s">
        <v>1</v>
      </c>
      <c r="F189" s="263" t="s">
        <v>292</v>
      </c>
      <c r="G189" s="261"/>
      <c r="H189" s="264">
        <v>2</v>
      </c>
      <c r="I189" s="265"/>
      <c r="J189" s="261"/>
      <c r="K189" s="261"/>
      <c r="L189" s="266"/>
      <c r="M189" s="267"/>
      <c r="N189" s="268"/>
      <c r="O189" s="268"/>
      <c r="P189" s="268"/>
      <c r="Q189" s="268"/>
      <c r="R189" s="268"/>
      <c r="S189" s="268"/>
      <c r="T189" s="269"/>
      <c r="U189" s="13"/>
      <c r="V189" s="13"/>
      <c r="W189" s="13"/>
      <c r="X189" s="13"/>
      <c r="Y189" s="13"/>
      <c r="Z189" s="13"/>
      <c r="AA189" s="13"/>
      <c r="AB189" s="13"/>
      <c r="AC189" s="13"/>
      <c r="AD189" s="13"/>
      <c r="AE189" s="13"/>
      <c r="AT189" s="270" t="s">
        <v>203</v>
      </c>
      <c r="AU189" s="270" t="s">
        <v>85</v>
      </c>
      <c r="AV189" s="13" t="s">
        <v>85</v>
      </c>
      <c r="AW189" s="13" t="s">
        <v>32</v>
      </c>
      <c r="AX189" s="13" t="s">
        <v>75</v>
      </c>
      <c r="AY189" s="270" t="s">
        <v>172</v>
      </c>
    </row>
    <row r="190" spans="1:51" s="16" customFormat="1" ht="12">
      <c r="A190" s="16"/>
      <c r="B190" s="298"/>
      <c r="C190" s="299"/>
      <c r="D190" s="255" t="s">
        <v>203</v>
      </c>
      <c r="E190" s="300" t="s">
        <v>1</v>
      </c>
      <c r="F190" s="301" t="s">
        <v>257</v>
      </c>
      <c r="G190" s="299"/>
      <c r="H190" s="302">
        <v>4</v>
      </c>
      <c r="I190" s="303"/>
      <c r="J190" s="299"/>
      <c r="K190" s="299"/>
      <c r="L190" s="304"/>
      <c r="M190" s="305"/>
      <c r="N190" s="306"/>
      <c r="O190" s="306"/>
      <c r="P190" s="306"/>
      <c r="Q190" s="306"/>
      <c r="R190" s="306"/>
      <c r="S190" s="306"/>
      <c r="T190" s="307"/>
      <c r="U190" s="16"/>
      <c r="V190" s="16"/>
      <c r="W190" s="16"/>
      <c r="X190" s="16"/>
      <c r="Y190" s="16"/>
      <c r="Z190" s="16"/>
      <c r="AA190" s="16"/>
      <c r="AB190" s="16"/>
      <c r="AC190" s="16"/>
      <c r="AD190" s="16"/>
      <c r="AE190" s="16"/>
      <c r="AT190" s="308" t="s">
        <v>203</v>
      </c>
      <c r="AU190" s="308" t="s">
        <v>85</v>
      </c>
      <c r="AV190" s="16" t="s">
        <v>195</v>
      </c>
      <c r="AW190" s="16" t="s">
        <v>32</v>
      </c>
      <c r="AX190" s="16" t="s">
        <v>83</v>
      </c>
      <c r="AY190" s="308" t="s">
        <v>172</v>
      </c>
    </row>
    <row r="191" spans="1:65" s="2" customFormat="1" ht="33" customHeight="1">
      <c r="A191" s="39"/>
      <c r="B191" s="40"/>
      <c r="C191" s="242" t="s">
        <v>220</v>
      </c>
      <c r="D191" s="242" t="s">
        <v>175</v>
      </c>
      <c r="E191" s="243" t="s">
        <v>293</v>
      </c>
      <c r="F191" s="244" t="s">
        <v>294</v>
      </c>
      <c r="G191" s="245" t="s">
        <v>238</v>
      </c>
      <c r="H191" s="246">
        <v>120</v>
      </c>
      <c r="I191" s="247"/>
      <c r="J191" s="248">
        <f>ROUND(I191*H191,2)</f>
        <v>0</v>
      </c>
      <c r="K191" s="244" t="s">
        <v>179</v>
      </c>
      <c r="L191" s="45"/>
      <c r="M191" s="249" t="s">
        <v>1</v>
      </c>
      <c r="N191" s="250" t="s">
        <v>40</v>
      </c>
      <c r="O191" s="92"/>
      <c r="P191" s="251">
        <f>O191*H191</f>
        <v>0</v>
      </c>
      <c r="Q191" s="251">
        <v>0</v>
      </c>
      <c r="R191" s="251">
        <f>Q191*H191</f>
        <v>0</v>
      </c>
      <c r="S191" s="251">
        <v>0</v>
      </c>
      <c r="T191" s="252">
        <f>S191*H191</f>
        <v>0</v>
      </c>
      <c r="U191" s="39"/>
      <c r="V191" s="39"/>
      <c r="W191" s="39"/>
      <c r="X191" s="39"/>
      <c r="Y191" s="39"/>
      <c r="Z191" s="39"/>
      <c r="AA191" s="39"/>
      <c r="AB191" s="39"/>
      <c r="AC191" s="39"/>
      <c r="AD191" s="39"/>
      <c r="AE191" s="39"/>
      <c r="AR191" s="253" t="s">
        <v>195</v>
      </c>
      <c r="AT191" s="253" t="s">
        <v>175</v>
      </c>
      <c r="AU191" s="253" t="s">
        <v>85</v>
      </c>
      <c r="AY191" s="18" t="s">
        <v>172</v>
      </c>
      <c r="BE191" s="254">
        <f>IF(N191="základní",J191,0)</f>
        <v>0</v>
      </c>
      <c r="BF191" s="254">
        <f>IF(N191="snížená",J191,0)</f>
        <v>0</v>
      </c>
      <c r="BG191" s="254">
        <f>IF(N191="zákl. přenesená",J191,0)</f>
        <v>0</v>
      </c>
      <c r="BH191" s="254">
        <f>IF(N191="sníž. přenesená",J191,0)</f>
        <v>0</v>
      </c>
      <c r="BI191" s="254">
        <f>IF(N191="nulová",J191,0)</f>
        <v>0</v>
      </c>
      <c r="BJ191" s="18" t="s">
        <v>83</v>
      </c>
      <c r="BK191" s="254">
        <f>ROUND(I191*H191,2)</f>
        <v>0</v>
      </c>
      <c r="BL191" s="18" t="s">
        <v>195</v>
      </c>
      <c r="BM191" s="253" t="s">
        <v>295</v>
      </c>
    </row>
    <row r="192" spans="1:47" s="2" customFormat="1" ht="12">
      <c r="A192" s="39"/>
      <c r="B192" s="40"/>
      <c r="C192" s="41"/>
      <c r="D192" s="255" t="s">
        <v>182</v>
      </c>
      <c r="E192" s="41"/>
      <c r="F192" s="256" t="s">
        <v>296</v>
      </c>
      <c r="G192" s="41"/>
      <c r="H192" s="41"/>
      <c r="I192" s="210"/>
      <c r="J192" s="41"/>
      <c r="K192" s="41"/>
      <c r="L192" s="45"/>
      <c r="M192" s="257"/>
      <c r="N192" s="258"/>
      <c r="O192" s="92"/>
      <c r="P192" s="92"/>
      <c r="Q192" s="92"/>
      <c r="R192" s="92"/>
      <c r="S192" s="92"/>
      <c r="T192" s="93"/>
      <c r="U192" s="39"/>
      <c r="V192" s="39"/>
      <c r="W192" s="39"/>
      <c r="X192" s="39"/>
      <c r="Y192" s="39"/>
      <c r="Z192" s="39"/>
      <c r="AA192" s="39"/>
      <c r="AB192" s="39"/>
      <c r="AC192" s="39"/>
      <c r="AD192" s="39"/>
      <c r="AE192" s="39"/>
      <c r="AT192" s="18" t="s">
        <v>182</v>
      </c>
      <c r="AU192" s="18" t="s">
        <v>85</v>
      </c>
    </row>
    <row r="193" spans="1:47" s="2" customFormat="1" ht="12">
      <c r="A193" s="39"/>
      <c r="B193" s="40"/>
      <c r="C193" s="41"/>
      <c r="D193" s="255" t="s">
        <v>242</v>
      </c>
      <c r="E193" s="41"/>
      <c r="F193" s="259" t="s">
        <v>278</v>
      </c>
      <c r="G193" s="41"/>
      <c r="H193" s="41"/>
      <c r="I193" s="210"/>
      <c r="J193" s="41"/>
      <c r="K193" s="41"/>
      <c r="L193" s="45"/>
      <c r="M193" s="257"/>
      <c r="N193" s="258"/>
      <c r="O193" s="92"/>
      <c r="P193" s="92"/>
      <c r="Q193" s="92"/>
      <c r="R193" s="92"/>
      <c r="S193" s="92"/>
      <c r="T193" s="93"/>
      <c r="U193" s="39"/>
      <c r="V193" s="39"/>
      <c r="W193" s="39"/>
      <c r="X193" s="39"/>
      <c r="Y193" s="39"/>
      <c r="Z193" s="39"/>
      <c r="AA193" s="39"/>
      <c r="AB193" s="39"/>
      <c r="AC193" s="39"/>
      <c r="AD193" s="39"/>
      <c r="AE193" s="39"/>
      <c r="AT193" s="18" t="s">
        <v>242</v>
      </c>
      <c r="AU193" s="18" t="s">
        <v>85</v>
      </c>
    </row>
    <row r="194" spans="1:51" s="13" customFormat="1" ht="12">
      <c r="A194" s="13"/>
      <c r="B194" s="260"/>
      <c r="C194" s="261"/>
      <c r="D194" s="255" t="s">
        <v>203</v>
      </c>
      <c r="E194" s="262" t="s">
        <v>1</v>
      </c>
      <c r="F194" s="263" t="s">
        <v>272</v>
      </c>
      <c r="G194" s="261"/>
      <c r="H194" s="264">
        <v>120</v>
      </c>
      <c r="I194" s="265"/>
      <c r="J194" s="261"/>
      <c r="K194" s="261"/>
      <c r="L194" s="266"/>
      <c r="M194" s="267"/>
      <c r="N194" s="268"/>
      <c r="O194" s="268"/>
      <c r="P194" s="268"/>
      <c r="Q194" s="268"/>
      <c r="R194" s="268"/>
      <c r="S194" s="268"/>
      <c r="T194" s="269"/>
      <c r="U194" s="13"/>
      <c r="V194" s="13"/>
      <c r="W194" s="13"/>
      <c r="X194" s="13"/>
      <c r="Y194" s="13"/>
      <c r="Z194" s="13"/>
      <c r="AA194" s="13"/>
      <c r="AB194" s="13"/>
      <c r="AC194" s="13"/>
      <c r="AD194" s="13"/>
      <c r="AE194" s="13"/>
      <c r="AT194" s="270" t="s">
        <v>203</v>
      </c>
      <c r="AU194" s="270" t="s">
        <v>85</v>
      </c>
      <c r="AV194" s="13" t="s">
        <v>85</v>
      </c>
      <c r="AW194" s="13" t="s">
        <v>32</v>
      </c>
      <c r="AX194" s="13" t="s">
        <v>83</v>
      </c>
      <c r="AY194" s="270" t="s">
        <v>172</v>
      </c>
    </row>
    <row r="195" spans="1:65" s="2" customFormat="1" ht="24.15" customHeight="1">
      <c r="A195" s="39"/>
      <c r="B195" s="40"/>
      <c r="C195" s="242" t="s">
        <v>234</v>
      </c>
      <c r="D195" s="242" t="s">
        <v>175</v>
      </c>
      <c r="E195" s="243" t="s">
        <v>297</v>
      </c>
      <c r="F195" s="244" t="s">
        <v>298</v>
      </c>
      <c r="G195" s="245" t="s">
        <v>238</v>
      </c>
      <c r="H195" s="246">
        <v>20</v>
      </c>
      <c r="I195" s="247"/>
      <c r="J195" s="248">
        <f>ROUND(I195*H195,2)</f>
        <v>0</v>
      </c>
      <c r="K195" s="244" t="s">
        <v>216</v>
      </c>
      <c r="L195" s="45"/>
      <c r="M195" s="249" t="s">
        <v>1</v>
      </c>
      <c r="N195" s="250" t="s">
        <v>40</v>
      </c>
      <c r="O195" s="92"/>
      <c r="P195" s="251">
        <f>O195*H195</f>
        <v>0</v>
      </c>
      <c r="Q195" s="251">
        <v>0</v>
      </c>
      <c r="R195" s="251">
        <f>Q195*H195</f>
        <v>0</v>
      </c>
      <c r="S195" s="251">
        <v>0</v>
      </c>
      <c r="T195" s="252">
        <f>S195*H195</f>
        <v>0</v>
      </c>
      <c r="U195" s="39"/>
      <c r="V195" s="39"/>
      <c r="W195" s="39"/>
      <c r="X195" s="39"/>
      <c r="Y195" s="39"/>
      <c r="Z195" s="39"/>
      <c r="AA195" s="39"/>
      <c r="AB195" s="39"/>
      <c r="AC195" s="39"/>
      <c r="AD195" s="39"/>
      <c r="AE195" s="39"/>
      <c r="AR195" s="253" t="s">
        <v>195</v>
      </c>
      <c r="AT195" s="253" t="s">
        <v>175</v>
      </c>
      <c r="AU195" s="253" t="s">
        <v>85</v>
      </c>
      <c r="AY195" s="18" t="s">
        <v>172</v>
      </c>
      <c r="BE195" s="254">
        <f>IF(N195="základní",J195,0)</f>
        <v>0</v>
      </c>
      <c r="BF195" s="254">
        <f>IF(N195="snížená",J195,0)</f>
        <v>0</v>
      </c>
      <c r="BG195" s="254">
        <f>IF(N195="zákl. přenesená",J195,0)</f>
        <v>0</v>
      </c>
      <c r="BH195" s="254">
        <f>IF(N195="sníž. přenesená",J195,0)</f>
        <v>0</v>
      </c>
      <c r="BI195" s="254">
        <f>IF(N195="nulová",J195,0)</f>
        <v>0</v>
      </c>
      <c r="BJ195" s="18" t="s">
        <v>83</v>
      </c>
      <c r="BK195" s="254">
        <f>ROUND(I195*H195,2)</f>
        <v>0</v>
      </c>
      <c r="BL195" s="18" t="s">
        <v>195</v>
      </c>
      <c r="BM195" s="253" t="s">
        <v>299</v>
      </c>
    </row>
    <row r="196" spans="1:47" s="2" customFormat="1" ht="12">
      <c r="A196" s="39"/>
      <c r="B196" s="40"/>
      <c r="C196" s="41"/>
      <c r="D196" s="255" t="s">
        <v>182</v>
      </c>
      <c r="E196" s="41"/>
      <c r="F196" s="256" t="s">
        <v>300</v>
      </c>
      <c r="G196" s="41"/>
      <c r="H196" s="41"/>
      <c r="I196" s="210"/>
      <c r="J196" s="41"/>
      <c r="K196" s="41"/>
      <c r="L196" s="45"/>
      <c r="M196" s="257"/>
      <c r="N196" s="258"/>
      <c r="O196" s="92"/>
      <c r="P196" s="92"/>
      <c r="Q196" s="92"/>
      <c r="R196" s="92"/>
      <c r="S196" s="92"/>
      <c r="T196" s="93"/>
      <c r="U196" s="39"/>
      <c r="V196" s="39"/>
      <c r="W196" s="39"/>
      <c r="X196" s="39"/>
      <c r="Y196" s="39"/>
      <c r="Z196" s="39"/>
      <c r="AA196" s="39"/>
      <c r="AB196" s="39"/>
      <c r="AC196" s="39"/>
      <c r="AD196" s="39"/>
      <c r="AE196" s="39"/>
      <c r="AT196" s="18" t="s">
        <v>182</v>
      </c>
      <c r="AU196" s="18" t="s">
        <v>85</v>
      </c>
    </row>
    <row r="197" spans="1:47" s="2" customFormat="1" ht="12">
      <c r="A197" s="39"/>
      <c r="B197" s="40"/>
      <c r="C197" s="41"/>
      <c r="D197" s="271" t="s">
        <v>218</v>
      </c>
      <c r="E197" s="41"/>
      <c r="F197" s="272" t="s">
        <v>301</v>
      </c>
      <c r="G197" s="41"/>
      <c r="H197" s="41"/>
      <c r="I197" s="210"/>
      <c r="J197" s="41"/>
      <c r="K197" s="41"/>
      <c r="L197" s="45"/>
      <c r="M197" s="257"/>
      <c r="N197" s="258"/>
      <c r="O197" s="92"/>
      <c r="P197" s="92"/>
      <c r="Q197" s="92"/>
      <c r="R197" s="92"/>
      <c r="S197" s="92"/>
      <c r="T197" s="93"/>
      <c r="U197" s="39"/>
      <c r="V197" s="39"/>
      <c r="W197" s="39"/>
      <c r="X197" s="39"/>
      <c r="Y197" s="39"/>
      <c r="Z197" s="39"/>
      <c r="AA197" s="39"/>
      <c r="AB197" s="39"/>
      <c r="AC197" s="39"/>
      <c r="AD197" s="39"/>
      <c r="AE197" s="39"/>
      <c r="AT197" s="18" t="s">
        <v>218</v>
      </c>
      <c r="AU197" s="18" t="s">
        <v>85</v>
      </c>
    </row>
    <row r="198" spans="1:47" s="2" customFormat="1" ht="12">
      <c r="A198" s="39"/>
      <c r="B198" s="40"/>
      <c r="C198" s="41"/>
      <c r="D198" s="255" t="s">
        <v>242</v>
      </c>
      <c r="E198" s="41"/>
      <c r="F198" s="259" t="s">
        <v>302</v>
      </c>
      <c r="G198" s="41"/>
      <c r="H198" s="41"/>
      <c r="I198" s="210"/>
      <c r="J198" s="41"/>
      <c r="K198" s="41"/>
      <c r="L198" s="45"/>
      <c r="M198" s="257"/>
      <c r="N198" s="258"/>
      <c r="O198" s="92"/>
      <c r="P198" s="92"/>
      <c r="Q198" s="92"/>
      <c r="R198" s="92"/>
      <c r="S198" s="92"/>
      <c r="T198" s="93"/>
      <c r="U198" s="39"/>
      <c r="V198" s="39"/>
      <c r="W198" s="39"/>
      <c r="X198" s="39"/>
      <c r="Y198" s="39"/>
      <c r="Z198" s="39"/>
      <c r="AA198" s="39"/>
      <c r="AB198" s="39"/>
      <c r="AC198" s="39"/>
      <c r="AD198" s="39"/>
      <c r="AE198" s="39"/>
      <c r="AT198" s="18" t="s">
        <v>242</v>
      </c>
      <c r="AU198" s="18" t="s">
        <v>85</v>
      </c>
    </row>
    <row r="199" spans="1:51" s="13" customFormat="1" ht="12">
      <c r="A199" s="13"/>
      <c r="B199" s="260"/>
      <c r="C199" s="261"/>
      <c r="D199" s="255" t="s">
        <v>203</v>
      </c>
      <c r="E199" s="262" t="s">
        <v>1</v>
      </c>
      <c r="F199" s="263" t="s">
        <v>303</v>
      </c>
      <c r="G199" s="261"/>
      <c r="H199" s="264">
        <v>12</v>
      </c>
      <c r="I199" s="265"/>
      <c r="J199" s="261"/>
      <c r="K199" s="261"/>
      <c r="L199" s="266"/>
      <c r="M199" s="267"/>
      <c r="N199" s="268"/>
      <c r="O199" s="268"/>
      <c r="P199" s="268"/>
      <c r="Q199" s="268"/>
      <c r="R199" s="268"/>
      <c r="S199" s="268"/>
      <c r="T199" s="269"/>
      <c r="U199" s="13"/>
      <c r="V199" s="13"/>
      <c r="W199" s="13"/>
      <c r="X199" s="13"/>
      <c r="Y199" s="13"/>
      <c r="Z199" s="13"/>
      <c r="AA199" s="13"/>
      <c r="AB199" s="13"/>
      <c r="AC199" s="13"/>
      <c r="AD199" s="13"/>
      <c r="AE199" s="13"/>
      <c r="AT199" s="270" t="s">
        <v>203</v>
      </c>
      <c r="AU199" s="270" t="s">
        <v>85</v>
      </c>
      <c r="AV199" s="13" t="s">
        <v>85</v>
      </c>
      <c r="AW199" s="13" t="s">
        <v>32</v>
      </c>
      <c r="AX199" s="13" t="s">
        <v>75</v>
      </c>
      <c r="AY199" s="270" t="s">
        <v>172</v>
      </c>
    </row>
    <row r="200" spans="1:51" s="13" customFormat="1" ht="12">
      <c r="A200" s="13"/>
      <c r="B200" s="260"/>
      <c r="C200" s="261"/>
      <c r="D200" s="255" t="s">
        <v>203</v>
      </c>
      <c r="E200" s="262" t="s">
        <v>1</v>
      </c>
      <c r="F200" s="263" t="s">
        <v>304</v>
      </c>
      <c r="G200" s="261"/>
      <c r="H200" s="264">
        <v>8</v>
      </c>
      <c r="I200" s="265"/>
      <c r="J200" s="261"/>
      <c r="K200" s="261"/>
      <c r="L200" s="266"/>
      <c r="M200" s="267"/>
      <c r="N200" s="268"/>
      <c r="O200" s="268"/>
      <c r="P200" s="268"/>
      <c r="Q200" s="268"/>
      <c r="R200" s="268"/>
      <c r="S200" s="268"/>
      <c r="T200" s="269"/>
      <c r="U200" s="13"/>
      <c r="V200" s="13"/>
      <c r="W200" s="13"/>
      <c r="X200" s="13"/>
      <c r="Y200" s="13"/>
      <c r="Z200" s="13"/>
      <c r="AA200" s="13"/>
      <c r="AB200" s="13"/>
      <c r="AC200" s="13"/>
      <c r="AD200" s="13"/>
      <c r="AE200" s="13"/>
      <c r="AT200" s="270" t="s">
        <v>203</v>
      </c>
      <c r="AU200" s="270" t="s">
        <v>85</v>
      </c>
      <c r="AV200" s="13" t="s">
        <v>85</v>
      </c>
      <c r="AW200" s="13" t="s">
        <v>32</v>
      </c>
      <c r="AX200" s="13" t="s">
        <v>75</v>
      </c>
      <c r="AY200" s="270" t="s">
        <v>172</v>
      </c>
    </row>
    <row r="201" spans="1:51" s="16" customFormat="1" ht="12">
      <c r="A201" s="16"/>
      <c r="B201" s="298"/>
      <c r="C201" s="299"/>
      <c r="D201" s="255" t="s">
        <v>203</v>
      </c>
      <c r="E201" s="300" t="s">
        <v>1</v>
      </c>
      <c r="F201" s="301" t="s">
        <v>257</v>
      </c>
      <c r="G201" s="299"/>
      <c r="H201" s="302">
        <v>20</v>
      </c>
      <c r="I201" s="303"/>
      <c r="J201" s="299"/>
      <c r="K201" s="299"/>
      <c r="L201" s="304"/>
      <c r="M201" s="305"/>
      <c r="N201" s="306"/>
      <c r="O201" s="306"/>
      <c r="P201" s="306"/>
      <c r="Q201" s="306"/>
      <c r="R201" s="306"/>
      <c r="S201" s="306"/>
      <c r="T201" s="307"/>
      <c r="U201" s="16"/>
      <c r="V201" s="16"/>
      <c r="W201" s="16"/>
      <c r="X201" s="16"/>
      <c r="Y201" s="16"/>
      <c r="Z201" s="16"/>
      <c r="AA201" s="16"/>
      <c r="AB201" s="16"/>
      <c r="AC201" s="16"/>
      <c r="AD201" s="16"/>
      <c r="AE201" s="16"/>
      <c r="AT201" s="308" t="s">
        <v>203</v>
      </c>
      <c r="AU201" s="308" t="s">
        <v>85</v>
      </c>
      <c r="AV201" s="16" t="s">
        <v>195</v>
      </c>
      <c r="AW201" s="16" t="s">
        <v>32</v>
      </c>
      <c r="AX201" s="16" t="s">
        <v>83</v>
      </c>
      <c r="AY201" s="308" t="s">
        <v>172</v>
      </c>
    </row>
    <row r="202" spans="1:65" s="2" customFormat="1" ht="24.15" customHeight="1">
      <c r="A202" s="39"/>
      <c r="B202" s="40"/>
      <c r="C202" s="242" t="s">
        <v>305</v>
      </c>
      <c r="D202" s="242" t="s">
        <v>175</v>
      </c>
      <c r="E202" s="243" t="s">
        <v>306</v>
      </c>
      <c r="F202" s="244" t="s">
        <v>307</v>
      </c>
      <c r="G202" s="245" t="s">
        <v>238</v>
      </c>
      <c r="H202" s="246">
        <v>600</v>
      </c>
      <c r="I202" s="247"/>
      <c r="J202" s="248">
        <f>ROUND(I202*H202,2)</f>
        <v>0</v>
      </c>
      <c r="K202" s="244" t="s">
        <v>216</v>
      </c>
      <c r="L202" s="45"/>
      <c r="M202" s="249" t="s">
        <v>1</v>
      </c>
      <c r="N202" s="250" t="s">
        <v>40</v>
      </c>
      <c r="O202" s="92"/>
      <c r="P202" s="251">
        <f>O202*H202</f>
        <v>0</v>
      </c>
      <c r="Q202" s="251">
        <v>0</v>
      </c>
      <c r="R202" s="251">
        <f>Q202*H202</f>
        <v>0</v>
      </c>
      <c r="S202" s="251">
        <v>0</v>
      </c>
      <c r="T202" s="252">
        <f>S202*H202</f>
        <v>0</v>
      </c>
      <c r="U202" s="39"/>
      <c r="V202" s="39"/>
      <c r="W202" s="39"/>
      <c r="X202" s="39"/>
      <c r="Y202" s="39"/>
      <c r="Z202" s="39"/>
      <c r="AA202" s="39"/>
      <c r="AB202" s="39"/>
      <c r="AC202" s="39"/>
      <c r="AD202" s="39"/>
      <c r="AE202" s="39"/>
      <c r="AR202" s="253" t="s">
        <v>195</v>
      </c>
      <c r="AT202" s="253" t="s">
        <v>175</v>
      </c>
      <c r="AU202" s="253" t="s">
        <v>85</v>
      </c>
      <c r="AY202" s="18" t="s">
        <v>172</v>
      </c>
      <c r="BE202" s="254">
        <f>IF(N202="základní",J202,0)</f>
        <v>0</v>
      </c>
      <c r="BF202" s="254">
        <f>IF(N202="snížená",J202,0)</f>
        <v>0</v>
      </c>
      <c r="BG202" s="254">
        <f>IF(N202="zákl. přenesená",J202,0)</f>
        <v>0</v>
      </c>
      <c r="BH202" s="254">
        <f>IF(N202="sníž. přenesená",J202,0)</f>
        <v>0</v>
      </c>
      <c r="BI202" s="254">
        <f>IF(N202="nulová",J202,0)</f>
        <v>0</v>
      </c>
      <c r="BJ202" s="18" t="s">
        <v>83</v>
      </c>
      <c r="BK202" s="254">
        <f>ROUND(I202*H202,2)</f>
        <v>0</v>
      </c>
      <c r="BL202" s="18" t="s">
        <v>195</v>
      </c>
      <c r="BM202" s="253" t="s">
        <v>308</v>
      </c>
    </row>
    <row r="203" spans="1:47" s="2" customFormat="1" ht="12">
      <c r="A203" s="39"/>
      <c r="B203" s="40"/>
      <c r="C203" s="41"/>
      <c r="D203" s="255" t="s">
        <v>182</v>
      </c>
      <c r="E203" s="41"/>
      <c r="F203" s="256" t="s">
        <v>309</v>
      </c>
      <c r="G203" s="41"/>
      <c r="H203" s="41"/>
      <c r="I203" s="210"/>
      <c r="J203" s="41"/>
      <c r="K203" s="41"/>
      <c r="L203" s="45"/>
      <c r="M203" s="257"/>
      <c r="N203" s="258"/>
      <c r="O203" s="92"/>
      <c r="P203" s="92"/>
      <c r="Q203" s="92"/>
      <c r="R203" s="92"/>
      <c r="S203" s="92"/>
      <c r="T203" s="93"/>
      <c r="U203" s="39"/>
      <c r="V203" s="39"/>
      <c r="W203" s="39"/>
      <c r="X203" s="39"/>
      <c r="Y203" s="39"/>
      <c r="Z203" s="39"/>
      <c r="AA203" s="39"/>
      <c r="AB203" s="39"/>
      <c r="AC203" s="39"/>
      <c r="AD203" s="39"/>
      <c r="AE203" s="39"/>
      <c r="AT203" s="18" t="s">
        <v>182</v>
      </c>
      <c r="AU203" s="18" t="s">
        <v>85</v>
      </c>
    </row>
    <row r="204" spans="1:47" s="2" customFormat="1" ht="12">
      <c r="A204" s="39"/>
      <c r="B204" s="40"/>
      <c r="C204" s="41"/>
      <c r="D204" s="271" t="s">
        <v>218</v>
      </c>
      <c r="E204" s="41"/>
      <c r="F204" s="272" t="s">
        <v>310</v>
      </c>
      <c r="G204" s="41"/>
      <c r="H204" s="41"/>
      <c r="I204" s="210"/>
      <c r="J204" s="41"/>
      <c r="K204" s="41"/>
      <c r="L204" s="45"/>
      <c r="M204" s="257"/>
      <c r="N204" s="258"/>
      <c r="O204" s="92"/>
      <c r="P204" s="92"/>
      <c r="Q204" s="92"/>
      <c r="R204" s="92"/>
      <c r="S204" s="92"/>
      <c r="T204" s="93"/>
      <c r="U204" s="39"/>
      <c r="V204" s="39"/>
      <c r="W204" s="39"/>
      <c r="X204" s="39"/>
      <c r="Y204" s="39"/>
      <c r="Z204" s="39"/>
      <c r="AA204" s="39"/>
      <c r="AB204" s="39"/>
      <c r="AC204" s="39"/>
      <c r="AD204" s="39"/>
      <c r="AE204" s="39"/>
      <c r="AT204" s="18" t="s">
        <v>218</v>
      </c>
      <c r="AU204" s="18" t="s">
        <v>85</v>
      </c>
    </row>
    <row r="205" spans="1:47" s="2" customFormat="1" ht="12">
      <c r="A205" s="39"/>
      <c r="B205" s="40"/>
      <c r="C205" s="41"/>
      <c r="D205" s="255" t="s">
        <v>242</v>
      </c>
      <c r="E205" s="41"/>
      <c r="F205" s="259" t="s">
        <v>302</v>
      </c>
      <c r="G205" s="41"/>
      <c r="H205" s="41"/>
      <c r="I205" s="210"/>
      <c r="J205" s="41"/>
      <c r="K205" s="41"/>
      <c r="L205" s="45"/>
      <c r="M205" s="257"/>
      <c r="N205" s="258"/>
      <c r="O205" s="92"/>
      <c r="P205" s="92"/>
      <c r="Q205" s="92"/>
      <c r="R205" s="92"/>
      <c r="S205" s="92"/>
      <c r="T205" s="93"/>
      <c r="U205" s="39"/>
      <c r="V205" s="39"/>
      <c r="W205" s="39"/>
      <c r="X205" s="39"/>
      <c r="Y205" s="39"/>
      <c r="Z205" s="39"/>
      <c r="AA205" s="39"/>
      <c r="AB205" s="39"/>
      <c r="AC205" s="39"/>
      <c r="AD205" s="39"/>
      <c r="AE205" s="39"/>
      <c r="AT205" s="18" t="s">
        <v>242</v>
      </c>
      <c r="AU205" s="18" t="s">
        <v>85</v>
      </c>
    </row>
    <row r="206" spans="1:51" s="13" customFormat="1" ht="12">
      <c r="A206" s="13"/>
      <c r="B206" s="260"/>
      <c r="C206" s="261"/>
      <c r="D206" s="255" t="s">
        <v>203</v>
      </c>
      <c r="E206" s="262" t="s">
        <v>1</v>
      </c>
      <c r="F206" s="263" t="s">
        <v>311</v>
      </c>
      <c r="G206" s="261"/>
      <c r="H206" s="264">
        <v>600</v>
      </c>
      <c r="I206" s="265"/>
      <c r="J206" s="261"/>
      <c r="K206" s="261"/>
      <c r="L206" s="266"/>
      <c r="M206" s="267"/>
      <c r="N206" s="268"/>
      <c r="O206" s="268"/>
      <c r="P206" s="268"/>
      <c r="Q206" s="268"/>
      <c r="R206" s="268"/>
      <c r="S206" s="268"/>
      <c r="T206" s="269"/>
      <c r="U206" s="13"/>
      <c r="V206" s="13"/>
      <c r="W206" s="13"/>
      <c r="X206" s="13"/>
      <c r="Y206" s="13"/>
      <c r="Z206" s="13"/>
      <c r="AA206" s="13"/>
      <c r="AB206" s="13"/>
      <c r="AC206" s="13"/>
      <c r="AD206" s="13"/>
      <c r="AE206" s="13"/>
      <c r="AT206" s="270" t="s">
        <v>203</v>
      </c>
      <c r="AU206" s="270" t="s">
        <v>85</v>
      </c>
      <c r="AV206" s="13" t="s">
        <v>85</v>
      </c>
      <c r="AW206" s="13" t="s">
        <v>32</v>
      </c>
      <c r="AX206" s="13" t="s">
        <v>83</v>
      </c>
      <c r="AY206" s="270" t="s">
        <v>172</v>
      </c>
    </row>
    <row r="207" spans="1:65" s="2" customFormat="1" ht="24.15" customHeight="1">
      <c r="A207" s="39"/>
      <c r="B207" s="40"/>
      <c r="C207" s="242" t="s">
        <v>312</v>
      </c>
      <c r="D207" s="242" t="s">
        <v>175</v>
      </c>
      <c r="E207" s="243" t="s">
        <v>313</v>
      </c>
      <c r="F207" s="244" t="s">
        <v>314</v>
      </c>
      <c r="G207" s="245" t="s">
        <v>238</v>
      </c>
      <c r="H207" s="246">
        <v>2</v>
      </c>
      <c r="I207" s="247"/>
      <c r="J207" s="248">
        <f>ROUND(I207*H207,2)</f>
        <v>0</v>
      </c>
      <c r="K207" s="244" t="s">
        <v>216</v>
      </c>
      <c r="L207" s="45"/>
      <c r="M207" s="249" t="s">
        <v>1</v>
      </c>
      <c r="N207" s="250" t="s">
        <v>40</v>
      </c>
      <c r="O207" s="92"/>
      <c r="P207" s="251">
        <f>O207*H207</f>
        <v>0</v>
      </c>
      <c r="Q207" s="251">
        <v>0</v>
      </c>
      <c r="R207" s="251">
        <f>Q207*H207</f>
        <v>0</v>
      </c>
      <c r="S207" s="251">
        <v>0</v>
      </c>
      <c r="T207" s="252">
        <f>S207*H207</f>
        <v>0</v>
      </c>
      <c r="U207" s="39"/>
      <c r="V207" s="39"/>
      <c r="W207" s="39"/>
      <c r="X207" s="39"/>
      <c r="Y207" s="39"/>
      <c r="Z207" s="39"/>
      <c r="AA207" s="39"/>
      <c r="AB207" s="39"/>
      <c r="AC207" s="39"/>
      <c r="AD207" s="39"/>
      <c r="AE207" s="39"/>
      <c r="AR207" s="253" t="s">
        <v>195</v>
      </c>
      <c r="AT207" s="253" t="s">
        <v>175</v>
      </c>
      <c r="AU207" s="253" t="s">
        <v>85</v>
      </c>
      <c r="AY207" s="18" t="s">
        <v>172</v>
      </c>
      <c r="BE207" s="254">
        <f>IF(N207="základní",J207,0)</f>
        <v>0</v>
      </c>
      <c r="BF207" s="254">
        <f>IF(N207="snížená",J207,0)</f>
        <v>0</v>
      </c>
      <c r="BG207" s="254">
        <f>IF(N207="zákl. přenesená",J207,0)</f>
        <v>0</v>
      </c>
      <c r="BH207" s="254">
        <f>IF(N207="sníž. přenesená",J207,0)</f>
        <v>0</v>
      </c>
      <c r="BI207" s="254">
        <f>IF(N207="nulová",J207,0)</f>
        <v>0</v>
      </c>
      <c r="BJ207" s="18" t="s">
        <v>83</v>
      </c>
      <c r="BK207" s="254">
        <f>ROUND(I207*H207,2)</f>
        <v>0</v>
      </c>
      <c r="BL207" s="18" t="s">
        <v>195</v>
      </c>
      <c r="BM207" s="253" t="s">
        <v>315</v>
      </c>
    </row>
    <row r="208" spans="1:47" s="2" customFormat="1" ht="12">
      <c r="A208" s="39"/>
      <c r="B208" s="40"/>
      <c r="C208" s="41"/>
      <c r="D208" s="255" t="s">
        <v>182</v>
      </c>
      <c r="E208" s="41"/>
      <c r="F208" s="256" t="s">
        <v>316</v>
      </c>
      <c r="G208" s="41"/>
      <c r="H208" s="41"/>
      <c r="I208" s="210"/>
      <c r="J208" s="41"/>
      <c r="K208" s="41"/>
      <c r="L208" s="45"/>
      <c r="M208" s="257"/>
      <c r="N208" s="258"/>
      <c r="O208" s="92"/>
      <c r="P208" s="92"/>
      <c r="Q208" s="92"/>
      <c r="R208" s="92"/>
      <c r="S208" s="92"/>
      <c r="T208" s="93"/>
      <c r="U208" s="39"/>
      <c r="V208" s="39"/>
      <c r="W208" s="39"/>
      <c r="X208" s="39"/>
      <c r="Y208" s="39"/>
      <c r="Z208" s="39"/>
      <c r="AA208" s="39"/>
      <c r="AB208" s="39"/>
      <c r="AC208" s="39"/>
      <c r="AD208" s="39"/>
      <c r="AE208" s="39"/>
      <c r="AT208" s="18" t="s">
        <v>182</v>
      </c>
      <c r="AU208" s="18" t="s">
        <v>85</v>
      </c>
    </row>
    <row r="209" spans="1:47" s="2" customFormat="1" ht="12">
      <c r="A209" s="39"/>
      <c r="B209" s="40"/>
      <c r="C209" s="41"/>
      <c r="D209" s="271" t="s">
        <v>218</v>
      </c>
      <c r="E209" s="41"/>
      <c r="F209" s="272" t="s">
        <v>317</v>
      </c>
      <c r="G209" s="41"/>
      <c r="H209" s="41"/>
      <c r="I209" s="210"/>
      <c r="J209" s="41"/>
      <c r="K209" s="41"/>
      <c r="L209" s="45"/>
      <c r="M209" s="257"/>
      <c r="N209" s="258"/>
      <c r="O209" s="92"/>
      <c r="P209" s="92"/>
      <c r="Q209" s="92"/>
      <c r="R209" s="92"/>
      <c r="S209" s="92"/>
      <c r="T209" s="93"/>
      <c r="U209" s="39"/>
      <c r="V209" s="39"/>
      <c r="W209" s="39"/>
      <c r="X209" s="39"/>
      <c r="Y209" s="39"/>
      <c r="Z209" s="39"/>
      <c r="AA209" s="39"/>
      <c r="AB209" s="39"/>
      <c r="AC209" s="39"/>
      <c r="AD209" s="39"/>
      <c r="AE209" s="39"/>
      <c r="AT209" s="18" t="s">
        <v>218</v>
      </c>
      <c r="AU209" s="18" t="s">
        <v>85</v>
      </c>
    </row>
    <row r="210" spans="1:47" s="2" customFormat="1" ht="12">
      <c r="A210" s="39"/>
      <c r="B210" s="40"/>
      <c r="C210" s="41"/>
      <c r="D210" s="255" t="s">
        <v>242</v>
      </c>
      <c r="E210" s="41"/>
      <c r="F210" s="259" t="s">
        <v>318</v>
      </c>
      <c r="G210" s="41"/>
      <c r="H210" s="41"/>
      <c r="I210" s="210"/>
      <c r="J210" s="41"/>
      <c r="K210" s="41"/>
      <c r="L210" s="45"/>
      <c r="M210" s="257"/>
      <c r="N210" s="258"/>
      <c r="O210" s="92"/>
      <c r="P210" s="92"/>
      <c r="Q210" s="92"/>
      <c r="R210" s="92"/>
      <c r="S210" s="92"/>
      <c r="T210" s="93"/>
      <c r="U210" s="39"/>
      <c r="V210" s="39"/>
      <c r="W210" s="39"/>
      <c r="X210" s="39"/>
      <c r="Y210" s="39"/>
      <c r="Z210" s="39"/>
      <c r="AA210" s="39"/>
      <c r="AB210" s="39"/>
      <c r="AC210" s="39"/>
      <c r="AD210" s="39"/>
      <c r="AE210" s="39"/>
      <c r="AT210" s="18" t="s">
        <v>242</v>
      </c>
      <c r="AU210" s="18" t="s">
        <v>85</v>
      </c>
    </row>
    <row r="211" spans="1:51" s="13" customFormat="1" ht="12">
      <c r="A211" s="13"/>
      <c r="B211" s="260"/>
      <c r="C211" s="261"/>
      <c r="D211" s="255" t="s">
        <v>203</v>
      </c>
      <c r="E211" s="262" t="s">
        <v>1</v>
      </c>
      <c r="F211" s="263" t="s">
        <v>279</v>
      </c>
      <c r="G211" s="261"/>
      <c r="H211" s="264">
        <v>1</v>
      </c>
      <c r="I211" s="265"/>
      <c r="J211" s="261"/>
      <c r="K211" s="261"/>
      <c r="L211" s="266"/>
      <c r="M211" s="267"/>
      <c r="N211" s="268"/>
      <c r="O211" s="268"/>
      <c r="P211" s="268"/>
      <c r="Q211" s="268"/>
      <c r="R211" s="268"/>
      <c r="S211" s="268"/>
      <c r="T211" s="269"/>
      <c r="U211" s="13"/>
      <c r="V211" s="13"/>
      <c r="W211" s="13"/>
      <c r="X211" s="13"/>
      <c r="Y211" s="13"/>
      <c r="Z211" s="13"/>
      <c r="AA211" s="13"/>
      <c r="AB211" s="13"/>
      <c r="AC211" s="13"/>
      <c r="AD211" s="13"/>
      <c r="AE211" s="13"/>
      <c r="AT211" s="270" t="s">
        <v>203</v>
      </c>
      <c r="AU211" s="270" t="s">
        <v>85</v>
      </c>
      <c r="AV211" s="13" t="s">
        <v>85</v>
      </c>
      <c r="AW211" s="13" t="s">
        <v>32</v>
      </c>
      <c r="AX211" s="13" t="s">
        <v>75</v>
      </c>
      <c r="AY211" s="270" t="s">
        <v>172</v>
      </c>
    </row>
    <row r="212" spans="1:51" s="13" customFormat="1" ht="12">
      <c r="A212" s="13"/>
      <c r="B212" s="260"/>
      <c r="C212" s="261"/>
      <c r="D212" s="255" t="s">
        <v>203</v>
      </c>
      <c r="E212" s="262" t="s">
        <v>1</v>
      </c>
      <c r="F212" s="263" t="s">
        <v>319</v>
      </c>
      <c r="G212" s="261"/>
      <c r="H212" s="264">
        <v>1</v>
      </c>
      <c r="I212" s="265"/>
      <c r="J212" s="261"/>
      <c r="K212" s="261"/>
      <c r="L212" s="266"/>
      <c r="M212" s="267"/>
      <c r="N212" s="268"/>
      <c r="O212" s="268"/>
      <c r="P212" s="268"/>
      <c r="Q212" s="268"/>
      <c r="R212" s="268"/>
      <c r="S212" s="268"/>
      <c r="T212" s="269"/>
      <c r="U212" s="13"/>
      <c r="V212" s="13"/>
      <c r="W212" s="13"/>
      <c r="X212" s="13"/>
      <c r="Y212" s="13"/>
      <c r="Z212" s="13"/>
      <c r="AA212" s="13"/>
      <c r="AB212" s="13"/>
      <c r="AC212" s="13"/>
      <c r="AD212" s="13"/>
      <c r="AE212" s="13"/>
      <c r="AT212" s="270" t="s">
        <v>203</v>
      </c>
      <c r="AU212" s="270" t="s">
        <v>85</v>
      </c>
      <c r="AV212" s="13" t="s">
        <v>85</v>
      </c>
      <c r="AW212" s="13" t="s">
        <v>32</v>
      </c>
      <c r="AX212" s="13" t="s">
        <v>75</v>
      </c>
      <c r="AY212" s="270" t="s">
        <v>172</v>
      </c>
    </row>
    <row r="213" spans="1:51" s="16" customFormat="1" ht="12">
      <c r="A213" s="16"/>
      <c r="B213" s="298"/>
      <c r="C213" s="299"/>
      <c r="D213" s="255" t="s">
        <v>203</v>
      </c>
      <c r="E213" s="300" t="s">
        <v>1</v>
      </c>
      <c r="F213" s="301" t="s">
        <v>257</v>
      </c>
      <c r="G213" s="299"/>
      <c r="H213" s="302">
        <v>2</v>
      </c>
      <c r="I213" s="303"/>
      <c r="J213" s="299"/>
      <c r="K213" s="299"/>
      <c r="L213" s="304"/>
      <c r="M213" s="305"/>
      <c r="N213" s="306"/>
      <c r="O213" s="306"/>
      <c r="P213" s="306"/>
      <c r="Q213" s="306"/>
      <c r="R213" s="306"/>
      <c r="S213" s="306"/>
      <c r="T213" s="307"/>
      <c r="U213" s="16"/>
      <c r="V213" s="16"/>
      <c r="W213" s="16"/>
      <c r="X213" s="16"/>
      <c r="Y213" s="16"/>
      <c r="Z213" s="16"/>
      <c r="AA213" s="16"/>
      <c r="AB213" s="16"/>
      <c r="AC213" s="16"/>
      <c r="AD213" s="16"/>
      <c r="AE213" s="16"/>
      <c r="AT213" s="308" t="s">
        <v>203</v>
      </c>
      <c r="AU213" s="308" t="s">
        <v>85</v>
      </c>
      <c r="AV213" s="16" t="s">
        <v>195</v>
      </c>
      <c r="AW213" s="16" t="s">
        <v>32</v>
      </c>
      <c r="AX213" s="16" t="s">
        <v>83</v>
      </c>
      <c r="AY213" s="308" t="s">
        <v>172</v>
      </c>
    </row>
    <row r="214" spans="1:65" s="2" customFormat="1" ht="33" customHeight="1">
      <c r="A214" s="39"/>
      <c r="B214" s="40"/>
      <c r="C214" s="242" t="s">
        <v>320</v>
      </c>
      <c r="D214" s="242" t="s">
        <v>175</v>
      </c>
      <c r="E214" s="243" t="s">
        <v>321</v>
      </c>
      <c r="F214" s="244" t="s">
        <v>322</v>
      </c>
      <c r="G214" s="245" t="s">
        <v>238</v>
      </c>
      <c r="H214" s="246">
        <v>60</v>
      </c>
      <c r="I214" s="247"/>
      <c r="J214" s="248">
        <f>ROUND(I214*H214,2)</f>
        <v>0</v>
      </c>
      <c r="K214" s="244" t="s">
        <v>216</v>
      </c>
      <c r="L214" s="45"/>
      <c r="M214" s="249" t="s">
        <v>1</v>
      </c>
      <c r="N214" s="250" t="s">
        <v>40</v>
      </c>
      <c r="O214" s="92"/>
      <c r="P214" s="251">
        <f>O214*H214</f>
        <v>0</v>
      </c>
      <c r="Q214" s="251">
        <v>0</v>
      </c>
      <c r="R214" s="251">
        <f>Q214*H214</f>
        <v>0</v>
      </c>
      <c r="S214" s="251">
        <v>0</v>
      </c>
      <c r="T214" s="252">
        <f>S214*H214</f>
        <v>0</v>
      </c>
      <c r="U214" s="39"/>
      <c r="V214" s="39"/>
      <c r="W214" s="39"/>
      <c r="X214" s="39"/>
      <c r="Y214" s="39"/>
      <c r="Z214" s="39"/>
      <c r="AA214" s="39"/>
      <c r="AB214" s="39"/>
      <c r="AC214" s="39"/>
      <c r="AD214" s="39"/>
      <c r="AE214" s="39"/>
      <c r="AR214" s="253" t="s">
        <v>195</v>
      </c>
      <c r="AT214" s="253" t="s">
        <v>175</v>
      </c>
      <c r="AU214" s="253" t="s">
        <v>85</v>
      </c>
      <c r="AY214" s="18" t="s">
        <v>172</v>
      </c>
      <c r="BE214" s="254">
        <f>IF(N214="základní",J214,0)</f>
        <v>0</v>
      </c>
      <c r="BF214" s="254">
        <f>IF(N214="snížená",J214,0)</f>
        <v>0</v>
      </c>
      <c r="BG214" s="254">
        <f>IF(N214="zákl. přenesená",J214,0)</f>
        <v>0</v>
      </c>
      <c r="BH214" s="254">
        <f>IF(N214="sníž. přenesená",J214,0)</f>
        <v>0</v>
      </c>
      <c r="BI214" s="254">
        <f>IF(N214="nulová",J214,0)</f>
        <v>0</v>
      </c>
      <c r="BJ214" s="18" t="s">
        <v>83</v>
      </c>
      <c r="BK214" s="254">
        <f>ROUND(I214*H214,2)</f>
        <v>0</v>
      </c>
      <c r="BL214" s="18" t="s">
        <v>195</v>
      </c>
      <c r="BM214" s="253" t="s">
        <v>323</v>
      </c>
    </row>
    <row r="215" spans="1:47" s="2" customFormat="1" ht="12">
      <c r="A215" s="39"/>
      <c r="B215" s="40"/>
      <c r="C215" s="41"/>
      <c r="D215" s="255" t="s">
        <v>182</v>
      </c>
      <c r="E215" s="41"/>
      <c r="F215" s="256" t="s">
        <v>324</v>
      </c>
      <c r="G215" s="41"/>
      <c r="H215" s="41"/>
      <c r="I215" s="210"/>
      <c r="J215" s="41"/>
      <c r="K215" s="41"/>
      <c r="L215" s="45"/>
      <c r="M215" s="257"/>
      <c r="N215" s="258"/>
      <c r="O215" s="92"/>
      <c r="P215" s="92"/>
      <c r="Q215" s="92"/>
      <c r="R215" s="92"/>
      <c r="S215" s="92"/>
      <c r="T215" s="93"/>
      <c r="U215" s="39"/>
      <c r="V215" s="39"/>
      <c r="W215" s="39"/>
      <c r="X215" s="39"/>
      <c r="Y215" s="39"/>
      <c r="Z215" s="39"/>
      <c r="AA215" s="39"/>
      <c r="AB215" s="39"/>
      <c r="AC215" s="39"/>
      <c r="AD215" s="39"/>
      <c r="AE215" s="39"/>
      <c r="AT215" s="18" t="s">
        <v>182</v>
      </c>
      <c r="AU215" s="18" t="s">
        <v>85</v>
      </c>
    </row>
    <row r="216" spans="1:47" s="2" customFormat="1" ht="12">
      <c r="A216" s="39"/>
      <c r="B216" s="40"/>
      <c r="C216" s="41"/>
      <c r="D216" s="271" t="s">
        <v>218</v>
      </c>
      <c r="E216" s="41"/>
      <c r="F216" s="272" t="s">
        <v>325</v>
      </c>
      <c r="G216" s="41"/>
      <c r="H216" s="41"/>
      <c r="I216" s="210"/>
      <c r="J216" s="41"/>
      <c r="K216" s="41"/>
      <c r="L216" s="45"/>
      <c r="M216" s="257"/>
      <c r="N216" s="258"/>
      <c r="O216" s="92"/>
      <c r="P216" s="92"/>
      <c r="Q216" s="92"/>
      <c r="R216" s="92"/>
      <c r="S216" s="92"/>
      <c r="T216" s="93"/>
      <c r="U216" s="39"/>
      <c r="V216" s="39"/>
      <c r="W216" s="39"/>
      <c r="X216" s="39"/>
      <c r="Y216" s="39"/>
      <c r="Z216" s="39"/>
      <c r="AA216" s="39"/>
      <c r="AB216" s="39"/>
      <c r="AC216" s="39"/>
      <c r="AD216" s="39"/>
      <c r="AE216" s="39"/>
      <c r="AT216" s="18" t="s">
        <v>218</v>
      </c>
      <c r="AU216" s="18" t="s">
        <v>85</v>
      </c>
    </row>
    <row r="217" spans="1:47" s="2" customFormat="1" ht="12">
      <c r="A217" s="39"/>
      <c r="B217" s="40"/>
      <c r="C217" s="41"/>
      <c r="D217" s="255" t="s">
        <v>242</v>
      </c>
      <c r="E217" s="41"/>
      <c r="F217" s="259" t="s">
        <v>318</v>
      </c>
      <c r="G217" s="41"/>
      <c r="H217" s="41"/>
      <c r="I217" s="210"/>
      <c r="J217" s="41"/>
      <c r="K217" s="41"/>
      <c r="L217" s="45"/>
      <c r="M217" s="257"/>
      <c r="N217" s="258"/>
      <c r="O217" s="92"/>
      <c r="P217" s="92"/>
      <c r="Q217" s="92"/>
      <c r="R217" s="92"/>
      <c r="S217" s="92"/>
      <c r="T217" s="93"/>
      <c r="U217" s="39"/>
      <c r="V217" s="39"/>
      <c r="W217" s="39"/>
      <c r="X217" s="39"/>
      <c r="Y217" s="39"/>
      <c r="Z217" s="39"/>
      <c r="AA217" s="39"/>
      <c r="AB217" s="39"/>
      <c r="AC217" s="39"/>
      <c r="AD217" s="39"/>
      <c r="AE217" s="39"/>
      <c r="AT217" s="18" t="s">
        <v>242</v>
      </c>
      <c r="AU217" s="18" t="s">
        <v>85</v>
      </c>
    </row>
    <row r="218" spans="1:51" s="13" customFormat="1" ht="12">
      <c r="A218" s="13"/>
      <c r="B218" s="260"/>
      <c r="C218" s="261"/>
      <c r="D218" s="255" t="s">
        <v>203</v>
      </c>
      <c r="E218" s="262" t="s">
        <v>1</v>
      </c>
      <c r="F218" s="263" t="s">
        <v>326</v>
      </c>
      <c r="G218" s="261"/>
      <c r="H218" s="264">
        <v>60</v>
      </c>
      <c r="I218" s="265"/>
      <c r="J218" s="261"/>
      <c r="K218" s="261"/>
      <c r="L218" s="266"/>
      <c r="M218" s="267"/>
      <c r="N218" s="268"/>
      <c r="O218" s="268"/>
      <c r="P218" s="268"/>
      <c r="Q218" s="268"/>
      <c r="R218" s="268"/>
      <c r="S218" s="268"/>
      <c r="T218" s="269"/>
      <c r="U218" s="13"/>
      <c r="V218" s="13"/>
      <c r="W218" s="13"/>
      <c r="X218" s="13"/>
      <c r="Y218" s="13"/>
      <c r="Z218" s="13"/>
      <c r="AA218" s="13"/>
      <c r="AB218" s="13"/>
      <c r="AC218" s="13"/>
      <c r="AD218" s="13"/>
      <c r="AE218" s="13"/>
      <c r="AT218" s="270" t="s">
        <v>203</v>
      </c>
      <c r="AU218" s="270" t="s">
        <v>85</v>
      </c>
      <c r="AV218" s="13" t="s">
        <v>85</v>
      </c>
      <c r="AW218" s="13" t="s">
        <v>32</v>
      </c>
      <c r="AX218" s="13" t="s">
        <v>83</v>
      </c>
      <c r="AY218" s="270" t="s">
        <v>172</v>
      </c>
    </row>
    <row r="219" spans="1:65" s="2" customFormat="1" ht="24.15" customHeight="1">
      <c r="A219" s="39"/>
      <c r="B219" s="40"/>
      <c r="C219" s="242" t="s">
        <v>327</v>
      </c>
      <c r="D219" s="242" t="s">
        <v>175</v>
      </c>
      <c r="E219" s="243" t="s">
        <v>328</v>
      </c>
      <c r="F219" s="244" t="s">
        <v>329</v>
      </c>
      <c r="G219" s="245" t="s">
        <v>238</v>
      </c>
      <c r="H219" s="246">
        <v>6</v>
      </c>
      <c r="I219" s="247"/>
      <c r="J219" s="248">
        <f>ROUND(I219*H219,2)</f>
        <v>0</v>
      </c>
      <c r="K219" s="244" t="s">
        <v>216</v>
      </c>
      <c r="L219" s="45"/>
      <c r="M219" s="249" t="s">
        <v>1</v>
      </c>
      <c r="N219" s="250" t="s">
        <v>40</v>
      </c>
      <c r="O219" s="92"/>
      <c r="P219" s="251">
        <f>O219*H219</f>
        <v>0</v>
      </c>
      <c r="Q219" s="251">
        <v>0</v>
      </c>
      <c r="R219" s="251">
        <f>Q219*H219</f>
        <v>0</v>
      </c>
      <c r="S219" s="251">
        <v>0</v>
      </c>
      <c r="T219" s="252">
        <f>S219*H219</f>
        <v>0</v>
      </c>
      <c r="U219" s="39"/>
      <c r="V219" s="39"/>
      <c r="W219" s="39"/>
      <c r="X219" s="39"/>
      <c r="Y219" s="39"/>
      <c r="Z219" s="39"/>
      <c r="AA219" s="39"/>
      <c r="AB219" s="39"/>
      <c r="AC219" s="39"/>
      <c r="AD219" s="39"/>
      <c r="AE219" s="39"/>
      <c r="AR219" s="253" t="s">
        <v>195</v>
      </c>
      <c r="AT219" s="253" t="s">
        <v>175</v>
      </c>
      <c r="AU219" s="253" t="s">
        <v>85</v>
      </c>
      <c r="AY219" s="18" t="s">
        <v>172</v>
      </c>
      <c r="BE219" s="254">
        <f>IF(N219="základní",J219,0)</f>
        <v>0</v>
      </c>
      <c r="BF219" s="254">
        <f>IF(N219="snížená",J219,0)</f>
        <v>0</v>
      </c>
      <c r="BG219" s="254">
        <f>IF(N219="zákl. přenesená",J219,0)</f>
        <v>0</v>
      </c>
      <c r="BH219" s="254">
        <f>IF(N219="sníž. přenesená",J219,0)</f>
        <v>0</v>
      </c>
      <c r="BI219" s="254">
        <f>IF(N219="nulová",J219,0)</f>
        <v>0</v>
      </c>
      <c r="BJ219" s="18" t="s">
        <v>83</v>
      </c>
      <c r="BK219" s="254">
        <f>ROUND(I219*H219,2)</f>
        <v>0</v>
      </c>
      <c r="BL219" s="18" t="s">
        <v>195</v>
      </c>
      <c r="BM219" s="253" t="s">
        <v>330</v>
      </c>
    </row>
    <row r="220" spans="1:47" s="2" customFormat="1" ht="12">
      <c r="A220" s="39"/>
      <c r="B220" s="40"/>
      <c r="C220" s="41"/>
      <c r="D220" s="255" t="s">
        <v>182</v>
      </c>
      <c r="E220" s="41"/>
      <c r="F220" s="256" t="s">
        <v>331</v>
      </c>
      <c r="G220" s="41"/>
      <c r="H220" s="41"/>
      <c r="I220" s="210"/>
      <c r="J220" s="41"/>
      <c r="K220" s="41"/>
      <c r="L220" s="45"/>
      <c r="M220" s="257"/>
      <c r="N220" s="258"/>
      <c r="O220" s="92"/>
      <c r="P220" s="92"/>
      <c r="Q220" s="92"/>
      <c r="R220" s="92"/>
      <c r="S220" s="92"/>
      <c r="T220" s="93"/>
      <c r="U220" s="39"/>
      <c r="V220" s="39"/>
      <c r="W220" s="39"/>
      <c r="X220" s="39"/>
      <c r="Y220" s="39"/>
      <c r="Z220" s="39"/>
      <c r="AA220" s="39"/>
      <c r="AB220" s="39"/>
      <c r="AC220" s="39"/>
      <c r="AD220" s="39"/>
      <c r="AE220" s="39"/>
      <c r="AT220" s="18" t="s">
        <v>182</v>
      </c>
      <c r="AU220" s="18" t="s">
        <v>85</v>
      </c>
    </row>
    <row r="221" spans="1:47" s="2" customFormat="1" ht="12">
      <c r="A221" s="39"/>
      <c r="B221" s="40"/>
      <c r="C221" s="41"/>
      <c r="D221" s="271" t="s">
        <v>218</v>
      </c>
      <c r="E221" s="41"/>
      <c r="F221" s="272" t="s">
        <v>332</v>
      </c>
      <c r="G221" s="41"/>
      <c r="H221" s="41"/>
      <c r="I221" s="210"/>
      <c r="J221" s="41"/>
      <c r="K221" s="41"/>
      <c r="L221" s="45"/>
      <c r="M221" s="257"/>
      <c r="N221" s="258"/>
      <c r="O221" s="92"/>
      <c r="P221" s="92"/>
      <c r="Q221" s="92"/>
      <c r="R221" s="92"/>
      <c r="S221" s="92"/>
      <c r="T221" s="93"/>
      <c r="U221" s="39"/>
      <c r="V221" s="39"/>
      <c r="W221" s="39"/>
      <c r="X221" s="39"/>
      <c r="Y221" s="39"/>
      <c r="Z221" s="39"/>
      <c r="AA221" s="39"/>
      <c r="AB221" s="39"/>
      <c r="AC221" s="39"/>
      <c r="AD221" s="39"/>
      <c r="AE221" s="39"/>
      <c r="AT221" s="18" t="s">
        <v>218</v>
      </c>
      <c r="AU221" s="18" t="s">
        <v>85</v>
      </c>
    </row>
    <row r="222" spans="1:47" s="2" customFormat="1" ht="12">
      <c r="A222" s="39"/>
      <c r="B222" s="40"/>
      <c r="C222" s="41"/>
      <c r="D222" s="255" t="s">
        <v>242</v>
      </c>
      <c r="E222" s="41"/>
      <c r="F222" s="259" t="s">
        <v>333</v>
      </c>
      <c r="G222" s="41"/>
      <c r="H222" s="41"/>
      <c r="I222" s="210"/>
      <c r="J222" s="41"/>
      <c r="K222" s="41"/>
      <c r="L222" s="45"/>
      <c r="M222" s="257"/>
      <c r="N222" s="258"/>
      <c r="O222" s="92"/>
      <c r="P222" s="92"/>
      <c r="Q222" s="92"/>
      <c r="R222" s="92"/>
      <c r="S222" s="92"/>
      <c r="T222" s="93"/>
      <c r="U222" s="39"/>
      <c r="V222" s="39"/>
      <c r="W222" s="39"/>
      <c r="X222" s="39"/>
      <c r="Y222" s="39"/>
      <c r="Z222" s="39"/>
      <c r="AA222" s="39"/>
      <c r="AB222" s="39"/>
      <c r="AC222" s="39"/>
      <c r="AD222" s="39"/>
      <c r="AE222" s="39"/>
      <c r="AT222" s="18" t="s">
        <v>242</v>
      </c>
      <c r="AU222" s="18" t="s">
        <v>85</v>
      </c>
    </row>
    <row r="223" spans="1:51" s="13" customFormat="1" ht="12">
      <c r="A223" s="13"/>
      <c r="B223" s="260"/>
      <c r="C223" s="261"/>
      <c r="D223" s="255" t="s">
        <v>203</v>
      </c>
      <c r="E223" s="262" t="s">
        <v>1</v>
      </c>
      <c r="F223" s="263" t="s">
        <v>334</v>
      </c>
      <c r="G223" s="261"/>
      <c r="H223" s="264">
        <v>6</v>
      </c>
      <c r="I223" s="265"/>
      <c r="J223" s="261"/>
      <c r="K223" s="261"/>
      <c r="L223" s="266"/>
      <c r="M223" s="267"/>
      <c r="N223" s="268"/>
      <c r="O223" s="268"/>
      <c r="P223" s="268"/>
      <c r="Q223" s="268"/>
      <c r="R223" s="268"/>
      <c r="S223" s="268"/>
      <c r="T223" s="269"/>
      <c r="U223" s="13"/>
      <c r="V223" s="13"/>
      <c r="W223" s="13"/>
      <c r="X223" s="13"/>
      <c r="Y223" s="13"/>
      <c r="Z223" s="13"/>
      <c r="AA223" s="13"/>
      <c r="AB223" s="13"/>
      <c r="AC223" s="13"/>
      <c r="AD223" s="13"/>
      <c r="AE223" s="13"/>
      <c r="AT223" s="270" t="s">
        <v>203</v>
      </c>
      <c r="AU223" s="270" t="s">
        <v>85</v>
      </c>
      <c r="AV223" s="13" t="s">
        <v>85</v>
      </c>
      <c r="AW223" s="13" t="s">
        <v>32</v>
      </c>
      <c r="AX223" s="13" t="s">
        <v>83</v>
      </c>
      <c r="AY223" s="270" t="s">
        <v>172</v>
      </c>
    </row>
    <row r="224" spans="1:65" s="2" customFormat="1" ht="24.15" customHeight="1">
      <c r="A224" s="39"/>
      <c r="B224" s="40"/>
      <c r="C224" s="242" t="s">
        <v>227</v>
      </c>
      <c r="D224" s="242" t="s">
        <v>175</v>
      </c>
      <c r="E224" s="243" t="s">
        <v>335</v>
      </c>
      <c r="F224" s="244" t="s">
        <v>336</v>
      </c>
      <c r="G224" s="245" t="s">
        <v>238</v>
      </c>
      <c r="H224" s="246">
        <v>4</v>
      </c>
      <c r="I224" s="247"/>
      <c r="J224" s="248">
        <f>ROUND(I224*H224,2)</f>
        <v>0</v>
      </c>
      <c r="K224" s="244" t="s">
        <v>216</v>
      </c>
      <c r="L224" s="45"/>
      <c r="M224" s="249" t="s">
        <v>1</v>
      </c>
      <c r="N224" s="250" t="s">
        <v>40</v>
      </c>
      <c r="O224" s="92"/>
      <c r="P224" s="251">
        <f>O224*H224</f>
        <v>0</v>
      </c>
      <c r="Q224" s="251">
        <v>0</v>
      </c>
      <c r="R224" s="251">
        <f>Q224*H224</f>
        <v>0</v>
      </c>
      <c r="S224" s="251">
        <v>0</v>
      </c>
      <c r="T224" s="252">
        <f>S224*H224</f>
        <v>0</v>
      </c>
      <c r="U224" s="39"/>
      <c r="V224" s="39"/>
      <c r="W224" s="39"/>
      <c r="X224" s="39"/>
      <c r="Y224" s="39"/>
      <c r="Z224" s="39"/>
      <c r="AA224" s="39"/>
      <c r="AB224" s="39"/>
      <c r="AC224" s="39"/>
      <c r="AD224" s="39"/>
      <c r="AE224" s="39"/>
      <c r="AR224" s="253" t="s">
        <v>195</v>
      </c>
      <c r="AT224" s="253" t="s">
        <v>175</v>
      </c>
      <c r="AU224" s="253" t="s">
        <v>85</v>
      </c>
      <c r="AY224" s="18" t="s">
        <v>172</v>
      </c>
      <c r="BE224" s="254">
        <f>IF(N224="základní",J224,0)</f>
        <v>0</v>
      </c>
      <c r="BF224" s="254">
        <f>IF(N224="snížená",J224,0)</f>
        <v>0</v>
      </c>
      <c r="BG224" s="254">
        <f>IF(N224="zákl. přenesená",J224,0)</f>
        <v>0</v>
      </c>
      <c r="BH224" s="254">
        <f>IF(N224="sníž. přenesená",J224,0)</f>
        <v>0</v>
      </c>
      <c r="BI224" s="254">
        <f>IF(N224="nulová",J224,0)</f>
        <v>0</v>
      </c>
      <c r="BJ224" s="18" t="s">
        <v>83</v>
      </c>
      <c r="BK224" s="254">
        <f>ROUND(I224*H224,2)</f>
        <v>0</v>
      </c>
      <c r="BL224" s="18" t="s">
        <v>195</v>
      </c>
      <c r="BM224" s="253" t="s">
        <v>337</v>
      </c>
    </row>
    <row r="225" spans="1:47" s="2" customFormat="1" ht="12">
      <c r="A225" s="39"/>
      <c r="B225" s="40"/>
      <c r="C225" s="41"/>
      <c r="D225" s="255" t="s">
        <v>182</v>
      </c>
      <c r="E225" s="41"/>
      <c r="F225" s="256" t="s">
        <v>338</v>
      </c>
      <c r="G225" s="41"/>
      <c r="H225" s="41"/>
      <c r="I225" s="210"/>
      <c r="J225" s="41"/>
      <c r="K225" s="41"/>
      <c r="L225" s="45"/>
      <c r="M225" s="257"/>
      <c r="N225" s="258"/>
      <c r="O225" s="92"/>
      <c r="P225" s="92"/>
      <c r="Q225" s="92"/>
      <c r="R225" s="92"/>
      <c r="S225" s="92"/>
      <c r="T225" s="93"/>
      <c r="U225" s="39"/>
      <c r="V225" s="39"/>
      <c r="W225" s="39"/>
      <c r="X225" s="39"/>
      <c r="Y225" s="39"/>
      <c r="Z225" s="39"/>
      <c r="AA225" s="39"/>
      <c r="AB225" s="39"/>
      <c r="AC225" s="39"/>
      <c r="AD225" s="39"/>
      <c r="AE225" s="39"/>
      <c r="AT225" s="18" t="s">
        <v>182</v>
      </c>
      <c r="AU225" s="18" t="s">
        <v>85</v>
      </c>
    </row>
    <row r="226" spans="1:47" s="2" customFormat="1" ht="12">
      <c r="A226" s="39"/>
      <c r="B226" s="40"/>
      <c r="C226" s="41"/>
      <c r="D226" s="271" t="s">
        <v>218</v>
      </c>
      <c r="E226" s="41"/>
      <c r="F226" s="272" t="s">
        <v>339</v>
      </c>
      <c r="G226" s="41"/>
      <c r="H226" s="41"/>
      <c r="I226" s="210"/>
      <c r="J226" s="41"/>
      <c r="K226" s="41"/>
      <c r="L226" s="45"/>
      <c r="M226" s="257"/>
      <c r="N226" s="258"/>
      <c r="O226" s="92"/>
      <c r="P226" s="92"/>
      <c r="Q226" s="92"/>
      <c r="R226" s="92"/>
      <c r="S226" s="92"/>
      <c r="T226" s="93"/>
      <c r="U226" s="39"/>
      <c r="V226" s="39"/>
      <c r="W226" s="39"/>
      <c r="X226" s="39"/>
      <c r="Y226" s="39"/>
      <c r="Z226" s="39"/>
      <c r="AA226" s="39"/>
      <c r="AB226" s="39"/>
      <c r="AC226" s="39"/>
      <c r="AD226" s="39"/>
      <c r="AE226" s="39"/>
      <c r="AT226" s="18" t="s">
        <v>218</v>
      </c>
      <c r="AU226" s="18" t="s">
        <v>85</v>
      </c>
    </row>
    <row r="227" spans="1:47" s="2" customFormat="1" ht="12">
      <c r="A227" s="39"/>
      <c r="B227" s="40"/>
      <c r="C227" s="41"/>
      <c r="D227" s="255" t="s">
        <v>242</v>
      </c>
      <c r="E227" s="41"/>
      <c r="F227" s="259" t="s">
        <v>333</v>
      </c>
      <c r="G227" s="41"/>
      <c r="H227" s="41"/>
      <c r="I227" s="210"/>
      <c r="J227" s="41"/>
      <c r="K227" s="41"/>
      <c r="L227" s="45"/>
      <c r="M227" s="257"/>
      <c r="N227" s="258"/>
      <c r="O227" s="92"/>
      <c r="P227" s="92"/>
      <c r="Q227" s="92"/>
      <c r="R227" s="92"/>
      <c r="S227" s="92"/>
      <c r="T227" s="93"/>
      <c r="U227" s="39"/>
      <c r="V227" s="39"/>
      <c r="W227" s="39"/>
      <c r="X227" s="39"/>
      <c r="Y227" s="39"/>
      <c r="Z227" s="39"/>
      <c r="AA227" s="39"/>
      <c r="AB227" s="39"/>
      <c r="AC227" s="39"/>
      <c r="AD227" s="39"/>
      <c r="AE227" s="39"/>
      <c r="AT227" s="18" t="s">
        <v>242</v>
      </c>
      <c r="AU227" s="18" t="s">
        <v>85</v>
      </c>
    </row>
    <row r="228" spans="1:51" s="13" customFormat="1" ht="12">
      <c r="A228" s="13"/>
      <c r="B228" s="260"/>
      <c r="C228" s="261"/>
      <c r="D228" s="255" t="s">
        <v>203</v>
      </c>
      <c r="E228" s="262" t="s">
        <v>1</v>
      </c>
      <c r="F228" s="263" t="s">
        <v>195</v>
      </c>
      <c r="G228" s="261"/>
      <c r="H228" s="264">
        <v>4</v>
      </c>
      <c r="I228" s="265"/>
      <c r="J228" s="261"/>
      <c r="K228" s="261"/>
      <c r="L228" s="266"/>
      <c r="M228" s="267"/>
      <c r="N228" s="268"/>
      <c r="O228" s="268"/>
      <c r="P228" s="268"/>
      <c r="Q228" s="268"/>
      <c r="R228" s="268"/>
      <c r="S228" s="268"/>
      <c r="T228" s="269"/>
      <c r="U228" s="13"/>
      <c r="V228" s="13"/>
      <c r="W228" s="13"/>
      <c r="X228" s="13"/>
      <c r="Y228" s="13"/>
      <c r="Z228" s="13"/>
      <c r="AA228" s="13"/>
      <c r="AB228" s="13"/>
      <c r="AC228" s="13"/>
      <c r="AD228" s="13"/>
      <c r="AE228" s="13"/>
      <c r="AT228" s="270" t="s">
        <v>203</v>
      </c>
      <c r="AU228" s="270" t="s">
        <v>85</v>
      </c>
      <c r="AV228" s="13" t="s">
        <v>85</v>
      </c>
      <c r="AW228" s="13" t="s">
        <v>32</v>
      </c>
      <c r="AX228" s="13" t="s">
        <v>83</v>
      </c>
      <c r="AY228" s="270" t="s">
        <v>172</v>
      </c>
    </row>
    <row r="229" spans="1:65" s="2" customFormat="1" ht="24.15" customHeight="1">
      <c r="A229" s="39"/>
      <c r="B229" s="40"/>
      <c r="C229" s="242" t="s">
        <v>8</v>
      </c>
      <c r="D229" s="242" t="s">
        <v>175</v>
      </c>
      <c r="E229" s="243" t="s">
        <v>340</v>
      </c>
      <c r="F229" s="244" t="s">
        <v>341</v>
      </c>
      <c r="G229" s="245" t="s">
        <v>238</v>
      </c>
      <c r="H229" s="246">
        <v>10</v>
      </c>
      <c r="I229" s="247"/>
      <c r="J229" s="248">
        <f>ROUND(I229*H229,2)</f>
        <v>0</v>
      </c>
      <c r="K229" s="244" t="s">
        <v>216</v>
      </c>
      <c r="L229" s="45"/>
      <c r="M229" s="249" t="s">
        <v>1</v>
      </c>
      <c r="N229" s="250" t="s">
        <v>40</v>
      </c>
      <c r="O229" s="92"/>
      <c r="P229" s="251">
        <f>O229*H229</f>
        <v>0</v>
      </c>
      <c r="Q229" s="251">
        <v>0</v>
      </c>
      <c r="R229" s="251">
        <f>Q229*H229</f>
        <v>0</v>
      </c>
      <c r="S229" s="251">
        <v>0</v>
      </c>
      <c r="T229" s="252">
        <f>S229*H229</f>
        <v>0</v>
      </c>
      <c r="U229" s="39"/>
      <c r="V229" s="39"/>
      <c r="W229" s="39"/>
      <c r="X229" s="39"/>
      <c r="Y229" s="39"/>
      <c r="Z229" s="39"/>
      <c r="AA229" s="39"/>
      <c r="AB229" s="39"/>
      <c r="AC229" s="39"/>
      <c r="AD229" s="39"/>
      <c r="AE229" s="39"/>
      <c r="AR229" s="253" t="s">
        <v>195</v>
      </c>
      <c r="AT229" s="253" t="s">
        <v>175</v>
      </c>
      <c r="AU229" s="253" t="s">
        <v>85</v>
      </c>
      <c r="AY229" s="18" t="s">
        <v>172</v>
      </c>
      <c r="BE229" s="254">
        <f>IF(N229="základní",J229,0)</f>
        <v>0</v>
      </c>
      <c r="BF229" s="254">
        <f>IF(N229="snížená",J229,0)</f>
        <v>0</v>
      </c>
      <c r="BG229" s="254">
        <f>IF(N229="zákl. přenesená",J229,0)</f>
        <v>0</v>
      </c>
      <c r="BH229" s="254">
        <f>IF(N229="sníž. přenesená",J229,0)</f>
        <v>0</v>
      </c>
      <c r="BI229" s="254">
        <f>IF(N229="nulová",J229,0)</f>
        <v>0</v>
      </c>
      <c r="BJ229" s="18" t="s">
        <v>83</v>
      </c>
      <c r="BK229" s="254">
        <f>ROUND(I229*H229,2)</f>
        <v>0</v>
      </c>
      <c r="BL229" s="18" t="s">
        <v>195</v>
      </c>
      <c r="BM229" s="253" t="s">
        <v>342</v>
      </c>
    </row>
    <row r="230" spans="1:47" s="2" customFormat="1" ht="12">
      <c r="A230" s="39"/>
      <c r="B230" s="40"/>
      <c r="C230" s="41"/>
      <c r="D230" s="255" t="s">
        <v>182</v>
      </c>
      <c r="E230" s="41"/>
      <c r="F230" s="256" t="s">
        <v>343</v>
      </c>
      <c r="G230" s="41"/>
      <c r="H230" s="41"/>
      <c r="I230" s="210"/>
      <c r="J230" s="41"/>
      <c r="K230" s="41"/>
      <c r="L230" s="45"/>
      <c r="M230" s="257"/>
      <c r="N230" s="258"/>
      <c r="O230" s="92"/>
      <c r="P230" s="92"/>
      <c r="Q230" s="92"/>
      <c r="R230" s="92"/>
      <c r="S230" s="92"/>
      <c r="T230" s="93"/>
      <c r="U230" s="39"/>
      <c r="V230" s="39"/>
      <c r="W230" s="39"/>
      <c r="X230" s="39"/>
      <c r="Y230" s="39"/>
      <c r="Z230" s="39"/>
      <c r="AA230" s="39"/>
      <c r="AB230" s="39"/>
      <c r="AC230" s="39"/>
      <c r="AD230" s="39"/>
      <c r="AE230" s="39"/>
      <c r="AT230" s="18" t="s">
        <v>182</v>
      </c>
      <c r="AU230" s="18" t="s">
        <v>85</v>
      </c>
    </row>
    <row r="231" spans="1:47" s="2" customFormat="1" ht="12">
      <c r="A231" s="39"/>
      <c r="B231" s="40"/>
      <c r="C231" s="41"/>
      <c r="D231" s="271" t="s">
        <v>218</v>
      </c>
      <c r="E231" s="41"/>
      <c r="F231" s="272" t="s">
        <v>344</v>
      </c>
      <c r="G231" s="41"/>
      <c r="H231" s="41"/>
      <c r="I231" s="210"/>
      <c r="J231" s="41"/>
      <c r="K231" s="41"/>
      <c r="L231" s="45"/>
      <c r="M231" s="257"/>
      <c r="N231" s="258"/>
      <c r="O231" s="92"/>
      <c r="P231" s="92"/>
      <c r="Q231" s="92"/>
      <c r="R231" s="92"/>
      <c r="S231" s="92"/>
      <c r="T231" s="93"/>
      <c r="U231" s="39"/>
      <c r="V231" s="39"/>
      <c r="W231" s="39"/>
      <c r="X231" s="39"/>
      <c r="Y231" s="39"/>
      <c r="Z231" s="39"/>
      <c r="AA231" s="39"/>
      <c r="AB231" s="39"/>
      <c r="AC231" s="39"/>
      <c r="AD231" s="39"/>
      <c r="AE231" s="39"/>
      <c r="AT231" s="18" t="s">
        <v>218</v>
      </c>
      <c r="AU231" s="18" t="s">
        <v>85</v>
      </c>
    </row>
    <row r="232" spans="1:47" s="2" customFormat="1" ht="12">
      <c r="A232" s="39"/>
      <c r="B232" s="40"/>
      <c r="C232" s="41"/>
      <c r="D232" s="255" t="s">
        <v>242</v>
      </c>
      <c r="E232" s="41"/>
      <c r="F232" s="259" t="s">
        <v>333</v>
      </c>
      <c r="G232" s="41"/>
      <c r="H232" s="41"/>
      <c r="I232" s="210"/>
      <c r="J232" s="41"/>
      <c r="K232" s="41"/>
      <c r="L232" s="45"/>
      <c r="M232" s="257"/>
      <c r="N232" s="258"/>
      <c r="O232" s="92"/>
      <c r="P232" s="92"/>
      <c r="Q232" s="92"/>
      <c r="R232" s="92"/>
      <c r="S232" s="92"/>
      <c r="T232" s="93"/>
      <c r="U232" s="39"/>
      <c r="V232" s="39"/>
      <c r="W232" s="39"/>
      <c r="X232" s="39"/>
      <c r="Y232" s="39"/>
      <c r="Z232" s="39"/>
      <c r="AA232" s="39"/>
      <c r="AB232" s="39"/>
      <c r="AC232" s="39"/>
      <c r="AD232" s="39"/>
      <c r="AE232" s="39"/>
      <c r="AT232" s="18" t="s">
        <v>242</v>
      </c>
      <c r="AU232" s="18" t="s">
        <v>85</v>
      </c>
    </row>
    <row r="233" spans="1:51" s="13" customFormat="1" ht="12">
      <c r="A233" s="13"/>
      <c r="B233" s="260"/>
      <c r="C233" s="261"/>
      <c r="D233" s="255" t="s">
        <v>203</v>
      </c>
      <c r="E233" s="262" t="s">
        <v>1</v>
      </c>
      <c r="F233" s="263" t="s">
        <v>345</v>
      </c>
      <c r="G233" s="261"/>
      <c r="H233" s="264">
        <v>10</v>
      </c>
      <c r="I233" s="265"/>
      <c r="J233" s="261"/>
      <c r="K233" s="261"/>
      <c r="L233" s="266"/>
      <c r="M233" s="267"/>
      <c r="N233" s="268"/>
      <c r="O233" s="268"/>
      <c r="P233" s="268"/>
      <c r="Q233" s="268"/>
      <c r="R233" s="268"/>
      <c r="S233" s="268"/>
      <c r="T233" s="269"/>
      <c r="U233" s="13"/>
      <c r="V233" s="13"/>
      <c r="W233" s="13"/>
      <c r="X233" s="13"/>
      <c r="Y233" s="13"/>
      <c r="Z233" s="13"/>
      <c r="AA233" s="13"/>
      <c r="AB233" s="13"/>
      <c r="AC233" s="13"/>
      <c r="AD233" s="13"/>
      <c r="AE233" s="13"/>
      <c r="AT233" s="270" t="s">
        <v>203</v>
      </c>
      <c r="AU233" s="270" t="s">
        <v>85</v>
      </c>
      <c r="AV233" s="13" t="s">
        <v>85</v>
      </c>
      <c r="AW233" s="13" t="s">
        <v>32</v>
      </c>
      <c r="AX233" s="13" t="s">
        <v>83</v>
      </c>
      <c r="AY233" s="270" t="s">
        <v>172</v>
      </c>
    </row>
    <row r="234" spans="1:65" s="2" customFormat="1" ht="24.15" customHeight="1">
      <c r="A234" s="39"/>
      <c r="B234" s="40"/>
      <c r="C234" s="242" t="s">
        <v>346</v>
      </c>
      <c r="D234" s="242" t="s">
        <v>175</v>
      </c>
      <c r="E234" s="243" t="s">
        <v>347</v>
      </c>
      <c r="F234" s="244" t="s">
        <v>348</v>
      </c>
      <c r="G234" s="245" t="s">
        <v>238</v>
      </c>
      <c r="H234" s="246">
        <v>180</v>
      </c>
      <c r="I234" s="247"/>
      <c r="J234" s="248">
        <f>ROUND(I234*H234,2)</f>
        <v>0</v>
      </c>
      <c r="K234" s="244" t="s">
        <v>216</v>
      </c>
      <c r="L234" s="45"/>
      <c r="M234" s="249" t="s">
        <v>1</v>
      </c>
      <c r="N234" s="250" t="s">
        <v>40</v>
      </c>
      <c r="O234" s="92"/>
      <c r="P234" s="251">
        <f>O234*H234</f>
        <v>0</v>
      </c>
      <c r="Q234" s="251">
        <v>0</v>
      </c>
      <c r="R234" s="251">
        <f>Q234*H234</f>
        <v>0</v>
      </c>
      <c r="S234" s="251">
        <v>0</v>
      </c>
      <c r="T234" s="252">
        <f>S234*H234</f>
        <v>0</v>
      </c>
      <c r="U234" s="39"/>
      <c r="V234" s="39"/>
      <c r="W234" s="39"/>
      <c r="X234" s="39"/>
      <c r="Y234" s="39"/>
      <c r="Z234" s="39"/>
      <c r="AA234" s="39"/>
      <c r="AB234" s="39"/>
      <c r="AC234" s="39"/>
      <c r="AD234" s="39"/>
      <c r="AE234" s="39"/>
      <c r="AR234" s="253" t="s">
        <v>195</v>
      </c>
      <c r="AT234" s="253" t="s">
        <v>175</v>
      </c>
      <c r="AU234" s="253" t="s">
        <v>85</v>
      </c>
      <c r="AY234" s="18" t="s">
        <v>172</v>
      </c>
      <c r="BE234" s="254">
        <f>IF(N234="základní",J234,0)</f>
        <v>0</v>
      </c>
      <c r="BF234" s="254">
        <f>IF(N234="snížená",J234,0)</f>
        <v>0</v>
      </c>
      <c r="BG234" s="254">
        <f>IF(N234="zákl. přenesená",J234,0)</f>
        <v>0</v>
      </c>
      <c r="BH234" s="254">
        <f>IF(N234="sníž. přenesená",J234,0)</f>
        <v>0</v>
      </c>
      <c r="BI234" s="254">
        <f>IF(N234="nulová",J234,0)</f>
        <v>0</v>
      </c>
      <c r="BJ234" s="18" t="s">
        <v>83</v>
      </c>
      <c r="BK234" s="254">
        <f>ROUND(I234*H234,2)</f>
        <v>0</v>
      </c>
      <c r="BL234" s="18" t="s">
        <v>195</v>
      </c>
      <c r="BM234" s="253" t="s">
        <v>349</v>
      </c>
    </row>
    <row r="235" spans="1:47" s="2" customFormat="1" ht="12">
      <c r="A235" s="39"/>
      <c r="B235" s="40"/>
      <c r="C235" s="41"/>
      <c r="D235" s="255" t="s">
        <v>182</v>
      </c>
      <c r="E235" s="41"/>
      <c r="F235" s="256" t="s">
        <v>350</v>
      </c>
      <c r="G235" s="41"/>
      <c r="H235" s="41"/>
      <c r="I235" s="210"/>
      <c r="J235" s="41"/>
      <c r="K235" s="41"/>
      <c r="L235" s="45"/>
      <c r="M235" s="257"/>
      <c r="N235" s="258"/>
      <c r="O235" s="92"/>
      <c r="P235" s="92"/>
      <c r="Q235" s="92"/>
      <c r="R235" s="92"/>
      <c r="S235" s="92"/>
      <c r="T235" s="93"/>
      <c r="U235" s="39"/>
      <c r="V235" s="39"/>
      <c r="W235" s="39"/>
      <c r="X235" s="39"/>
      <c r="Y235" s="39"/>
      <c r="Z235" s="39"/>
      <c r="AA235" s="39"/>
      <c r="AB235" s="39"/>
      <c r="AC235" s="39"/>
      <c r="AD235" s="39"/>
      <c r="AE235" s="39"/>
      <c r="AT235" s="18" t="s">
        <v>182</v>
      </c>
      <c r="AU235" s="18" t="s">
        <v>85</v>
      </c>
    </row>
    <row r="236" spans="1:47" s="2" customFormat="1" ht="12">
      <c r="A236" s="39"/>
      <c r="B236" s="40"/>
      <c r="C236" s="41"/>
      <c r="D236" s="271" t="s">
        <v>218</v>
      </c>
      <c r="E236" s="41"/>
      <c r="F236" s="272" t="s">
        <v>351</v>
      </c>
      <c r="G236" s="41"/>
      <c r="H236" s="41"/>
      <c r="I236" s="210"/>
      <c r="J236" s="41"/>
      <c r="K236" s="41"/>
      <c r="L236" s="45"/>
      <c r="M236" s="257"/>
      <c r="N236" s="258"/>
      <c r="O236" s="92"/>
      <c r="P236" s="92"/>
      <c r="Q236" s="92"/>
      <c r="R236" s="92"/>
      <c r="S236" s="92"/>
      <c r="T236" s="93"/>
      <c r="U236" s="39"/>
      <c r="V236" s="39"/>
      <c r="W236" s="39"/>
      <c r="X236" s="39"/>
      <c r="Y236" s="39"/>
      <c r="Z236" s="39"/>
      <c r="AA236" s="39"/>
      <c r="AB236" s="39"/>
      <c r="AC236" s="39"/>
      <c r="AD236" s="39"/>
      <c r="AE236" s="39"/>
      <c r="AT236" s="18" t="s">
        <v>218</v>
      </c>
      <c r="AU236" s="18" t="s">
        <v>85</v>
      </c>
    </row>
    <row r="237" spans="1:47" s="2" customFormat="1" ht="12">
      <c r="A237" s="39"/>
      <c r="B237" s="40"/>
      <c r="C237" s="41"/>
      <c r="D237" s="255" t="s">
        <v>242</v>
      </c>
      <c r="E237" s="41"/>
      <c r="F237" s="259" t="s">
        <v>333</v>
      </c>
      <c r="G237" s="41"/>
      <c r="H237" s="41"/>
      <c r="I237" s="210"/>
      <c r="J237" s="41"/>
      <c r="K237" s="41"/>
      <c r="L237" s="45"/>
      <c r="M237" s="257"/>
      <c r="N237" s="258"/>
      <c r="O237" s="92"/>
      <c r="P237" s="92"/>
      <c r="Q237" s="92"/>
      <c r="R237" s="92"/>
      <c r="S237" s="92"/>
      <c r="T237" s="93"/>
      <c r="U237" s="39"/>
      <c r="V237" s="39"/>
      <c r="W237" s="39"/>
      <c r="X237" s="39"/>
      <c r="Y237" s="39"/>
      <c r="Z237" s="39"/>
      <c r="AA237" s="39"/>
      <c r="AB237" s="39"/>
      <c r="AC237" s="39"/>
      <c r="AD237" s="39"/>
      <c r="AE237" s="39"/>
      <c r="AT237" s="18" t="s">
        <v>242</v>
      </c>
      <c r="AU237" s="18" t="s">
        <v>85</v>
      </c>
    </row>
    <row r="238" spans="1:51" s="13" customFormat="1" ht="12">
      <c r="A238" s="13"/>
      <c r="B238" s="260"/>
      <c r="C238" s="261"/>
      <c r="D238" s="255" t="s">
        <v>203</v>
      </c>
      <c r="E238" s="262" t="s">
        <v>1</v>
      </c>
      <c r="F238" s="263" t="s">
        <v>352</v>
      </c>
      <c r="G238" s="261"/>
      <c r="H238" s="264">
        <v>180</v>
      </c>
      <c r="I238" s="265"/>
      <c r="J238" s="261"/>
      <c r="K238" s="261"/>
      <c r="L238" s="266"/>
      <c r="M238" s="267"/>
      <c r="N238" s="268"/>
      <c r="O238" s="268"/>
      <c r="P238" s="268"/>
      <c r="Q238" s="268"/>
      <c r="R238" s="268"/>
      <c r="S238" s="268"/>
      <c r="T238" s="269"/>
      <c r="U238" s="13"/>
      <c r="V238" s="13"/>
      <c r="W238" s="13"/>
      <c r="X238" s="13"/>
      <c r="Y238" s="13"/>
      <c r="Z238" s="13"/>
      <c r="AA238" s="13"/>
      <c r="AB238" s="13"/>
      <c r="AC238" s="13"/>
      <c r="AD238" s="13"/>
      <c r="AE238" s="13"/>
      <c r="AT238" s="270" t="s">
        <v>203</v>
      </c>
      <c r="AU238" s="270" t="s">
        <v>85</v>
      </c>
      <c r="AV238" s="13" t="s">
        <v>85</v>
      </c>
      <c r="AW238" s="13" t="s">
        <v>32</v>
      </c>
      <c r="AX238" s="13" t="s">
        <v>83</v>
      </c>
      <c r="AY238" s="270" t="s">
        <v>172</v>
      </c>
    </row>
    <row r="239" spans="1:65" s="2" customFormat="1" ht="24.15" customHeight="1">
      <c r="A239" s="39"/>
      <c r="B239" s="40"/>
      <c r="C239" s="242" t="s">
        <v>353</v>
      </c>
      <c r="D239" s="242" t="s">
        <v>175</v>
      </c>
      <c r="E239" s="243" t="s">
        <v>354</v>
      </c>
      <c r="F239" s="244" t="s">
        <v>355</v>
      </c>
      <c r="G239" s="245" t="s">
        <v>238</v>
      </c>
      <c r="H239" s="246">
        <v>120</v>
      </c>
      <c r="I239" s="247"/>
      <c r="J239" s="248">
        <f>ROUND(I239*H239,2)</f>
        <v>0</v>
      </c>
      <c r="K239" s="244" t="s">
        <v>216</v>
      </c>
      <c r="L239" s="45"/>
      <c r="M239" s="249" t="s">
        <v>1</v>
      </c>
      <c r="N239" s="250" t="s">
        <v>40</v>
      </c>
      <c r="O239" s="92"/>
      <c r="P239" s="251">
        <f>O239*H239</f>
        <v>0</v>
      </c>
      <c r="Q239" s="251">
        <v>0</v>
      </c>
      <c r="R239" s="251">
        <f>Q239*H239</f>
        <v>0</v>
      </c>
      <c r="S239" s="251">
        <v>0</v>
      </c>
      <c r="T239" s="252">
        <f>S239*H239</f>
        <v>0</v>
      </c>
      <c r="U239" s="39"/>
      <c r="V239" s="39"/>
      <c r="W239" s="39"/>
      <c r="X239" s="39"/>
      <c r="Y239" s="39"/>
      <c r="Z239" s="39"/>
      <c r="AA239" s="39"/>
      <c r="AB239" s="39"/>
      <c r="AC239" s="39"/>
      <c r="AD239" s="39"/>
      <c r="AE239" s="39"/>
      <c r="AR239" s="253" t="s">
        <v>195</v>
      </c>
      <c r="AT239" s="253" t="s">
        <v>175</v>
      </c>
      <c r="AU239" s="253" t="s">
        <v>85</v>
      </c>
      <c r="AY239" s="18" t="s">
        <v>172</v>
      </c>
      <c r="BE239" s="254">
        <f>IF(N239="základní",J239,0)</f>
        <v>0</v>
      </c>
      <c r="BF239" s="254">
        <f>IF(N239="snížená",J239,0)</f>
        <v>0</v>
      </c>
      <c r="BG239" s="254">
        <f>IF(N239="zákl. přenesená",J239,0)</f>
        <v>0</v>
      </c>
      <c r="BH239" s="254">
        <f>IF(N239="sníž. přenesená",J239,0)</f>
        <v>0</v>
      </c>
      <c r="BI239" s="254">
        <f>IF(N239="nulová",J239,0)</f>
        <v>0</v>
      </c>
      <c r="BJ239" s="18" t="s">
        <v>83</v>
      </c>
      <c r="BK239" s="254">
        <f>ROUND(I239*H239,2)</f>
        <v>0</v>
      </c>
      <c r="BL239" s="18" t="s">
        <v>195</v>
      </c>
      <c r="BM239" s="253" t="s">
        <v>356</v>
      </c>
    </row>
    <row r="240" spans="1:47" s="2" customFormat="1" ht="12">
      <c r="A240" s="39"/>
      <c r="B240" s="40"/>
      <c r="C240" s="41"/>
      <c r="D240" s="255" t="s">
        <v>182</v>
      </c>
      <c r="E240" s="41"/>
      <c r="F240" s="256" t="s">
        <v>357</v>
      </c>
      <c r="G240" s="41"/>
      <c r="H240" s="41"/>
      <c r="I240" s="210"/>
      <c r="J240" s="41"/>
      <c r="K240" s="41"/>
      <c r="L240" s="45"/>
      <c r="M240" s="257"/>
      <c r="N240" s="258"/>
      <c r="O240" s="92"/>
      <c r="P240" s="92"/>
      <c r="Q240" s="92"/>
      <c r="R240" s="92"/>
      <c r="S240" s="92"/>
      <c r="T240" s="93"/>
      <c r="U240" s="39"/>
      <c r="V240" s="39"/>
      <c r="W240" s="39"/>
      <c r="X240" s="39"/>
      <c r="Y240" s="39"/>
      <c r="Z240" s="39"/>
      <c r="AA240" s="39"/>
      <c r="AB240" s="39"/>
      <c r="AC240" s="39"/>
      <c r="AD240" s="39"/>
      <c r="AE240" s="39"/>
      <c r="AT240" s="18" t="s">
        <v>182</v>
      </c>
      <c r="AU240" s="18" t="s">
        <v>85</v>
      </c>
    </row>
    <row r="241" spans="1:47" s="2" customFormat="1" ht="12">
      <c r="A241" s="39"/>
      <c r="B241" s="40"/>
      <c r="C241" s="41"/>
      <c r="D241" s="271" t="s">
        <v>218</v>
      </c>
      <c r="E241" s="41"/>
      <c r="F241" s="272" t="s">
        <v>358</v>
      </c>
      <c r="G241" s="41"/>
      <c r="H241" s="41"/>
      <c r="I241" s="210"/>
      <c r="J241" s="41"/>
      <c r="K241" s="41"/>
      <c r="L241" s="45"/>
      <c r="M241" s="257"/>
      <c r="N241" s="258"/>
      <c r="O241" s="92"/>
      <c r="P241" s="92"/>
      <c r="Q241" s="92"/>
      <c r="R241" s="92"/>
      <c r="S241" s="92"/>
      <c r="T241" s="93"/>
      <c r="U241" s="39"/>
      <c r="V241" s="39"/>
      <c r="W241" s="39"/>
      <c r="X241" s="39"/>
      <c r="Y241" s="39"/>
      <c r="Z241" s="39"/>
      <c r="AA241" s="39"/>
      <c r="AB241" s="39"/>
      <c r="AC241" s="39"/>
      <c r="AD241" s="39"/>
      <c r="AE241" s="39"/>
      <c r="AT241" s="18" t="s">
        <v>218</v>
      </c>
      <c r="AU241" s="18" t="s">
        <v>85</v>
      </c>
    </row>
    <row r="242" spans="1:47" s="2" customFormat="1" ht="12">
      <c r="A242" s="39"/>
      <c r="B242" s="40"/>
      <c r="C242" s="41"/>
      <c r="D242" s="255" t="s">
        <v>242</v>
      </c>
      <c r="E242" s="41"/>
      <c r="F242" s="259" t="s">
        <v>333</v>
      </c>
      <c r="G242" s="41"/>
      <c r="H242" s="41"/>
      <c r="I242" s="210"/>
      <c r="J242" s="41"/>
      <c r="K242" s="41"/>
      <c r="L242" s="45"/>
      <c r="M242" s="257"/>
      <c r="N242" s="258"/>
      <c r="O242" s="92"/>
      <c r="P242" s="92"/>
      <c r="Q242" s="92"/>
      <c r="R242" s="92"/>
      <c r="S242" s="92"/>
      <c r="T242" s="93"/>
      <c r="U242" s="39"/>
      <c r="V242" s="39"/>
      <c r="W242" s="39"/>
      <c r="X242" s="39"/>
      <c r="Y242" s="39"/>
      <c r="Z242" s="39"/>
      <c r="AA242" s="39"/>
      <c r="AB242" s="39"/>
      <c r="AC242" s="39"/>
      <c r="AD242" s="39"/>
      <c r="AE242" s="39"/>
      <c r="AT242" s="18" t="s">
        <v>242</v>
      </c>
      <c r="AU242" s="18" t="s">
        <v>85</v>
      </c>
    </row>
    <row r="243" spans="1:51" s="13" customFormat="1" ht="12">
      <c r="A243" s="13"/>
      <c r="B243" s="260"/>
      <c r="C243" s="261"/>
      <c r="D243" s="255" t="s">
        <v>203</v>
      </c>
      <c r="E243" s="262" t="s">
        <v>1</v>
      </c>
      <c r="F243" s="263" t="s">
        <v>272</v>
      </c>
      <c r="G243" s="261"/>
      <c r="H243" s="264">
        <v>120</v>
      </c>
      <c r="I243" s="265"/>
      <c r="J243" s="261"/>
      <c r="K243" s="261"/>
      <c r="L243" s="266"/>
      <c r="M243" s="267"/>
      <c r="N243" s="268"/>
      <c r="O243" s="268"/>
      <c r="P243" s="268"/>
      <c r="Q243" s="268"/>
      <c r="R243" s="268"/>
      <c r="S243" s="268"/>
      <c r="T243" s="269"/>
      <c r="U243" s="13"/>
      <c r="V243" s="13"/>
      <c r="W243" s="13"/>
      <c r="X243" s="13"/>
      <c r="Y243" s="13"/>
      <c r="Z243" s="13"/>
      <c r="AA243" s="13"/>
      <c r="AB243" s="13"/>
      <c r="AC243" s="13"/>
      <c r="AD243" s="13"/>
      <c r="AE243" s="13"/>
      <c r="AT243" s="270" t="s">
        <v>203</v>
      </c>
      <c r="AU243" s="270" t="s">
        <v>85</v>
      </c>
      <c r="AV243" s="13" t="s">
        <v>85</v>
      </c>
      <c r="AW243" s="13" t="s">
        <v>32</v>
      </c>
      <c r="AX243" s="13" t="s">
        <v>83</v>
      </c>
      <c r="AY243" s="270" t="s">
        <v>172</v>
      </c>
    </row>
    <row r="244" spans="1:65" s="2" customFormat="1" ht="24.15" customHeight="1">
      <c r="A244" s="39"/>
      <c r="B244" s="40"/>
      <c r="C244" s="242" t="s">
        <v>359</v>
      </c>
      <c r="D244" s="242" t="s">
        <v>175</v>
      </c>
      <c r="E244" s="243" t="s">
        <v>360</v>
      </c>
      <c r="F244" s="244" t="s">
        <v>361</v>
      </c>
      <c r="G244" s="245" t="s">
        <v>238</v>
      </c>
      <c r="H244" s="246">
        <v>300</v>
      </c>
      <c r="I244" s="247"/>
      <c r="J244" s="248">
        <f>ROUND(I244*H244,2)</f>
        <v>0</v>
      </c>
      <c r="K244" s="244" t="s">
        <v>216</v>
      </c>
      <c r="L244" s="45"/>
      <c r="M244" s="249" t="s">
        <v>1</v>
      </c>
      <c r="N244" s="250" t="s">
        <v>40</v>
      </c>
      <c r="O244" s="92"/>
      <c r="P244" s="251">
        <f>O244*H244</f>
        <v>0</v>
      </c>
      <c r="Q244" s="251">
        <v>0</v>
      </c>
      <c r="R244" s="251">
        <f>Q244*H244</f>
        <v>0</v>
      </c>
      <c r="S244" s="251">
        <v>0</v>
      </c>
      <c r="T244" s="252">
        <f>S244*H244</f>
        <v>0</v>
      </c>
      <c r="U244" s="39"/>
      <c r="V244" s="39"/>
      <c r="W244" s="39"/>
      <c r="X244" s="39"/>
      <c r="Y244" s="39"/>
      <c r="Z244" s="39"/>
      <c r="AA244" s="39"/>
      <c r="AB244" s="39"/>
      <c r="AC244" s="39"/>
      <c r="AD244" s="39"/>
      <c r="AE244" s="39"/>
      <c r="AR244" s="253" t="s">
        <v>195</v>
      </c>
      <c r="AT244" s="253" t="s">
        <v>175</v>
      </c>
      <c r="AU244" s="253" t="s">
        <v>85</v>
      </c>
      <c r="AY244" s="18" t="s">
        <v>172</v>
      </c>
      <c r="BE244" s="254">
        <f>IF(N244="základní",J244,0)</f>
        <v>0</v>
      </c>
      <c r="BF244" s="254">
        <f>IF(N244="snížená",J244,0)</f>
        <v>0</v>
      </c>
      <c r="BG244" s="254">
        <f>IF(N244="zákl. přenesená",J244,0)</f>
        <v>0</v>
      </c>
      <c r="BH244" s="254">
        <f>IF(N244="sníž. přenesená",J244,0)</f>
        <v>0</v>
      </c>
      <c r="BI244" s="254">
        <f>IF(N244="nulová",J244,0)</f>
        <v>0</v>
      </c>
      <c r="BJ244" s="18" t="s">
        <v>83</v>
      </c>
      <c r="BK244" s="254">
        <f>ROUND(I244*H244,2)</f>
        <v>0</v>
      </c>
      <c r="BL244" s="18" t="s">
        <v>195</v>
      </c>
      <c r="BM244" s="253" t="s">
        <v>362</v>
      </c>
    </row>
    <row r="245" spans="1:47" s="2" customFormat="1" ht="12">
      <c r="A245" s="39"/>
      <c r="B245" s="40"/>
      <c r="C245" s="41"/>
      <c r="D245" s="255" t="s">
        <v>182</v>
      </c>
      <c r="E245" s="41"/>
      <c r="F245" s="256" t="s">
        <v>363</v>
      </c>
      <c r="G245" s="41"/>
      <c r="H245" s="41"/>
      <c r="I245" s="210"/>
      <c r="J245" s="41"/>
      <c r="K245" s="41"/>
      <c r="L245" s="45"/>
      <c r="M245" s="257"/>
      <c r="N245" s="258"/>
      <c r="O245" s="92"/>
      <c r="P245" s="92"/>
      <c r="Q245" s="92"/>
      <c r="R245" s="92"/>
      <c r="S245" s="92"/>
      <c r="T245" s="93"/>
      <c r="U245" s="39"/>
      <c r="V245" s="39"/>
      <c r="W245" s="39"/>
      <c r="X245" s="39"/>
      <c r="Y245" s="39"/>
      <c r="Z245" s="39"/>
      <c r="AA245" s="39"/>
      <c r="AB245" s="39"/>
      <c r="AC245" s="39"/>
      <c r="AD245" s="39"/>
      <c r="AE245" s="39"/>
      <c r="AT245" s="18" t="s">
        <v>182</v>
      </c>
      <c r="AU245" s="18" t="s">
        <v>85</v>
      </c>
    </row>
    <row r="246" spans="1:47" s="2" customFormat="1" ht="12">
      <c r="A246" s="39"/>
      <c r="B246" s="40"/>
      <c r="C246" s="41"/>
      <c r="D246" s="271" t="s">
        <v>218</v>
      </c>
      <c r="E246" s="41"/>
      <c r="F246" s="272" t="s">
        <v>364</v>
      </c>
      <c r="G246" s="41"/>
      <c r="H246" s="41"/>
      <c r="I246" s="210"/>
      <c r="J246" s="41"/>
      <c r="K246" s="41"/>
      <c r="L246" s="45"/>
      <c r="M246" s="257"/>
      <c r="N246" s="258"/>
      <c r="O246" s="92"/>
      <c r="P246" s="92"/>
      <c r="Q246" s="92"/>
      <c r="R246" s="92"/>
      <c r="S246" s="92"/>
      <c r="T246" s="93"/>
      <c r="U246" s="39"/>
      <c r="V246" s="39"/>
      <c r="W246" s="39"/>
      <c r="X246" s="39"/>
      <c r="Y246" s="39"/>
      <c r="Z246" s="39"/>
      <c r="AA246" s="39"/>
      <c r="AB246" s="39"/>
      <c r="AC246" s="39"/>
      <c r="AD246" s="39"/>
      <c r="AE246" s="39"/>
      <c r="AT246" s="18" t="s">
        <v>218</v>
      </c>
      <c r="AU246" s="18" t="s">
        <v>85</v>
      </c>
    </row>
    <row r="247" spans="1:47" s="2" customFormat="1" ht="12">
      <c r="A247" s="39"/>
      <c r="B247" s="40"/>
      <c r="C247" s="41"/>
      <c r="D247" s="255" t="s">
        <v>242</v>
      </c>
      <c r="E247" s="41"/>
      <c r="F247" s="259" t="s">
        <v>333</v>
      </c>
      <c r="G247" s="41"/>
      <c r="H247" s="41"/>
      <c r="I247" s="210"/>
      <c r="J247" s="41"/>
      <c r="K247" s="41"/>
      <c r="L247" s="45"/>
      <c r="M247" s="257"/>
      <c r="N247" s="258"/>
      <c r="O247" s="92"/>
      <c r="P247" s="92"/>
      <c r="Q247" s="92"/>
      <c r="R247" s="92"/>
      <c r="S247" s="92"/>
      <c r="T247" s="93"/>
      <c r="U247" s="39"/>
      <c r="V247" s="39"/>
      <c r="W247" s="39"/>
      <c r="X247" s="39"/>
      <c r="Y247" s="39"/>
      <c r="Z247" s="39"/>
      <c r="AA247" s="39"/>
      <c r="AB247" s="39"/>
      <c r="AC247" s="39"/>
      <c r="AD247" s="39"/>
      <c r="AE247" s="39"/>
      <c r="AT247" s="18" t="s">
        <v>242</v>
      </c>
      <c r="AU247" s="18" t="s">
        <v>85</v>
      </c>
    </row>
    <row r="248" spans="1:51" s="13" customFormat="1" ht="12">
      <c r="A248" s="13"/>
      <c r="B248" s="260"/>
      <c r="C248" s="261"/>
      <c r="D248" s="255" t="s">
        <v>203</v>
      </c>
      <c r="E248" s="262" t="s">
        <v>1</v>
      </c>
      <c r="F248" s="263" t="s">
        <v>365</v>
      </c>
      <c r="G248" s="261"/>
      <c r="H248" s="264">
        <v>300</v>
      </c>
      <c r="I248" s="265"/>
      <c r="J248" s="261"/>
      <c r="K248" s="261"/>
      <c r="L248" s="266"/>
      <c r="M248" s="267"/>
      <c r="N248" s="268"/>
      <c r="O248" s="268"/>
      <c r="P248" s="268"/>
      <c r="Q248" s="268"/>
      <c r="R248" s="268"/>
      <c r="S248" s="268"/>
      <c r="T248" s="269"/>
      <c r="U248" s="13"/>
      <c r="V248" s="13"/>
      <c r="W248" s="13"/>
      <c r="X248" s="13"/>
      <c r="Y248" s="13"/>
      <c r="Z248" s="13"/>
      <c r="AA248" s="13"/>
      <c r="AB248" s="13"/>
      <c r="AC248" s="13"/>
      <c r="AD248" s="13"/>
      <c r="AE248" s="13"/>
      <c r="AT248" s="270" t="s">
        <v>203</v>
      </c>
      <c r="AU248" s="270" t="s">
        <v>85</v>
      </c>
      <c r="AV248" s="13" t="s">
        <v>85</v>
      </c>
      <c r="AW248" s="13" t="s">
        <v>32</v>
      </c>
      <c r="AX248" s="13" t="s">
        <v>83</v>
      </c>
      <c r="AY248" s="270" t="s">
        <v>172</v>
      </c>
    </row>
    <row r="249" spans="1:65" s="2" customFormat="1" ht="21.75" customHeight="1">
      <c r="A249" s="39"/>
      <c r="B249" s="40"/>
      <c r="C249" s="242" t="s">
        <v>366</v>
      </c>
      <c r="D249" s="242" t="s">
        <v>175</v>
      </c>
      <c r="E249" s="243" t="s">
        <v>367</v>
      </c>
      <c r="F249" s="244" t="s">
        <v>368</v>
      </c>
      <c r="G249" s="245" t="s">
        <v>369</v>
      </c>
      <c r="H249" s="246">
        <v>16</v>
      </c>
      <c r="I249" s="247"/>
      <c r="J249" s="248">
        <f>ROUND(I249*H249,2)</f>
        <v>0</v>
      </c>
      <c r="K249" s="244" t="s">
        <v>179</v>
      </c>
      <c r="L249" s="45"/>
      <c r="M249" s="249" t="s">
        <v>1</v>
      </c>
      <c r="N249" s="250" t="s">
        <v>40</v>
      </c>
      <c r="O249" s="92"/>
      <c r="P249" s="251">
        <f>O249*H249</f>
        <v>0</v>
      </c>
      <c r="Q249" s="251">
        <v>8E-05</v>
      </c>
      <c r="R249" s="251">
        <f>Q249*H249</f>
        <v>0.00128</v>
      </c>
      <c r="S249" s="251">
        <v>0</v>
      </c>
      <c r="T249" s="252">
        <f>S249*H249</f>
        <v>0</v>
      </c>
      <c r="U249" s="39"/>
      <c r="V249" s="39"/>
      <c r="W249" s="39"/>
      <c r="X249" s="39"/>
      <c r="Y249" s="39"/>
      <c r="Z249" s="39"/>
      <c r="AA249" s="39"/>
      <c r="AB249" s="39"/>
      <c r="AC249" s="39"/>
      <c r="AD249" s="39"/>
      <c r="AE249" s="39"/>
      <c r="AR249" s="253" t="s">
        <v>195</v>
      </c>
      <c r="AT249" s="253" t="s">
        <v>175</v>
      </c>
      <c r="AU249" s="253" t="s">
        <v>85</v>
      </c>
      <c r="AY249" s="18" t="s">
        <v>172</v>
      </c>
      <c r="BE249" s="254">
        <f>IF(N249="základní",J249,0)</f>
        <v>0</v>
      </c>
      <c r="BF249" s="254">
        <f>IF(N249="snížená",J249,0)</f>
        <v>0</v>
      </c>
      <c r="BG249" s="254">
        <f>IF(N249="zákl. přenesená",J249,0)</f>
        <v>0</v>
      </c>
      <c r="BH249" s="254">
        <f>IF(N249="sníž. přenesená",J249,0)</f>
        <v>0</v>
      </c>
      <c r="BI249" s="254">
        <f>IF(N249="nulová",J249,0)</f>
        <v>0</v>
      </c>
      <c r="BJ249" s="18" t="s">
        <v>83</v>
      </c>
      <c r="BK249" s="254">
        <f>ROUND(I249*H249,2)</f>
        <v>0</v>
      </c>
      <c r="BL249" s="18" t="s">
        <v>195</v>
      </c>
      <c r="BM249" s="253" t="s">
        <v>370</v>
      </c>
    </row>
    <row r="250" spans="1:47" s="2" customFormat="1" ht="12">
      <c r="A250" s="39"/>
      <c r="B250" s="40"/>
      <c r="C250" s="41"/>
      <c r="D250" s="255" t="s">
        <v>182</v>
      </c>
      <c r="E250" s="41"/>
      <c r="F250" s="256" t="s">
        <v>371</v>
      </c>
      <c r="G250" s="41"/>
      <c r="H250" s="41"/>
      <c r="I250" s="210"/>
      <c r="J250" s="41"/>
      <c r="K250" s="41"/>
      <c r="L250" s="45"/>
      <c r="M250" s="257"/>
      <c r="N250" s="258"/>
      <c r="O250" s="92"/>
      <c r="P250" s="92"/>
      <c r="Q250" s="92"/>
      <c r="R250" s="92"/>
      <c r="S250" s="92"/>
      <c r="T250" s="93"/>
      <c r="U250" s="39"/>
      <c r="V250" s="39"/>
      <c r="W250" s="39"/>
      <c r="X250" s="39"/>
      <c r="Y250" s="39"/>
      <c r="Z250" s="39"/>
      <c r="AA250" s="39"/>
      <c r="AB250" s="39"/>
      <c r="AC250" s="39"/>
      <c r="AD250" s="39"/>
      <c r="AE250" s="39"/>
      <c r="AT250" s="18" t="s">
        <v>182</v>
      </c>
      <c r="AU250" s="18" t="s">
        <v>85</v>
      </c>
    </row>
    <row r="251" spans="1:47" s="2" customFormat="1" ht="12">
      <c r="A251" s="39"/>
      <c r="B251" s="40"/>
      <c r="C251" s="41"/>
      <c r="D251" s="255" t="s">
        <v>242</v>
      </c>
      <c r="E251" s="41"/>
      <c r="F251" s="259" t="s">
        <v>372</v>
      </c>
      <c r="G251" s="41"/>
      <c r="H251" s="41"/>
      <c r="I251" s="210"/>
      <c r="J251" s="41"/>
      <c r="K251" s="41"/>
      <c r="L251" s="45"/>
      <c r="M251" s="257"/>
      <c r="N251" s="258"/>
      <c r="O251" s="92"/>
      <c r="P251" s="92"/>
      <c r="Q251" s="92"/>
      <c r="R251" s="92"/>
      <c r="S251" s="92"/>
      <c r="T251" s="93"/>
      <c r="U251" s="39"/>
      <c r="V251" s="39"/>
      <c r="W251" s="39"/>
      <c r="X251" s="39"/>
      <c r="Y251" s="39"/>
      <c r="Z251" s="39"/>
      <c r="AA251" s="39"/>
      <c r="AB251" s="39"/>
      <c r="AC251" s="39"/>
      <c r="AD251" s="39"/>
      <c r="AE251" s="39"/>
      <c r="AT251" s="18" t="s">
        <v>242</v>
      </c>
      <c r="AU251" s="18" t="s">
        <v>85</v>
      </c>
    </row>
    <row r="252" spans="1:51" s="13" customFormat="1" ht="12">
      <c r="A252" s="13"/>
      <c r="B252" s="260"/>
      <c r="C252" s="261"/>
      <c r="D252" s="255" t="s">
        <v>203</v>
      </c>
      <c r="E252" s="262" t="s">
        <v>1</v>
      </c>
      <c r="F252" s="263" t="s">
        <v>373</v>
      </c>
      <c r="G252" s="261"/>
      <c r="H252" s="264">
        <v>16</v>
      </c>
      <c r="I252" s="265"/>
      <c r="J252" s="261"/>
      <c r="K252" s="261"/>
      <c r="L252" s="266"/>
      <c r="M252" s="267"/>
      <c r="N252" s="268"/>
      <c r="O252" s="268"/>
      <c r="P252" s="268"/>
      <c r="Q252" s="268"/>
      <c r="R252" s="268"/>
      <c r="S252" s="268"/>
      <c r="T252" s="269"/>
      <c r="U252" s="13"/>
      <c r="V252" s="13"/>
      <c r="W252" s="13"/>
      <c r="X252" s="13"/>
      <c r="Y252" s="13"/>
      <c r="Z252" s="13"/>
      <c r="AA252" s="13"/>
      <c r="AB252" s="13"/>
      <c r="AC252" s="13"/>
      <c r="AD252" s="13"/>
      <c r="AE252" s="13"/>
      <c r="AT252" s="270" t="s">
        <v>203</v>
      </c>
      <c r="AU252" s="270" t="s">
        <v>85</v>
      </c>
      <c r="AV252" s="13" t="s">
        <v>85</v>
      </c>
      <c r="AW252" s="13" t="s">
        <v>32</v>
      </c>
      <c r="AX252" s="13" t="s">
        <v>83</v>
      </c>
      <c r="AY252" s="270" t="s">
        <v>172</v>
      </c>
    </row>
    <row r="253" spans="1:65" s="2" customFormat="1" ht="16.5" customHeight="1">
      <c r="A253" s="39"/>
      <c r="B253" s="40"/>
      <c r="C253" s="242" t="s">
        <v>374</v>
      </c>
      <c r="D253" s="242" t="s">
        <v>175</v>
      </c>
      <c r="E253" s="243" t="s">
        <v>375</v>
      </c>
      <c r="F253" s="244" t="s">
        <v>376</v>
      </c>
      <c r="G253" s="245" t="s">
        <v>369</v>
      </c>
      <c r="H253" s="246">
        <v>16</v>
      </c>
      <c r="I253" s="247"/>
      <c r="J253" s="248">
        <f>ROUND(I253*H253,2)</f>
        <v>0</v>
      </c>
      <c r="K253" s="244" t="s">
        <v>179</v>
      </c>
      <c r="L253" s="45"/>
      <c r="M253" s="249" t="s">
        <v>1</v>
      </c>
      <c r="N253" s="250" t="s">
        <v>40</v>
      </c>
      <c r="O253" s="92"/>
      <c r="P253" s="251">
        <f>O253*H253</f>
        <v>0</v>
      </c>
      <c r="Q253" s="251">
        <v>0</v>
      </c>
      <c r="R253" s="251">
        <f>Q253*H253</f>
        <v>0</v>
      </c>
      <c r="S253" s="251">
        <v>0</v>
      </c>
      <c r="T253" s="252">
        <f>S253*H253</f>
        <v>0</v>
      </c>
      <c r="U253" s="39"/>
      <c r="V253" s="39"/>
      <c r="W253" s="39"/>
      <c r="X253" s="39"/>
      <c r="Y253" s="39"/>
      <c r="Z253" s="39"/>
      <c r="AA253" s="39"/>
      <c r="AB253" s="39"/>
      <c r="AC253" s="39"/>
      <c r="AD253" s="39"/>
      <c r="AE253" s="39"/>
      <c r="AR253" s="253" t="s">
        <v>195</v>
      </c>
      <c r="AT253" s="253" t="s">
        <v>175</v>
      </c>
      <c r="AU253" s="253" t="s">
        <v>85</v>
      </c>
      <c r="AY253" s="18" t="s">
        <v>172</v>
      </c>
      <c r="BE253" s="254">
        <f>IF(N253="základní",J253,0)</f>
        <v>0</v>
      </c>
      <c r="BF253" s="254">
        <f>IF(N253="snížená",J253,0)</f>
        <v>0</v>
      </c>
      <c r="BG253" s="254">
        <f>IF(N253="zákl. přenesená",J253,0)</f>
        <v>0</v>
      </c>
      <c r="BH253" s="254">
        <f>IF(N253="sníž. přenesená",J253,0)</f>
        <v>0</v>
      </c>
      <c r="BI253" s="254">
        <f>IF(N253="nulová",J253,0)</f>
        <v>0</v>
      </c>
      <c r="BJ253" s="18" t="s">
        <v>83</v>
      </c>
      <c r="BK253" s="254">
        <f>ROUND(I253*H253,2)</f>
        <v>0</v>
      </c>
      <c r="BL253" s="18" t="s">
        <v>195</v>
      </c>
      <c r="BM253" s="253" t="s">
        <v>377</v>
      </c>
    </row>
    <row r="254" spans="1:47" s="2" customFormat="1" ht="12">
      <c r="A254" s="39"/>
      <c r="B254" s="40"/>
      <c r="C254" s="41"/>
      <c r="D254" s="255" t="s">
        <v>182</v>
      </c>
      <c r="E254" s="41"/>
      <c r="F254" s="256" t="s">
        <v>378</v>
      </c>
      <c r="G254" s="41"/>
      <c r="H254" s="41"/>
      <c r="I254" s="210"/>
      <c r="J254" s="41"/>
      <c r="K254" s="41"/>
      <c r="L254" s="45"/>
      <c r="M254" s="257"/>
      <c r="N254" s="258"/>
      <c r="O254" s="92"/>
      <c r="P254" s="92"/>
      <c r="Q254" s="92"/>
      <c r="R254" s="92"/>
      <c r="S254" s="92"/>
      <c r="T254" s="93"/>
      <c r="U254" s="39"/>
      <c r="V254" s="39"/>
      <c r="W254" s="39"/>
      <c r="X254" s="39"/>
      <c r="Y254" s="39"/>
      <c r="Z254" s="39"/>
      <c r="AA254" s="39"/>
      <c r="AB254" s="39"/>
      <c r="AC254" s="39"/>
      <c r="AD254" s="39"/>
      <c r="AE254" s="39"/>
      <c r="AT254" s="18" t="s">
        <v>182</v>
      </c>
      <c r="AU254" s="18" t="s">
        <v>85</v>
      </c>
    </row>
    <row r="255" spans="1:47" s="2" customFormat="1" ht="12">
      <c r="A255" s="39"/>
      <c r="B255" s="40"/>
      <c r="C255" s="41"/>
      <c r="D255" s="255" t="s">
        <v>242</v>
      </c>
      <c r="E255" s="41"/>
      <c r="F255" s="259" t="s">
        <v>379</v>
      </c>
      <c r="G255" s="41"/>
      <c r="H255" s="41"/>
      <c r="I255" s="210"/>
      <c r="J255" s="41"/>
      <c r="K255" s="41"/>
      <c r="L255" s="45"/>
      <c r="M255" s="257"/>
      <c r="N255" s="258"/>
      <c r="O255" s="92"/>
      <c r="P255" s="92"/>
      <c r="Q255" s="92"/>
      <c r="R255" s="92"/>
      <c r="S255" s="92"/>
      <c r="T255" s="93"/>
      <c r="U255" s="39"/>
      <c r="V255" s="39"/>
      <c r="W255" s="39"/>
      <c r="X255" s="39"/>
      <c r="Y255" s="39"/>
      <c r="Z255" s="39"/>
      <c r="AA255" s="39"/>
      <c r="AB255" s="39"/>
      <c r="AC255" s="39"/>
      <c r="AD255" s="39"/>
      <c r="AE255" s="39"/>
      <c r="AT255" s="18" t="s">
        <v>242</v>
      </c>
      <c r="AU255" s="18" t="s">
        <v>85</v>
      </c>
    </row>
    <row r="256" spans="1:51" s="13" customFormat="1" ht="12">
      <c r="A256" s="13"/>
      <c r="B256" s="260"/>
      <c r="C256" s="261"/>
      <c r="D256" s="255" t="s">
        <v>203</v>
      </c>
      <c r="E256" s="262" t="s">
        <v>1</v>
      </c>
      <c r="F256" s="263" t="s">
        <v>346</v>
      </c>
      <c r="G256" s="261"/>
      <c r="H256" s="264">
        <v>16</v>
      </c>
      <c r="I256" s="265"/>
      <c r="J256" s="261"/>
      <c r="K256" s="261"/>
      <c r="L256" s="266"/>
      <c r="M256" s="273"/>
      <c r="N256" s="274"/>
      <c r="O256" s="274"/>
      <c r="P256" s="274"/>
      <c r="Q256" s="274"/>
      <c r="R256" s="274"/>
      <c r="S256" s="274"/>
      <c r="T256" s="275"/>
      <c r="U256" s="13"/>
      <c r="V256" s="13"/>
      <c r="W256" s="13"/>
      <c r="X256" s="13"/>
      <c r="Y256" s="13"/>
      <c r="Z256" s="13"/>
      <c r="AA256" s="13"/>
      <c r="AB256" s="13"/>
      <c r="AC256" s="13"/>
      <c r="AD256" s="13"/>
      <c r="AE256" s="13"/>
      <c r="AT256" s="270" t="s">
        <v>203</v>
      </c>
      <c r="AU256" s="270" t="s">
        <v>85</v>
      </c>
      <c r="AV256" s="13" t="s">
        <v>85</v>
      </c>
      <c r="AW256" s="13" t="s">
        <v>32</v>
      </c>
      <c r="AX256" s="13" t="s">
        <v>83</v>
      </c>
      <c r="AY256" s="270" t="s">
        <v>172</v>
      </c>
    </row>
    <row r="257" spans="1:31" s="2" customFormat="1" ht="6.95" customHeight="1">
      <c r="A257" s="39"/>
      <c r="B257" s="67"/>
      <c r="C257" s="68"/>
      <c r="D257" s="68"/>
      <c r="E257" s="68"/>
      <c r="F257" s="68"/>
      <c r="G257" s="68"/>
      <c r="H257" s="68"/>
      <c r="I257" s="68"/>
      <c r="J257" s="68"/>
      <c r="K257" s="68"/>
      <c r="L257" s="45"/>
      <c r="M257" s="39"/>
      <c r="O257" s="39"/>
      <c r="P257" s="39"/>
      <c r="Q257" s="39"/>
      <c r="R257" s="39"/>
      <c r="S257" s="39"/>
      <c r="T257" s="39"/>
      <c r="U257" s="39"/>
      <c r="V257" s="39"/>
      <c r="W257" s="39"/>
      <c r="X257" s="39"/>
      <c r="Y257" s="39"/>
      <c r="Z257" s="39"/>
      <c r="AA257" s="39"/>
      <c r="AB257" s="39"/>
      <c r="AC257" s="39"/>
      <c r="AD257" s="39"/>
      <c r="AE257" s="39"/>
    </row>
  </sheetData>
  <sheetProtection password="CC35" sheet="1" objects="1" scenarios="1" formatColumns="0" formatRows="0" autoFilter="0"/>
  <autoFilter ref="C127:K256"/>
  <mergeCells count="14">
    <mergeCell ref="E7:H7"/>
    <mergeCell ref="E9:H9"/>
    <mergeCell ref="E18:H18"/>
    <mergeCell ref="E27:H27"/>
    <mergeCell ref="E85:H85"/>
    <mergeCell ref="E87:H87"/>
    <mergeCell ref="D102:F102"/>
    <mergeCell ref="D103:F103"/>
    <mergeCell ref="D104:F104"/>
    <mergeCell ref="D105:F105"/>
    <mergeCell ref="D106:F106"/>
    <mergeCell ref="E118:H118"/>
    <mergeCell ref="E120:H120"/>
    <mergeCell ref="L2:V2"/>
  </mergeCells>
  <hyperlinks>
    <hyperlink ref="F133" r:id="rId1" display="https://podminky.urs.cz/item/CS_URS_2022_01/913121111"/>
    <hyperlink ref="F165" r:id="rId2" display="https://podminky.urs.cz/item/CS_URS_2022_01/913121211"/>
    <hyperlink ref="F176" r:id="rId3" display="https://podminky.urs.cz/item/CS_URS_2022_01/913211111"/>
    <hyperlink ref="F181" r:id="rId4" display="https://podminky.urs.cz/item/CS_URS_2022_01/913211211"/>
    <hyperlink ref="F186" r:id="rId5" display="https://podminky.urs.cz/item/CS_URS_2022_01/913221111"/>
    <hyperlink ref="F197" r:id="rId6" display="https://podminky.urs.cz/item/CS_URS_2022_01/913321111"/>
    <hyperlink ref="F204" r:id="rId7" display="https://podminky.urs.cz/item/CS_URS_2022_01/913321211"/>
    <hyperlink ref="F209" r:id="rId8" display="https://podminky.urs.cz/item/CS_URS_2022_01/913411111"/>
    <hyperlink ref="F216" r:id="rId9" display="https://podminky.urs.cz/item/CS_URS_2022_01/913411211"/>
    <hyperlink ref="F221" r:id="rId10" display="https://podminky.urs.cz/item/CS_URS_2022_01/913911112"/>
    <hyperlink ref="F226" r:id="rId11" display="https://podminky.urs.cz/item/CS_URS_2022_01/913911113"/>
    <hyperlink ref="F231" r:id="rId12" display="https://podminky.urs.cz/item/CS_URS_2022_01/913911122"/>
    <hyperlink ref="F236" r:id="rId13" display="https://podminky.urs.cz/item/CS_URS_2022_01/913911212"/>
    <hyperlink ref="F241" r:id="rId14" display="https://podminky.urs.cz/item/CS_URS_2022_01/913911213"/>
    <hyperlink ref="F246" r:id="rId15" display="https://podminky.urs.cz/item/CS_URS_2022_01/91391122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6"/>
</worksheet>
</file>

<file path=xl/worksheets/sheet4.xml><?xml version="1.0" encoding="utf-8"?>
<worksheet xmlns="http://schemas.openxmlformats.org/spreadsheetml/2006/main" xmlns:r="http://schemas.openxmlformats.org/officeDocument/2006/relationships">
  <sheetPr>
    <pageSetUpPr fitToPage="1"/>
  </sheetPr>
  <dimension ref="A2:BM3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91</v>
      </c>
      <c r="AZ2" s="276" t="s">
        <v>380</v>
      </c>
      <c r="BA2" s="276" t="s">
        <v>1</v>
      </c>
      <c r="BB2" s="276" t="s">
        <v>1</v>
      </c>
      <c r="BC2" s="276" t="s">
        <v>381</v>
      </c>
      <c r="BD2" s="276" t="s">
        <v>85</v>
      </c>
    </row>
    <row r="3" spans="2:56" s="1" customFormat="1" ht="6.95" customHeight="1">
      <c r="B3" s="147"/>
      <c r="C3" s="148"/>
      <c r="D3" s="148"/>
      <c r="E3" s="148"/>
      <c r="F3" s="148"/>
      <c r="G3" s="148"/>
      <c r="H3" s="148"/>
      <c r="I3" s="148"/>
      <c r="J3" s="148"/>
      <c r="K3" s="148"/>
      <c r="L3" s="21"/>
      <c r="AT3" s="18" t="s">
        <v>85</v>
      </c>
      <c r="AZ3" s="276" t="s">
        <v>382</v>
      </c>
      <c r="BA3" s="276" t="s">
        <v>1</v>
      </c>
      <c r="BB3" s="276" t="s">
        <v>1</v>
      </c>
      <c r="BC3" s="276" t="s">
        <v>383</v>
      </c>
      <c r="BD3" s="276" t="s">
        <v>85</v>
      </c>
    </row>
    <row r="4" spans="2:56" s="1" customFormat="1" ht="24.95" customHeight="1">
      <c r="B4" s="21"/>
      <c r="D4" s="149" t="s">
        <v>132</v>
      </c>
      <c r="L4" s="21"/>
      <c r="M4" s="150" t="s">
        <v>10</v>
      </c>
      <c r="AT4" s="18" t="s">
        <v>4</v>
      </c>
      <c r="AZ4" s="276" t="s">
        <v>384</v>
      </c>
      <c r="BA4" s="276" t="s">
        <v>1</v>
      </c>
      <c r="BB4" s="276" t="s">
        <v>1</v>
      </c>
      <c r="BC4" s="276" t="s">
        <v>385</v>
      </c>
      <c r="BD4" s="276" t="s">
        <v>85</v>
      </c>
    </row>
    <row r="5" spans="2:56" s="1" customFormat="1" ht="6.95" customHeight="1">
      <c r="B5" s="21"/>
      <c r="L5" s="21"/>
      <c r="AZ5" s="276" t="s">
        <v>386</v>
      </c>
      <c r="BA5" s="276" t="s">
        <v>1</v>
      </c>
      <c r="BB5" s="276" t="s">
        <v>1</v>
      </c>
      <c r="BC5" s="276" t="s">
        <v>387</v>
      </c>
      <c r="BD5" s="276" t="s">
        <v>85</v>
      </c>
    </row>
    <row r="6" spans="2:56" s="1" customFormat="1" ht="12" customHeight="1">
      <c r="B6" s="21"/>
      <c r="D6" s="151" t="s">
        <v>16</v>
      </c>
      <c r="L6" s="21"/>
      <c r="AZ6" s="276" t="s">
        <v>388</v>
      </c>
      <c r="BA6" s="276" t="s">
        <v>1</v>
      </c>
      <c r="BB6" s="276" t="s">
        <v>1</v>
      </c>
      <c r="BC6" s="276" t="s">
        <v>389</v>
      </c>
      <c r="BD6" s="276" t="s">
        <v>85</v>
      </c>
    </row>
    <row r="7" spans="2:12" s="1" customFormat="1" ht="26.25" customHeight="1">
      <c r="B7" s="21"/>
      <c r="E7" s="152" t="str">
        <f>'Rekapitulace stavby'!K6</f>
        <v>Chodník a úpravy autobusových zastávek, ul. Císařská v Novém Jičíně (Bocheta)</v>
      </c>
      <c r="F7" s="151"/>
      <c r="G7" s="151"/>
      <c r="H7" s="151"/>
      <c r="L7" s="21"/>
    </row>
    <row r="8" spans="1:31"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390</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J107</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ROUND((SUM(BE107:BE114)+SUM(BE134:BE393)),2)</f>
        <v>0</v>
      </c>
      <c r="G35" s="39"/>
      <c r="H35" s="39"/>
      <c r="I35" s="167">
        <v>0.21</v>
      </c>
      <c r="J35" s="166">
        <f>ROUND(((SUM(BE107:BE114)+SUM(BE134:BE393))*I35),2)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ROUND((SUM(BF107:BF114)+SUM(BF134:BF393)),2)</f>
        <v>0</v>
      </c>
      <c r="G36" s="39"/>
      <c r="H36" s="39"/>
      <c r="I36" s="167">
        <v>0.15</v>
      </c>
      <c r="J36" s="166">
        <f>ROUND(((SUM(BF107:BF114)+SUM(BF134:BF393))*I36),2)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ROUND((SUM(BG107:BG114)+SUM(BG134:BG393)),2)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ROUND((SUM(BH107:BH114)+SUM(BH134:BH393)),2)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ROUND((SUM(BI107:BI114)+SUM(BI134:BI393)),2)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SO101 - Silnice III/04816</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J134</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230</v>
      </c>
      <c r="E97" s="194"/>
      <c r="F97" s="194"/>
      <c r="G97" s="194"/>
      <c r="H97" s="194"/>
      <c r="I97" s="194"/>
      <c r="J97" s="195">
        <f>J135</f>
        <v>0</v>
      </c>
      <c r="K97" s="192"/>
      <c r="L97" s="196"/>
      <c r="S97" s="9"/>
      <c r="T97" s="9"/>
      <c r="U97" s="9"/>
      <c r="V97" s="9"/>
      <c r="W97" s="9"/>
      <c r="X97" s="9"/>
      <c r="Y97" s="9"/>
      <c r="Z97" s="9"/>
      <c r="AA97" s="9"/>
      <c r="AB97" s="9"/>
      <c r="AC97" s="9"/>
      <c r="AD97" s="9"/>
      <c r="AE97" s="9"/>
    </row>
    <row r="98" spans="1:31" s="10" customFormat="1" ht="19.9" customHeight="1">
      <c r="A98" s="10"/>
      <c r="B98" s="197"/>
      <c r="C98" s="134"/>
      <c r="D98" s="198" t="s">
        <v>391</v>
      </c>
      <c r="E98" s="199"/>
      <c r="F98" s="199"/>
      <c r="G98" s="199"/>
      <c r="H98" s="199"/>
      <c r="I98" s="199"/>
      <c r="J98" s="200">
        <f>J136</f>
        <v>0</v>
      </c>
      <c r="K98" s="134"/>
      <c r="L98" s="201"/>
      <c r="S98" s="10"/>
      <c r="T98" s="10"/>
      <c r="U98" s="10"/>
      <c r="V98" s="10"/>
      <c r="W98" s="10"/>
      <c r="X98" s="10"/>
      <c r="Y98" s="10"/>
      <c r="Z98" s="10"/>
      <c r="AA98" s="10"/>
      <c r="AB98" s="10"/>
      <c r="AC98" s="10"/>
      <c r="AD98" s="10"/>
      <c r="AE98" s="10"/>
    </row>
    <row r="99" spans="1:31" s="10" customFormat="1" ht="19.9" customHeight="1">
      <c r="A99" s="10"/>
      <c r="B99" s="197"/>
      <c r="C99" s="134"/>
      <c r="D99" s="198" t="s">
        <v>392</v>
      </c>
      <c r="E99" s="199"/>
      <c r="F99" s="199"/>
      <c r="G99" s="199"/>
      <c r="H99" s="199"/>
      <c r="I99" s="199"/>
      <c r="J99" s="200">
        <f>J189</f>
        <v>0</v>
      </c>
      <c r="K99" s="134"/>
      <c r="L99" s="201"/>
      <c r="S99" s="10"/>
      <c r="T99" s="10"/>
      <c r="U99" s="10"/>
      <c r="V99" s="10"/>
      <c r="W99" s="10"/>
      <c r="X99" s="10"/>
      <c r="Y99" s="10"/>
      <c r="Z99" s="10"/>
      <c r="AA99" s="10"/>
      <c r="AB99" s="10"/>
      <c r="AC99" s="10"/>
      <c r="AD99" s="10"/>
      <c r="AE99" s="10"/>
    </row>
    <row r="100" spans="1:31" s="10" customFormat="1" ht="19.9" customHeight="1">
      <c r="A100" s="10"/>
      <c r="B100" s="197"/>
      <c r="C100" s="134"/>
      <c r="D100" s="198" t="s">
        <v>393</v>
      </c>
      <c r="E100" s="199"/>
      <c r="F100" s="199"/>
      <c r="G100" s="199"/>
      <c r="H100" s="199"/>
      <c r="I100" s="199"/>
      <c r="J100" s="200">
        <f>J195</f>
        <v>0</v>
      </c>
      <c r="K100" s="134"/>
      <c r="L100" s="201"/>
      <c r="S100" s="10"/>
      <c r="T100" s="10"/>
      <c r="U100" s="10"/>
      <c r="V100" s="10"/>
      <c r="W100" s="10"/>
      <c r="X100" s="10"/>
      <c r="Y100" s="10"/>
      <c r="Z100" s="10"/>
      <c r="AA100" s="10"/>
      <c r="AB100" s="10"/>
      <c r="AC100" s="10"/>
      <c r="AD100" s="10"/>
      <c r="AE100" s="10"/>
    </row>
    <row r="101" spans="1:31" s="10" customFormat="1" ht="19.9" customHeight="1">
      <c r="A101" s="10"/>
      <c r="B101" s="197"/>
      <c r="C101" s="134"/>
      <c r="D101" s="198" t="s">
        <v>394</v>
      </c>
      <c r="E101" s="199"/>
      <c r="F101" s="199"/>
      <c r="G101" s="199"/>
      <c r="H101" s="199"/>
      <c r="I101" s="199"/>
      <c r="J101" s="200">
        <f>J230</f>
        <v>0</v>
      </c>
      <c r="K101" s="134"/>
      <c r="L101" s="201"/>
      <c r="S101" s="10"/>
      <c r="T101" s="10"/>
      <c r="U101" s="10"/>
      <c r="V101" s="10"/>
      <c r="W101" s="10"/>
      <c r="X101" s="10"/>
      <c r="Y101" s="10"/>
      <c r="Z101" s="10"/>
      <c r="AA101" s="10"/>
      <c r="AB101" s="10"/>
      <c r="AC101" s="10"/>
      <c r="AD101" s="10"/>
      <c r="AE101" s="10"/>
    </row>
    <row r="102" spans="1:31" s="10" customFormat="1" ht="19.9" customHeight="1">
      <c r="A102" s="10"/>
      <c r="B102" s="197"/>
      <c r="C102" s="134"/>
      <c r="D102" s="198" t="s">
        <v>231</v>
      </c>
      <c r="E102" s="199"/>
      <c r="F102" s="199"/>
      <c r="G102" s="199"/>
      <c r="H102" s="199"/>
      <c r="I102" s="199"/>
      <c r="J102" s="200">
        <f>J249</f>
        <v>0</v>
      </c>
      <c r="K102" s="134"/>
      <c r="L102" s="201"/>
      <c r="S102" s="10"/>
      <c r="T102" s="10"/>
      <c r="U102" s="10"/>
      <c r="V102" s="10"/>
      <c r="W102" s="10"/>
      <c r="X102" s="10"/>
      <c r="Y102" s="10"/>
      <c r="Z102" s="10"/>
      <c r="AA102" s="10"/>
      <c r="AB102" s="10"/>
      <c r="AC102" s="10"/>
      <c r="AD102" s="10"/>
      <c r="AE102" s="10"/>
    </row>
    <row r="103" spans="1:31" s="10" customFormat="1" ht="19.9" customHeight="1">
      <c r="A103" s="10"/>
      <c r="B103" s="197"/>
      <c r="C103" s="134"/>
      <c r="D103" s="198" t="s">
        <v>395</v>
      </c>
      <c r="E103" s="199"/>
      <c r="F103" s="199"/>
      <c r="G103" s="199"/>
      <c r="H103" s="199"/>
      <c r="I103" s="199"/>
      <c r="J103" s="200">
        <f>J339</f>
        <v>0</v>
      </c>
      <c r="K103" s="134"/>
      <c r="L103" s="201"/>
      <c r="S103" s="10"/>
      <c r="T103" s="10"/>
      <c r="U103" s="10"/>
      <c r="V103" s="10"/>
      <c r="W103" s="10"/>
      <c r="X103" s="10"/>
      <c r="Y103" s="10"/>
      <c r="Z103" s="10"/>
      <c r="AA103" s="10"/>
      <c r="AB103" s="10"/>
      <c r="AC103" s="10"/>
      <c r="AD103" s="10"/>
      <c r="AE103" s="10"/>
    </row>
    <row r="104" spans="1:31" s="10" customFormat="1" ht="19.9" customHeight="1">
      <c r="A104" s="10"/>
      <c r="B104" s="197"/>
      <c r="C104" s="134"/>
      <c r="D104" s="198" t="s">
        <v>396</v>
      </c>
      <c r="E104" s="199"/>
      <c r="F104" s="199"/>
      <c r="G104" s="199"/>
      <c r="H104" s="199"/>
      <c r="I104" s="199"/>
      <c r="J104" s="200">
        <f>J389</f>
        <v>0</v>
      </c>
      <c r="K104" s="134"/>
      <c r="L104" s="201"/>
      <c r="S104" s="10"/>
      <c r="T104" s="10"/>
      <c r="U104" s="10"/>
      <c r="V104" s="10"/>
      <c r="W104" s="10"/>
      <c r="X104" s="10"/>
      <c r="Y104" s="10"/>
      <c r="Z104" s="10"/>
      <c r="AA104" s="10"/>
      <c r="AB104" s="10"/>
      <c r="AC104" s="10"/>
      <c r="AD104" s="10"/>
      <c r="AE104" s="10"/>
    </row>
    <row r="105" spans="1:31" s="2" customFormat="1" ht="21.8"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6.95" customHeight="1">
      <c r="A106" s="39"/>
      <c r="B106" s="40"/>
      <c r="C106" s="41"/>
      <c r="D106" s="41"/>
      <c r="E106" s="41"/>
      <c r="F106" s="41"/>
      <c r="G106" s="41"/>
      <c r="H106" s="41"/>
      <c r="I106" s="41"/>
      <c r="J106" s="41"/>
      <c r="K106" s="41"/>
      <c r="L106" s="64"/>
      <c r="S106" s="39"/>
      <c r="T106" s="39"/>
      <c r="U106" s="39"/>
      <c r="V106" s="39"/>
      <c r="W106" s="39"/>
      <c r="X106" s="39"/>
      <c r="Y106" s="39"/>
      <c r="Z106" s="39"/>
      <c r="AA106" s="39"/>
      <c r="AB106" s="39"/>
      <c r="AC106" s="39"/>
      <c r="AD106" s="39"/>
      <c r="AE106" s="39"/>
    </row>
    <row r="107" spans="1:31" s="2" customFormat="1" ht="29.25" customHeight="1">
      <c r="A107" s="39"/>
      <c r="B107" s="40"/>
      <c r="C107" s="190" t="s">
        <v>147</v>
      </c>
      <c r="D107" s="41"/>
      <c r="E107" s="41"/>
      <c r="F107" s="41"/>
      <c r="G107" s="41"/>
      <c r="H107" s="41"/>
      <c r="I107" s="41"/>
      <c r="J107" s="202">
        <f>ROUND(J108+J109+J110+J111+J112+J113,2)</f>
        <v>0</v>
      </c>
      <c r="K107" s="41"/>
      <c r="L107" s="64"/>
      <c r="N107" s="203" t="s">
        <v>39</v>
      </c>
      <c r="S107" s="39"/>
      <c r="T107" s="39"/>
      <c r="U107" s="39"/>
      <c r="V107" s="39"/>
      <c r="W107" s="39"/>
      <c r="X107" s="39"/>
      <c r="Y107" s="39"/>
      <c r="Z107" s="39"/>
      <c r="AA107" s="39"/>
      <c r="AB107" s="39"/>
      <c r="AC107" s="39"/>
      <c r="AD107" s="39"/>
      <c r="AE107" s="39"/>
    </row>
    <row r="108" spans="1:65" s="2" customFormat="1" ht="18" customHeight="1">
      <c r="A108" s="39"/>
      <c r="B108" s="40"/>
      <c r="C108" s="41"/>
      <c r="D108" s="204" t="s">
        <v>148</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4" t="s">
        <v>150</v>
      </c>
      <c r="E109" s="205"/>
      <c r="F109" s="205"/>
      <c r="G109" s="41"/>
      <c r="H109" s="41"/>
      <c r="I109" s="41"/>
      <c r="J109" s="206">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149</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9"/>
      <c r="B110" s="40"/>
      <c r="C110" s="41"/>
      <c r="D110" s="204" t="s">
        <v>151</v>
      </c>
      <c r="E110" s="205"/>
      <c r="F110" s="205"/>
      <c r="G110" s="41"/>
      <c r="H110" s="41"/>
      <c r="I110" s="41"/>
      <c r="J110" s="206">
        <v>0</v>
      </c>
      <c r="K110" s="41"/>
      <c r="L110" s="207"/>
      <c r="M110" s="208"/>
      <c r="N110" s="209" t="s">
        <v>40</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149</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9"/>
      <c r="B111" s="40"/>
      <c r="C111" s="41"/>
      <c r="D111" s="204" t="s">
        <v>152</v>
      </c>
      <c r="E111" s="205"/>
      <c r="F111" s="205"/>
      <c r="G111" s="41"/>
      <c r="H111" s="41"/>
      <c r="I111" s="41"/>
      <c r="J111" s="206">
        <v>0</v>
      </c>
      <c r="K111" s="41"/>
      <c r="L111" s="207"/>
      <c r="M111" s="208"/>
      <c r="N111" s="209" t="s">
        <v>40</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149</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9"/>
      <c r="B112" s="40"/>
      <c r="C112" s="41"/>
      <c r="D112" s="204" t="s">
        <v>153</v>
      </c>
      <c r="E112" s="205"/>
      <c r="F112" s="205"/>
      <c r="G112" s="41"/>
      <c r="H112" s="41"/>
      <c r="I112" s="41"/>
      <c r="J112" s="206">
        <v>0</v>
      </c>
      <c r="K112" s="41"/>
      <c r="L112" s="207"/>
      <c r="M112" s="208"/>
      <c r="N112" s="209" t="s">
        <v>40</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149</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65" s="2" customFormat="1" ht="18" customHeight="1">
      <c r="A113" s="39"/>
      <c r="B113" s="40"/>
      <c r="C113" s="41"/>
      <c r="D113" s="205" t="s">
        <v>154</v>
      </c>
      <c r="E113" s="41"/>
      <c r="F113" s="41"/>
      <c r="G113" s="41"/>
      <c r="H113" s="41"/>
      <c r="I113" s="41"/>
      <c r="J113" s="206">
        <f>ROUND(J30*T113,2)</f>
        <v>0</v>
      </c>
      <c r="K113" s="41"/>
      <c r="L113" s="207"/>
      <c r="M113" s="208"/>
      <c r="N113" s="209" t="s">
        <v>40</v>
      </c>
      <c r="O113" s="208"/>
      <c r="P113" s="208"/>
      <c r="Q113" s="208"/>
      <c r="R113" s="208"/>
      <c r="S113" s="210"/>
      <c r="T113" s="210"/>
      <c r="U113" s="210"/>
      <c r="V113" s="210"/>
      <c r="W113" s="210"/>
      <c r="X113" s="210"/>
      <c r="Y113" s="210"/>
      <c r="Z113" s="210"/>
      <c r="AA113" s="210"/>
      <c r="AB113" s="210"/>
      <c r="AC113" s="210"/>
      <c r="AD113" s="210"/>
      <c r="AE113" s="210"/>
      <c r="AF113" s="208"/>
      <c r="AG113" s="208"/>
      <c r="AH113" s="208"/>
      <c r="AI113" s="208"/>
      <c r="AJ113" s="208"/>
      <c r="AK113" s="208"/>
      <c r="AL113" s="208"/>
      <c r="AM113" s="208"/>
      <c r="AN113" s="208"/>
      <c r="AO113" s="208"/>
      <c r="AP113" s="208"/>
      <c r="AQ113" s="208"/>
      <c r="AR113" s="208"/>
      <c r="AS113" s="208"/>
      <c r="AT113" s="208"/>
      <c r="AU113" s="208"/>
      <c r="AV113" s="208"/>
      <c r="AW113" s="208"/>
      <c r="AX113" s="208"/>
      <c r="AY113" s="211" t="s">
        <v>155</v>
      </c>
      <c r="AZ113" s="208"/>
      <c r="BA113" s="208"/>
      <c r="BB113" s="208"/>
      <c r="BC113" s="208"/>
      <c r="BD113" s="208"/>
      <c r="BE113" s="212">
        <f>IF(N113="základní",J113,0)</f>
        <v>0</v>
      </c>
      <c r="BF113" s="212">
        <f>IF(N113="snížená",J113,0)</f>
        <v>0</v>
      </c>
      <c r="BG113" s="212">
        <f>IF(N113="zákl. přenesená",J113,0)</f>
        <v>0</v>
      </c>
      <c r="BH113" s="212">
        <f>IF(N113="sníž. přenesená",J113,0)</f>
        <v>0</v>
      </c>
      <c r="BI113" s="212">
        <f>IF(N113="nulová",J113,0)</f>
        <v>0</v>
      </c>
      <c r="BJ113" s="211" t="s">
        <v>83</v>
      </c>
      <c r="BK113" s="208"/>
      <c r="BL113" s="208"/>
      <c r="BM113" s="208"/>
    </row>
    <row r="114" spans="1:31" s="2" customFormat="1" ht="12">
      <c r="A114" s="39"/>
      <c r="B114" s="40"/>
      <c r="C114" s="41"/>
      <c r="D114" s="41"/>
      <c r="E114" s="41"/>
      <c r="F114" s="41"/>
      <c r="G114" s="41"/>
      <c r="H114" s="41"/>
      <c r="I114" s="41"/>
      <c r="J114" s="41"/>
      <c r="K114" s="41"/>
      <c r="L114" s="64"/>
      <c r="S114" s="39"/>
      <c r="T114" s="39"/>
      <c r="U114" s="39"/>
      <c r="V114" s="39"/>
      <c r="W114" s="39"/>
      <c r="X114" s="39"/>
      <c r="Y114" s="39"/>
      <c r="Z114" s="39"/>
      <c r="AA114" s="39"/>
      <c r="AB114" s="39"/>
      <c r="AC114" s="39"/>
      <c r="AD114" s="39"/>
      <c r="AE114" s="39"/>
    </row>
    <row r="115" spans="1:31" s="2" customFormat="1" ht="29.25" customHeight="1">
      <c r="A115" s="39"/>
      <c r="B115" s="40"/>
      <c r="C115" s="213" t="s">
        <v>156</v>
      </c>
      <c r="D115" s="188"/>
      <c r="E115" s="188"/>
      <c r="F115" s="188"/>
      <c r="G115" s="188"/>
      <c r="H115" s="188"/>
      <c r="I115" s="188"/>
      <c r="J115" s="214">
        <f>ROUND(J96+J107,2)</f>
        <v>0</v>
      </c>
      <c r="K115" s="188"/>
      <c r="L115" s="64"/>
      <c r="S115" s="39"/>
      <c r="T115" s="39"/>
      <c r="U115" s="39"/>
      <c r="V115" s="39"/>
      <c r="W115" s="39"/>
      <c r="X115" s="39"/>
      <c r="Y115" s="39"/>
      <c r="Z115" s="39"/>
      <c r="AA115" s="39"/>
      <c r="AB115" s="39"/>
      <c r="AC115" s="39"/>
      <c r="AD115" s="39"/>
      <c r="AE115" s="39"/>
    </row>
    <row r="116" spans="1:31" s="2" customFormat="1" ht="6.95" customHeight="1">
      <c r="A116" s="39"/>
      <c r="B116" s="67"/>
      <c r="C116" s="68"/>
      <c r="D116" s="68"/>
      <c r="E116" s="68"/>
      <c r="F116" s="68"/>
      <c r="G116" s="68"/>
      <c r="H116" s="68"/>
      <c r="I116" s="68"/>
      <c r="J116" s="68"/>
      <c r="K116" s="68"/>
      <c r="L116" s="64"/>
      <c r="S116" s="39"/>
      <c r="T116" s="39"/>
      <c r="U116" s="39"/>
      <c r="V116" s="39"/>
      <c r="W116" s="39"/>
      <c r="X116" s="39"/>
      <c r="Y116" s="39"/>
      <c r="Z116" s="39"/>
      <c r="AA116" s="39"/>
      <c r="AB116" s="39"/>
      <c r="AC116" s="39"/>
      <c r="AD116" s="39"/>
      <c r="AE116" s="39"/>
    </row>
    <row r="120" spans="1:31" s="2" customFormat="1" ht="6.95" customHeight="1">
      <c r="A120" s="39"/>
      <c r="B120" s="69"/>
      <c r="C120" s="70"/>
      <c r="D120" s="70"/>
      <c r="E120" s="70"/>
      <c r="F120" s="70"/>
      <c r="G120" s="70"/>
      <c r="H120" s="70"/>
      <c r="I120" s="70"/>
      <c r="J120" s="70"/>
      <c r="K120" s="70"/>
      <c r="L120" s="64"/>
      <c r="S120" s="39"/>
      <c r="T120" s="39"/>
      <c r="U120" s="39"/>
      <c r="V120" s="39"/>
      <c r="W120" s="39"/>
      <c r="X120" s="39"/>
      <c r="Y120" s="39"/>
      <c r="Z120" s="39"/>
      <c r="AA120" s="39"/>
      <c r="AB120" s="39"/>
      <c r="AC120" s="39"/>
      <c r="AD120" s="39"/>
      <c r="AE120" s="39"/>
    </row>
    <row r="121" spans="1:31" s="2" customFormat="1" ht="24.95" customHeight="1">
      <c r="A121" s="39"/>
      <c r="B121" s="40"/>
      <c r="C121" s="24" t="s">
        <v>157</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6.95" customHeight="1">
      <c r="A122" s="39"/>
      <c r="B122" s="40"/>
      <c r="C122" s="41"/>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16</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26.25" customHeight="1">
      <c r="A124" s="39"/>
      <c r="B124" s="40"/>
      <c r="C124" s="41"/>
      <c r="D124" s="41"/>
      <c r="E124" s="186" t="str">
        <f>E7</f>
        <v>Chodník a úpravy autobusových zastávek, ul. Císařská v Novém Jičíně (Bocheta)</v>
      </c>
      <c r="F124" s="33"/>
      <c r="G124" s="33"/>
      <c r="H124" s="33"/>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133</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6.5" customHeight="1">
      <c r="A126" s="39"/>
      <c r="B126" s="40"/>
      <c r="C126" s="41"/>
      <c r="D126" s="41"/>
      <c r="E126" s="77" t="str">
        <f>E9</f>
        <v>SO101 - Silnice III/04816</v>
      </c>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2" customHeight="1">
      <c r="A128" s="39"/>
      <c r="B128" s="40"/>
      <c r="C128" s="33" t="s">
        <v>20</v>
      </c>
      <c r="D128" s="41"/>
      <c r="E128" s="41"/>
      <c r="F128" s="28" t="str">
        <f>F12</f>
        <v xml:space="preserve"> </v>
      </c>
      <c r="G128" s="41"/>
      <c r="H128" s="41"/>
      <c r="I128" s="33" t="s">
        <v>22</v>
      </c>
      <c r="J128" s="80" t="str">
        <f>IF(J12="","",J12)</f>
        <v>7. 2. 2022</v>
      </c>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24</v>
      </c>
      <c r="D130" s="41"/>
      <c r="E130" s="41"/>
      <c r="F130" s="28" t="str">
        <f>E15</f>
        <v>Město Nový Jičín</v>
      </c>
      <c r="G130" s="41"/>
      <c r="H130" s="41"/>
      <c r="I130" s="33" t="s">
        <v>30</v>
      </c>
      <c r="J130" s="37" t="str">
        <f>E21</f>
        <v>DOPRAPLAN s.r.o.</v>
      </c>
      <c r="K130" s="41"/>
      <c r="L130" s="64"/>
      <c r="S130" s="39"/>
      <c r="T130" s="39"/>
      <c r="U130" s="39"/>
      <c r="V130" s="39"/>
      <c r="W130" s="39"/>
      <c r="X130" s="39"/>
      <c r="Y130" s="39"/>
      <c r="Z130" s="39"/>
      <c r="AA130" s="39"/>
      <c r="AB130" s="39"/>
      <c r="AC130" s="39"/>
      <c r="AD130" s="39"/>
      <c r="AE130" s="39"/>
    </row>
    <row r="131" spans="1:31" s="2" customFormat="1" ht="15.15" customHeight="1">
      <c r="A131" s="39"/>
      <c r="B131" s="40"/>
      <c r="C131" s="33" t="s">
        <v>28</v>
      </c>
      <c r="D131" s="41"/>
      <c r="E131" s="41"/>
      <c r="F131" s="28" t="str">
        <f>IF(E18="","",E18)</f>
        <v>Vyplň údaj</v>
      </c>
      <c r="G131" s="41"/>
      <c r="H131" s="41"/>
      <c r="I131" s="33" t="s">
        <v>33</v>
      </c>
      <c r="J131" s="37" t="str">
        <f>E24</f>
        <v xml:space="preserve"> </v>
      </c>
      <c r="K131" s="41"/>
      <c r="L131" s="64"/>
      <c r="S131" s="39"/>
      <c r="T131" s="39"/>
      <c r="U131" s="39"/>
      <c r="V131" s="39"/>
      <c r="W131" s="39"/>
      <c r="X131" s="39"/>
      <c r="Y131" s="39"/>
      <c r="Z131" s="39"/>
      <c r="AA131" s="39"/>
      <c r="AB131" s="39"/>
      <c r="AC131" s="39"/>
      <c r="AD131" s="39"/>
      <c r="AE131" s="39"/>
    </row>
    <row r="132" spans="1:31" s="2" customFormat="1" ht="10.3" customHeight="1">
      <c r="A132" s="39"/>
      <c r="B132" s="40"/>
      <c r="C132" s="41"/>
      <c r="D132" s="41"/>
      <c r="E132" s="41"/>
      <c r="F132" s="41"/>
      <c r="G132" s="41"/>
      <c r="H132" s="41"/>
      <c r="I132" s="41"/>
      <c r="J132" s="41"/>
      <c r="K132" s="41"/>
      <c r="L132" s="64"/>
      <c r="S132" s="39"/>
      <c r="T132" s="39"/>
      <c r="U132" s="39"/>
      <c r="V132" s="39"/>
      <c r="W132" s="39"/>
      <c r="X132" s="39"/>
      <c r="Y132" s="39"/>
      <c r="Z132" s="39"/>
      <c r="AA132" s="39"/>
      <c r="AB132" s="39"/>
      <c r="AC132" s="39"/>
      <c r="AD132" s="39"/>
      <c r="AE132" s="39"/>
    </row>
    <row r="133" spans="1:31" s="11" customFormat="1" ht="29.25" customHeight="1">
      <c r="A133" s="215"/>
      <c r="B133" s="216"/>
      <c r="C133" s="217" t="s">
        <v>158</v>
      </c>
      <c r="D133" s="218" t="s">
        <v>60</v>
      </c>
      <c r="E133" s="218" t="s">
        <v>56</v>
      </c>
      <c r="F133" s="218" t="s">
        <v>57</v>
      </c>
      <c r="G133" s="218" t="s">
        <v>159</v>
      </c>
      <c r="H133" s="218" t="s">
        <v>160</v>
      </c>
      <c r="I133" s="218" t="s">
        <v>161</v>
      </c>
      <c r="J133" s="218" t="s">
        <v>140</v>
      </c>
      <c r="K133" s="219" t="s">
        <v>162</v>
      </c>
      <c r="L133" s="220"/>
      <c r="M133" s="101" t="s">
        <v>1</v>
      </c>
      <c r="N133" s="102" t="s">
        <v>39</v>
      </c>
      <c r="O133" s="102" t="s">
        <v>163</v>
      </c>
      <c r="P133" s="102" t="s">
        <v>164</v>
      </c>
      <c r="Q133" s="102" t="s">
        <v>165</v>
      </c>
      <c r="R133" s="102" t="s">
        <v>166</v>
      </c>
      <c r="S133" s="102" t="s">
        <v>167</v>
      </c>
      <c r="T133" s="103" t="s">
        <v>168</v>
      </c>
      <c r="U133" s="215"/>
      <c r="V133" s="215"/>
      <c r="W133" s="215"/>
      <c r="X133" s="215"/>
      <c r="Y133" s="215"/>
      <c r="Z133" s="215"/>
      <c r="AA133" s="215"/>
      <c r="AB133" s="215"/>
      <c r="AC133" s="215"/>
      <c r="AD133" s="215"/>
      <c r="AE133" s="215"/>
    </row>
    <row r="134" spans="1:63" s="2" customFormat="1" ht="22.8" customHeight="1">
      <c r="A134" s="39"/>
      <c r="B134" s="40"/>
      <c r="C134" s="108" t="s">
        <v>169</v>
      </c>
      <c r="D134" s="41"/>
      <c r="E134" s="41"/>
      <c r="F134" s="41"/>
      <c r="G134" s="41"/>
      <c r="H134" s="41"/>
      <c r="I134" s="41"/>
      <c r="J134" s="221">
        <f>BK134</f>
        <v>0</v>
      </c>
      <c r="K134" s="41"/>
      <c r="L134" s="45"/>
      <c r="M134" s="104"/>
      <c r="N134" s="222"/>
      <c r="O134" s="105"/>
      <c r="P134" s="223">
        <f>P135</f>
        <v>0</v>
      </c>
      <c r="Q134" s="105"/>
      <c r="R134" s="223">
        <f>R135</f>
        <v>11.353611</v>
      </c>
      <c r="S134" s="105"/>
      <c r="T134" s="224">
        <f>T135</f>
        <v>86.77199999999999</v>
      </c>
      <c r="U134" s="39"/>
      <c r="V134" s="39"/>
      <c r="W134" s="39"/>
      <c r="X134" s="39"/>
      <c r="Y134" s="39"/>
      <c r="Z134" s="39"/>
      <c r="AA134" s="39"/>
      <c r="AB134" s="39"/>
      <c r="AC134" s="39"/>
      <c r="AD134" s="39"/>
      <c r="AE134" s="39"/>
      <c r="AT134" s="18" t="s">
        <v>74</v>
      </c>
      <c r="AU134" s="18" t="s">
        <v>142</v>
      </c>
      <c r="BK134" s="225">
        <f>BK135</f>
        <v>0</v>
      </c>
    </row>
    <row r="135" spans="1:63" s="12" customFormat="1" ht="25.9" customHeight="1">
      <c r="A135" s="12"/>
      <c r="B135" s="226"/>
      <c r="C135" s="227"/>
      <c r="D135" s="228" t="s">
        <v>74</v>
      </c>
      <c r="E135" s="229" t="s">
        <v>232</v>
      </c>
      <c r="F135" s="229" t="s">
        <v>233</v>
      </c>
      <c r="G135" s="227"/>
      <c r="H135" s="227"/>
      <c r="I135" s="230"/>
      <c r="J135" s="231">
        <f>BK135</f>
        <v>0</v>
      </c>
      <c r="K135" s="227"/>
      <c r="L135" s="232"/>
      <c r="M135" s="233"/>
      <c r="N135" s="234"/>
      <c r="O135" s="234"/>
      <c r="P135" s="235">
        <f>P136+P189+P195+P230+P249+P339+P389</f>
        <v>0</v>
      </c>
      <c r="Q135" s="234"/>
      <c r="R135" s="235">
        <f>R136+R189+R195+R230+R249+R339+R389</f>
        <v>11.353611</v>
      </c>
      <c r="S135" s="234"/>
      <c r="T135" s="236">
        <f>T136+T189+T195+T230+T249+T339+T389</f>
        <v>86.77199999999999</v>
      </c>
      <c r="U135" s="12"/>
      <c r="V135" s="12"/>
      <c r="W135" s="12"/>
      <c r="X135" s="12"/>
      <c r="Y135" s="12"/>
      <c r="Z135" s="12"/>
      <c r="AA135" s="12"/>
      <c r="AB135" s="12"/>
      <c r="AC135" s="12"/>
      <c r="AD135" s="12"/>
      <c r="AE135" s="12"/>
      <c r="AR135" s="237" t="s">
        <v>83</v>
      </c>
      <c r="AT135" s="238" t="s">
        <v>74</v>
      </c>
      <c r="AU135" s="238" t="s">
        <v>75</v>
      </c>
      <c r="AY135" s="237" t="s">
        <v>172</v>
      </c>
      <c r="BK135" s="239">
        <f>BK136+BK189+BK195+BK230+BK249+BK339+BK389</f>
        <v>0</v>
      </c>
    </row>
    <row r="136" spans="1:63" s="12" customFormat="1" ht="22.8" customHeight="1">
      <c r="A136" s="12"/>
      <c r="B136" s="226"/>
      <c r="C136" s="227"/>
      <c r="D136" s="228" t="s">
        <v>74</v>
      </c>
      <c r="E136" s="240" t="s">
        <v>83</v>
      </c>
      <c r="F136" s="240" t="s">
        <v>121</v>
      </c>
      <c r="G136" s="227"/>
      <c r="H136" s="227"/>
      <c r="I136" s="230"/>
      <c r="J136" s="241">
        <f>BK136</f>
        <v>0</v>
      </c>
      <c r="K136" s="227"/>
      <c r="L136" s="232"/>
      <c r="M136" s="233"/>
      <c r="N136" s="234"/>
      <c r="O136" s="234"/>
      <c r="P136" s="235">
        <f>SUM(P137:P188)</f>
        <v>0</v>
      </c>
      <c r="Q136" s="234"/>
      <c r="R136" s="235">
        <f>SUM(R137:R188)</f>
        <v>6.73308</v>
      </c>
      <c r="S136" s="234"/>
      <c r="T136" s="236">
        <f>SUM(T137:T188)</f>
        <v>86.68599999999999</v>
      </c>
      <c r="U136" s="12"/>
      <c r="V136" s="12"/>
      <c r="W136" s="12"/>
      <c r="X136" s="12"/>
      <c r="Y136" s="12"/>
      <c r="Z136" s="12"/>
      <c r="AA136" s="12"/>
      <c r="AB136" s="12"/>
      <c r="AC136" s="12"/>
      <c r="AD136" s="12"/>
      <c r="AE136" s="12"/>
      <c r="AR136" s="237" t="s">
        <v>83</v>
      </c>
      <c r="AT136" s="238" t="s">
        <v>74</v>
      </c>
      <c r="AU136" s="238" t="s">
        <v>83</v>
      </c>
      <c r="AY136" s="237" t="s">
        <v>172</v>
      </c>
      <c r="BK136" s="239">
        <f>SUM(BK137:BK188)</f>
        <v>0</v>
      </c>
    </row>
    <row r="137" spans="1:65" s="2" customFormat="1" ht="24.15" customHeight="1">
      <c r="A137" s="39"/>
      <c r="B137" s="40"/>
      <c r="C137" s="242" t="s">
        <v>83</v>
      </c>
      <c r="D137" s="242" t="s">
        <v>175</v>
      </c>
      <c r="E137" s="243" t="s">
        <v>397</v>
      </c>
      <c r="F137" s="244" t="s">
        <v>398</v>
      </c>
      <c r="G137" s="245" t="s">
        <v>399</v>
      </c>
      <c r="H137" s="246">
        <v>142</v>
      </c>
      <c r="I137" s="247"/>
      <c r="J137" s="248">
        <f>ROUND(I137*H137,2)</f>
        <v>0</v>
      </c>
      <c r="K137" s="244" t="s">
        <v>179</v>
      </c>
      <c r="L137" s="45"/>
      <c r="M137" s="249" t="s">
        <v>1</v>
      </c>
      <c r="N137" s="250" t="s">
        <v>40</v>
      </c>
      <c r="O137" s="92"/>
      <c r="P137" s="251">
        <f>O137*H137</f>
        <v>0</v>
      </c>
      <c r="Q137" s="251">
        <v>0</v>
      </c>
      <c r="R137" s="251">
        <f>Q137*H137</f>
        <v>0</v>
      </c>
      <c r="S137" s="251">
        <v>0.316</v>
      </c>
      <c r="T137" s="252">
        <f>S137*H137</f>
        <v>44.872</v>
      </c>
      <c r="U137" s="39"/>
      <c r="V137" s="39"/>
      <c r="W137" s="39"/>
      <c r="X137" s="39"/>
      <c r="Y137" s="39"/>
      <c r="Z137" s="39"/>
      <c r="AA137" s="39"/>
      <c r="AB137" s="39"/>
      <c r="AC137" s="39"/>
      <c r="AD137" s="39"/>
      <c r="AE137" s="39"/>
      <c r="AR137" s="253" t="s">
        <v>195</v>
      </c>
      <c r="AT137" s="253" t="s">
        <v>175</v>
      </c>
      <c r="AU137" s="253" t="s">
        <v>85</v>
      </c>
      <c r="AY137" s="18" t="s">
        <v>172</v>
      </c>
      <c r="BE137" s="254">
        <f>IF(N137="základní",J137,0)</f>
        <v>0</v>
      </c>
      <c r="BF137" s="254">
        <f>IF(N137="snížená",J137,0)</f>
        <v>0</v>
      </c>
      <c r="BG137" s="254">
        <f>IF(N137="zákl. přenesená",J137,0)</f>
        <v>0</v>
      </c>
      <c r="BH137" s="254">
        <f>IF(N137="sníž. přenesená",J137,0)</f>
        <v>0</v>
      </c>
      <c r="BI137" s="254">
        <f>IF(N137="nulová",J137,0)</f>
        <v>0</v>
      </c>
      <c r="BJ137" s="18" t="s">
        <v>83</v>
      </c>
      <c r="BK137" s="254">
        <f>ROUND(I137*H137,2)</f>
        <v>0</v>
      </c>
      <c r="BL137" s="18" t="s">
        <v>195</v>
      </c>
      <c r="BM137" s="253" t="s">
        <v>400</v>
      </c>
    </row>
    <row r="138" spans="1:47" s="2" customFormat="1" ht="12">
      <c r="A138" s="39"/>
      <c r="B138" s="40"/>
      <c r="C138" s="41"/>
      <c r="D138" s="255" t="s">
        <v>182</v>
      </c>
      <c r="E138" s="41"/>
      <c r="F138" s="256" t="s">
        <v>401</v>
      </c>
      <c r="G138" s="41"/>
      <c r="H138" s="41"/>
      <c r="I138" s="210"/>
      <c r="J138" s="41"/>
      <c r="K138" s="41"/>
      <c r="L138" s="45"/>
      <c r="M138" s="257"/>
      <c r="N138" s="258"/>
      <c r="O138" s="92"/>
      <c r="P138" s="92"/>
      <c r="Q138" s="92"/>
      <c r="R138" s="92"/>
      <c r="S138" s="92"/>
      <c r="T138" s="93"/>
      <c r="U138" s="39"/>
      <c r="V138" s="39"/>
      <c r="W138" s="39"/>
      <c r="X138" s="39"/>
      <c r="Y138" s="39"/>
      <c r="Z138" s="39"/>
      <c r="AA138" s="39"/>
      <c r="AB138" s="39"/>
      <c r="AC138" s="39"/>
      <c r="AD138" s="39"/>
      <c r="AE138" s="39"/>
      <c r="AT138" s="18" t="s">
        <v>182</v>
      </c>
      <c r="AU138" s="18" t="s">
        <v>85</v>
      </c>
    </row>
    <row r="139" spans="1:47" s="2" customFormat="1" ht="12">
      <c r="A139" s="39"/>
      <c r="B139" s="40"/>
      <c r="C139" s="41"/>
      <c r="D139" s="255" t="s">
        <v>242</v>
      </c>
      <c r="E139" s="41"/>
      <c r="F139" s="259" t="s">
        <v>402</v>
      </c>
      <c r="G139" s="41"/>
      <c r="H139" s="41"/>
      <c r="I139" s="210"/>
      <c r="J139" s="41"/>
      <c r="K139" s="41"/>
      <c r="L139" s="45"/>
      <c r="M139" s="257"/>
      <c r="N139" s="258"/>
      <c r="O139" s="92"/>
      <c r="P139" s="92"/>
      <c r="Q139" s="92"/>
      <c r="R139" s="92"/>
      <c r="S139" s="92"/>
      <c r="T139" s="93"/>
      <c r="U139" s="39"/>
      <c r="V139" s="39"/>
      <c r="W139" s="39"/>
      <c r="X139" s="39"/>
      <c r="Y139" s="39"/>
      <c r="Z139" s="39"/>
      <c r="AA139" s="39"/>
      <c r="AB139" s="39"/>
      <c r="AC139" s="39"/>
      <c r="AD139" s="39"/>
      <c r="AE139" s="39"/>
      <c r="AT139" s="18" t="s">
        <v>242</v>
      </c>
      <c r="AU139" s="18" t="s">
        <v>85</v>
      </c>
    </row>
    <row r="140" spans="1:51" s="14" customFormat="1" ht="12">
      <c r="A140" s="14"/>
      <c r="B140" s="277"/>
      <c r="C140" s="278"/>
      <c r="D140" s="255" t="s">
        <v>203</v>
      </c>
      <c r="E140" s="279" t="s">
        <v>1</v>
      </c>
      <c r="F140" s="280" t="s">
        <v>403</v>
      </c>
      <c r="G140" s="278"/>
      <c r="H140" s="279" t="s">
        <v>1</v>
      </c>
      <c r="I140" s="281"/>
      <c r="J140" s="278"/>
      <c r="K140" s="278"/>
      <c r="L140" s="282"/>
      <c r="M140" s="283"/>
      <c r="N140" s="284"/>
      <c r="O140" s="284"/>
      <c r="P140" s="284"/>
      <c r="Q140" s="284"/>
      <c r="R140" s="284"/>
      <c r="S140" s="284"/>
      <c r="T140" s="285"/>
      <c r="U140" s="14"/>
      <c r="V140" s="14"/>
      <c r="W140" s="14"/>
      <c r="X140" s="14"/>
      <c r="Y140" s="14"/>
      <c r="Z140" s="14"/>
      <c r="AA140" s="14"/>
      <c r="AB140" s="14"/>
      <c r="AC140" s="14"/>
      <c r="AD140" s="14"/>
      <c r="AE140" s="14"/>
      <c r="AT140" s="286" t="s">
        <v>203</v>
      </c>
      <c r="AU140" s="286" t="s">
        <v>85</v>
      </c>
      <c r="AV140" s="14" t="s">
        <v>83</v>
      </c>
      <c r="AW140" s="14" t="s">
        <v>32</v>
      </c>
      <c r="AX140" s="14" t="s">
        <v>75</v>
      </c>
      <c r="AY140" s="286" t="s">
        <v>172</v>
      </c>
    </row>
    <row r="141" spans="1:51" s="13" customFormat="1" ht="12">
      <c r="A141" s="13"/>
      <c r="B141" s="260"/>
      <c r="C141" s="261"/>
      <c r="D141" s="255" t="s">
        <v>203</v>
      </c>
      <c r="E141" s="262" t="s">
        <v>388</v>
      </c>
      <c r="F141" s="263" t="s">
        <v>389</v>
      </c>
      <c r="G141" s="261"/>
      <c r="H141" s="264">
        <v>142</v>
      </c>
      <c r="I141" s="265"/>
      <c r="J141" s="261"/>
      <c r="K141" s="261"/>
      <c r="L141" s="266"/>
      <c r="M141" s="267"/>
      <c r="N141" s="268"/>
      <c r="O141" s="268"/>
      <c r="P141" s="268"/>
      <c r="Q141" s="268"/>
      <c r="R141" s="268"/>
      <c r="S141" s="268"/>
      <c r="T141" s="269"/>
      <c r="U141" s="13"/>
      <c r="V141" s="13"/>
      <c r="W141" s="13"/>
      <c r="X141" s="13"/>
      <c r="Y141" s="13"/>
      <c r="Z141" s="13"/>
      <c r="AA141" s="13"/>
      <c r="AB141" s="13"/>
      <c r="AC141" s="13"/>
      <c r="AD141" s="13"/>
      <c r="AE141" s="13"/>
      <c r="AT141" s="270" t="s">
        <v>203</v>
      </c>
      <c r="AU141" s="270" t="s">
        <v>85</v>
      </c>
      <c r="AV141" s="13" t="s">
        <v>85</v>
      </c>
      <c r="AW141" s="13" t="s">
        <v>32</v>
      </c>
      <c r="AX141" s="13" t="s">
        <v>83</v>
      </c>
      <c r="AY141" s="270" t="s">
        <v>172</v>
      </c>
    </row>
    <row r="142" spans="1:65" s="2" customFormat="1" ht="24.15" customHeight="1">
      <c r="A142" s="39"/>
      <c r="B142" s="40"/>
      <c r="C142" s="242" t="s">
        <v>85</v>
      </c>
      <c r="D142" s="242" t="s">
        <v>175</v>
      </c>
      <c r="E142" s="243" t="s">
        <v>404</v>
      </c>
      <c r="F142" s="244" t="s">
        <v>405</v>
      </c>
      <c r="G142" s="245" t="s">
        <v>399</v>
      </c>
      <c r="H142" s="246">
        <v>44</v>
      </c>
      <c r="I142" s="247"/>
      <c r="J142" s="248">
        <f>ROUND(I142*H142,2)</f>
        <v>0</v>
      </c>
      <c r="K142" s="244" t="s">
        <v>179</v>
      </c>
      <c r="L142" s="45"/>
      <c r="M142" s="249" t="s">
        <v>1</v>
      </c>
      <c r="N142" s="250" t="s">
        <v>40</v>
      </c>
      <c r="O142" s="92"/>
      <c r="P142" s="251">
        <f>O142*H142</f>
        <v>0</v>
      </c>
      <c r="Q142" s="251">
        <v>0</v>
      </c>
      <c r="R142" s="251">
        <f>Q142*H142</f>
        <v>0</v>
      </c>
      <c r="S142" s="251">
        <v>0.44</v>
      </c>
      <c r="T142" s="252">
        <f>S142*H142</f>
        <v>19.36</v>
      </c>
      <c r="U142" s="39"/>
      <c r="V142" s="39"/>
      <c r="W142" s="39"/>
      <c r="X142" s="39"/>
      <c r="Y142" s="39"/>
      <c r="Z142" s="39"/>
      <c r="AA142" s="39"/>
      <c r="AB142" s="39"/>
      <c r="AC142" s="39"/>
      <c r="AD142" s="39"/>
      <c r="AE142" s="39"/>
      <c r="AR142" s="253" t="s">
        <v>195</v>
      </c>
      <c r="AT142" s="253" t="s">
        <v>175</v>
      </c>
      <c r="AU142" s="253" t="s">
        <v>85</v>
      </c>
      <c r="AY142" s="18" t="s">
        <v>172</v>
      </c>
      <c r="BE142" s="254">
        <f>IF(N142="základní",J142,0)</f>
        <v>0</v>
      </c>
      <c r="BF142" s="254">
        <f>IF(N142="snížená",J142,0)</f>
        <v>0</v>
      </c>
      <c r="BG142" s="254">
        <f>IF(N142="zákl. přenesená",J142,0)</f>
        <v>0</v>
      </c>
      <c r="BH142" s="254">
        <f>IF(N142="sníž. přenesená",J142,0)</f>
        <v>0</v>
      </c>
      <c r="BI142" s="254">
        <f>IF(N142="nulová",J142,0)</f>
        <v>0</v>
      </c>
      <c r="BJ142" s="18" t="s">
        <v>83</v>
      </c>
      <c r="BK142" s="254">
        <f>ROUND(I142*H142,2)</f>
        <v>0</v>
      </c>
      <c r="BL142" s="18" t="s">
        <v>195</v>
      </c>
      <c r="BM142" s="253" t="s">
        <v>406</v>
      </c>
    </row>
    <row r="143" spans="1:47" s="2" customFormat="1" ht="12">
      <c r="A143" s="39"/>
      <c r="B143" s="40"/>
      <c r="C143" s="41"/>
      <c r="D143" s="255" t="s">
        <v>182</v>
      </c>
      <c r="E143" s="41"/>
      <c r="F143" s="256" t="s">
        <v>407</v>
      </c>
      <c r="G143" s="41"/>
      <c r="H143" s="41"/>
      <c r="I143" s="210"/>
      <c r="J143" s="41"/>
      <c r="K143" s="41"/>
      <c r="L143" s="45"/>
      <c r="M143" s="257"/>
      <c r="N143" s="258"/>
      <c r="O143" s="92"/>
      <c r="P143" s="92"/>
      <c r="Q143" s="92"/>
      <c r="R143" s="92"/>
      <c r="S143" s="92"/>
      <c r="T143" s="93"/>
      <c r="U143" s="39"/>
      <c r="V143" s="39"/>
      <c r="W143" s="39"/>
      <c r="X143" s="39"/>
      <c r="Y143" s="39"/>
      <c r="Z143" s="39"/>
      <c r="AA143" s="39"/>
      <c r="AB143" s="39"/>
      <c r="AC143" s="39"/>
      <c r="AD143" s="39"/>
      <c r="AE143" s="39"/>
      <c r="AT143" s="18" t="s">
        <v>182</v>
      </c>
      <c r="AU143" s="18" t="s">
        <v>85</v>
      </c>
    </row>
    <row r="144" spans="1:47" s="2" customFormat="1" ht="12">
      <c r="A144" s="39"/>
      <c r="B144" s="40"/>
      <c r="C144" s="41"/>
      <c r="D144" s="255" t="s">
        <v>242</v>
      </c>
      <c r="E144" s="41"/>
      <c r="F144" s="259" t="s">
        <v>402</v>
      </c>
      <c r="G144" s="41"/>
      <c r="H144" s="41"/>
      <c r="I144" s="210"/>
      <c r="J144" s="41"/>
      <c r="K144" s="41"/>
      <c r="L144" s="45"/>
      <c r="M144" s="257"/>
      <c r="N144" s="258"/>
      <c r="O144" s="92"/>
      <c r="P144" s="92"/>
      <c r="Q144" s="92"/>
      <c r="R144" s="92"/>
      <c r="S144" s="92"/>
      <c r="T144" s="93"/>
      <c r="U144" s="39"/>
      <c r="V144" s="39"/>
      <c r="W144" s="39"/>
      <c r="X144" s="39"/>
      <c r="Y144" s="39"/>
      <c r="Z144" s="39"/>
      <c r="AA144" s="39"/>
      <c r="AB144" s="39"/>
      <c r="AC144" s="39"/>
      <c r="AD144" s="39"/>
      <c r="AE144" s="39"/>
      <c r="AT144" s="18" t="s">
        <v>242</v>
      </c>
      <c r="AU144" s="18" t="s">
        <v>85</v>
      </c>
    </row>
    <row r="145" spans="1:51" s="14" customFormat="1" ht="12">
      <c r="A145" s="14"/>
      <c r="B145" s="277"/>
      <c r="C145" s="278"/>
      <c r="D145" s="255" t="s">
        <v>203</v>
      </c>
      <c r="E145" s="279" t="s">
        <v>1</v>
      </c>
      <c r="F145" s="280" t="s">
        <v>408</v>
      </c>
      <c r="G145" s="278"/>
      <c r="H145" s="279" t="s">
        <v>1</v>
      </c>
      <c r="I145" s="281"/>
      <c r="J145" s="278"/>
      <c r="K145" s="278"/>
      <c r="L145" s="282"/>
      <c r="M145" s="283"/>
      <c r="N145" s="284"/>
      <c r="O145" s="284"/>
      <c r="P145" s="284"/>
      <c r="Q145" s="284"/>
      <c r="R145" s="284"/>
      <c r="S145" s="284"/>
      <c r="T145" s="285"/>
      <c r="U145" s="14"/>
      <c r="V145" s="14"/>
      <c r="W145" s="14"/>
      <c r="X145" s="14"/>
      <c r="Y145" s="14"/>
      <c r="Z145" s="14"/>
      <c r="AA145" s="14"/>
      <c r="AB145" s="14"/>
      <c r="AC145" s="14"/>
      <c r="AD145" s="14"/>
      <c r="AE145" s="14"/>
      <c r="AT145" s="286" t="s">
        <v>203</v>
      </c>
      <c r="AU145" s="286" t="s">
        <v>85</v>
      </c>
      <c r="AV145" s="14" t="s">
        <v>83</v>
      </c>
      <c r="AW145" s="14" t="s">
        <v>32</v>
      </c>
      <c r="AX145" s="14" t="s">
        <v>75</v>
      </c>
      <c r="AY145" s="286" t="s">
        <v>172</v>
      </c>
    </row>
    <row r="146" spans="1:51" s="13" customFormat="1" ht="12">
      <c r="A146" s="13"/>
      <c r="B146" s="260"/>
      <c r="C146" s="261"/>
      <c r="D146" s="255" t="s">
        <v>203</v>
      </c>
      <c r="E146" s="262" t="s">
        <v>384</v>
      </c>
      <c r="F146" s="263" t="s">
        <v>385</v>
      </c>
      <c r="G146" s="261"/>
      <c r="H146" s="264">
        <v>44</v>
      </c>
      <c r="I146" s="265"/>
      <c r="J146" s="261"/>
      <c r="K146" s="261"/>
      <c r="L146" s="266"/>
      <c r="M146" s="267"/>
      <c r="N146" s="268"/>
      <c r="O146" s="268"/>
      <c r="P146" s="268"/>
      <c r="Q146" s="268"/>
      <c r="R146" s="268"/>
      <c r="S146" s="268"/>
      <c r="T146" s="269"/>
      <c r="U146" s="13"/>
      <c r="V146" s="13"/>
      <c r="W146" s="13"/>
      <c r="X146" s="13"/>
      <c r="Y146" s="13"/>
      <c r="Z146" s="13"/>
      <c r="AA146" s="13"/>
      <c r="AB146" s="13"/>
      <c r="AC146" s="13"/>
      <c r="AD146" s="13"/>
      <c r="AE146" s="13"/>
      <c r="AT146" s="270" t="s">
        <v>203</v>
      </c>
      <c r="AU146" s="270" t="s">
        <v>85</v>
      </c>
      <c r="AV146" s="13" t="s">
        <v>85</v>
      </c>
      <c r="AW146" s="13" t="s">
        <v>32</v>
      </c>
      <c r="AX146" s="13" t="s">
        <v>83</v>
      </c>
      <c r="AY146" s="270" t="s">
        <v>172</v>
      </c>
    </row>
    <row r="147" spans="1:65" s="2" customFormat="1" ht="24.15" customHeight="1">
      <c r="A147" s="39"/>
      <c r="B147" s="40"/>
      <c r="C147" s="242" t="s">
        <v>189</v>
      </c>
      <c r="D147" s="242" t="s">
        <v>175</v>
      </c>
      <c r="E147" s="243" t="s">
        <v>409</v>
      </c>
      <c r="F147" s="244" t="s">
        <v>410</v>
      </c>
      <c r="G147" s="245" t="s">
        <v>399</v>
      </c>
      <c r="H147" s="246">
        <v>218</v>
      </c>
      <c r="I147" s="247"/>
      <c r="J147" s="248">
        <f>ROUND(I147*H147,2)</f>
        <v>0</v>
      </c>
      <c r="K147" s="244" t="s">
        <v>179</v>
      </c>
      <c r="L147" s="45"/>
      <c r="M147" s="249" t="s">
        <v>1</v>
      </c>
      <c r="N147" s="250" t="s">
        <v>40</v>
      </c>
      <c r="O147" s="92"/>
      <c r="P147" s="251">
        <f>O147*H147</f>
        <v>0</v>
      </c>
      <c r="Q147" s="251">
        <v>6E-05</v>
      </c>
      <c r="R147" s="251">
        <f>Q147*H147</f>
        <v>0.01308</v>
      </c>
      <c r="S147" s="251">
        <v>0.103</v>
      </c>
      <c r="T147" s="252">
        <f>S147*H147</f>
        <v>22.453999999999997</v>
      </c>
      <c r="U147" s="39"/>
      <c r="V147" s="39"/>
      <c r="W147" s="39"/>
      <c r="X147" s="39"/>
      <c r="Y147" s="39"/>
      <c r="Z147" s="39"/>
      <c r="AA147" s="39"/>
      <c r="AB147" s="39"/>
      <c r="AC147" s="39"/>
      <c r="AD147" s="39"/>
      <c r="AE147" s="39"/>
      <c r="AR147" s="253" t="s">
        <v>195</v>
      </c>
      <c r="AT147" s="253" t="s">
        <v>175</v>
      </c>
      <c r="AU147" s="253" t="s">
        <v>85</v>
      </c>
      <c r="AY147" s="18" t="s">
        <v>172</v>
      </c>
      <c r="BE147" s="254">
        <f>IF(N147="základní",J147,0)</f>
        <v>0</v>
      </c>
      <c r="BF147" s="254">
        <f>IF(N147="snížená",J147,0)</f>
        <v>0</v>
      </c>
      <c r="BG147" s="254">
        <f>IF(N147="zákl. přenesená",J147,0)</f>
        <v>0</v>
      </c>
      <c r="BH147" s="254">
        <f>IF(N147="sníž. přenesená",J147,0)</f>
        <v>0</v>
      </c>
      <c r="BI147" s="254">
        <f>IF(N147="nulová",J147,0)</f>
        <v>0</v>
      </c>
      <c r="BJ147" s="18" t="s">
        <v>83</v>
      </c>
      <c r="BK147" s="254">
        <f>ROUND(I147*H147,2)</f>
        <v>0</v>
      </c>
      <c r="BL147" s="18" t="s">
        <v>195</v>
      </c>
      <c r="BM147" s="253" t="s">
        <v>411</v>
      </c>
    </row>
    <row r="148" spans="1:47" s="2" customFormat="1" ht="12">
      <c r="A148" s="39"/>
      <c r="B148" s="40"/>
      <c r="C148" s="41"/>
      <c r="D148" s="255" t="s">
        <v>182</v>
      </c>
      <c r="E148" s="41"/>
      <c r="F148" s="256" t="s">
        <v>412</v>
      </c>
      <c r="G148" s="41"/>
      <c r="H148" s="41"/>
      <c r="I148" s="210"/>
      <c r="J148" s="41"/>
      <c r="K148" s="41"/>
      <c r="L148" s="45"/>
      <c r="M148" s="257"/>
      <c r="N148" s="258"/>
      <c r="O148" s="92"/>
      <c r="P148" s="92"/>
      <c r="Q148" s="92"/>
      <c r="R148" s="92"/>
      <c r="S148" s="92"/>
      <c r="T148" s="93"/>
      <c r="U148" s="39"/>
      <c r="V148" s="39"/>
      <c r="W148" s="39"/>
      <c r="X148" s="39"/>
      <c r="Y148" s="39"/>
      <c r="Z148" s="39"/>
      <c r="AA148" s="39"/>
      <c r="AB148" s="39"/>
      <c r="AC148" s="39"/>
      <c r="AD148" s="39"/>
      <c r="AE148" s="39"/>
      <c r="AT148" s="18" t="s">
        <v>182</v>
      </c>
      <c r="AU148" s="18" t="s">
        <v>85</v>
      </c>
    </row>
    <row r="149" spans="1:47" s="2" customFormat="1" ht="12">
      <c r="A149" s="39"/>
      <c r="B149" s="40"/>
      <c r="C149" s="41"/>
      <c r="D149" s="255" t="s">
        <v>242</v>
      </c>
      <c r="E149" s="41"/>
      <c r="F149" s="259" t="s">
        <v>413</v>
      </c>
      <c r="G149" s="41"/>
      <c r="H149" s="41"/>
      <c r="I149" s="210"/>
      <c r="J149" s="41"/>
      <c r="K149" s="41"/>
      <c r="L149" s="45"/>
      <c r="M149" s="257"/>
      <c r="N149" s="258"/>
      <c r="O149" s="92"/>
      <c r="P149" s="92"/>
      <c r="Q149" s="92"/>
      <c r="R149" s="92"/>
      <c r="S149" s="92"/>
      <c r="T149" s="93"/>
      <c r="U149" s="39"/>
      <c r="V149" s="39"/>
      <c r="W149" s="39"/>
      <c r="X149" s="39"/>
      <c r="Y149" s="39"/>
      <c r="Z149" s="39"/>
      <c r="AA149" s="39"/>
      <c r="AB149" s="39"/>
      <c r="AC149" s="39"/>
      <c r="AD149" s="39"/>
      <c r="AE149" s="39"/>
      <c r="AT149" s="18" t="s">
        <v>242</v>
      </c>
      <c r="AU149" s="18" t="s">
        <v>85</v>
      </c>
    </row>
    <row r="150" spans="1:51" s="13" customFormat="1" ht="12">
      <c r="A150" s="13"/>
      <c r="B150" s="260"/>
      <c r="C150" s="261"/>
      <c r="D150" s="255" t="s">
        <v>203</v>
      </c>
      <c r="E150" s="262" t="s">
        <v>380</v>
      </c>
      <c r="F150" s="263" t="s">
        <v>414</v>
      </c>
      <c r="G150" s="261"/>
      <c r="H150" s="264">
        <v>218</v>
      </c>
      <c r="I150" s="265"/>
      <c r="J150" s="261"/>
      <c r="K150" s="261"/>
      <c r="L150" s="266"/>
      <c r="M150" s="267"/>
      <c r="N150" s="268"/>
      <c r="O150" s="268"/>
      <c r="P150" s="268"/>
      <c r="Q150" s="268"/>
      <c r="R150" s="268"/>
      <c r="S150" s="268"/>
      <c r="T150" s="269"/>
      <c r="U150" s="13"/>
      <c r="V150" s="13"/>
      <c r="W150" s="13"/>
      <c r="X150" s="13"/>
      <c r="Y150" s="13"/>
      <c r="Z150" s="13"/>
      <c r="AA150" s="13"/>
      <c r="AB150" s="13"/>
      <c r="AC150" s="13"/>
      <c r="AD150" s="13"/>
      <c r="AE150" s="13"/>
      <c r="AT150" s="270" t="s">
        <v>203</v>
      </c>
      <c r="AU150" s="270" t="s">
        <v>85</v>
      </c>
      <c r="AV150" s="13" t="s">
        <v>85</v>
      </c>
      <c r="AW150" s="13" t="s">
        <v>32</v>
      </c>
      <c r="AX150" s="13" t="s">
        <v>83</v>
      </c>
      <c r="AY150" s="270" t="s">
        <v>172</v>
      </c>
    </row>
    <row r="151" spans="1:65" s="2" customFormat="1" ht="24.15" customHeight="1">
      <c r="A151" s="39"/>
      <c r="B151" s="40"/>
      <c r="C151" s="242" t="s">
        <v>195</v>
      </c>
      <c r="D151" s="242" t="s">
        <v>175</v>
      </c>
      <c r="E151" s="243" t="s">
        <v>415</v>
      </c>
      <c r="F151" s="244" t="s">
        <v>416</v>
      </c>
      <c r="G151" s="245" t="s">
        <v>417</v>
      </c>
      <c r="H151" s="246">
        <v>7.2</v>
      </c>
      <c r="I151" s="247"/>
      <c r="J151" s="248">
        <f>ROUND(I151*H151,2)</f>
        <v>0</v>
      </c>
      <c r="K151" s="244" t="s">
        <v>179</v>
      </c>
      <c r="L151" s="45"/>
      <c r="M151" s="249" t="s">
        <v>1</v>
      </c>
      <c r="N151" s="250" t="s">
        <v>40</v>
      </c>
      <c r="O151" s="92"/>
      <c r="P151" s="251">
        <f>O151*H151</f>
        <v>0</v>
      </c>
      <c r="Q151" s="251">
        <v>0</v>
      </c>
      <c r="R151" s="251">
        <f>Q151*H151</f>
        <v>0</v>
      </c>
      <c r="S151" s="251">
        <v>0</v>
      </c>
      <c r="T151" s="252">
        <f>S151*H151</f>
        <v>0</v>
      </c>
      <c r="U151" s="39"/>
      <c r="V151" s="39"/>
      <c r="W151" s="39"/>
      <c r="X151" s="39"/>
      <c r="Y151" s="39"/>
      <c r="Z151" s="39"/>
      <c r="AA151" s="39"/>
      <c r="AB151" s="39"/>
      <c r="AC151" s="39"/>
      <c r="AD151" s="39"/>
      <c r="AE151" s="39"/>
      <c r="AR151" s="253" t="s">
        <v>195</v>
      </c>
      <c r="AT151" s="253" t="s">
        <v>175</v>
      </c>
      <c r="AU151" s="253" t="s">
        <v>85</v>
      </c>
      <c r="AY151" s="18" t="s">
        <v>172</v>
      </c>
      <c r="BE151" s="254">
        <f>IF(N151="základní",J151,0)</f>
        <v>0</v>
      </c>
      <c r="BF151" s="254">
        <f>IF(N151="snížená",J151,0)</f>
        <v>0</v>
      </c>
      <c r="BG151" s="254">
        <f>IF(N151="zákl. přenesená",J151,0)</f>
        <v>0</v>
      </c>
      <c r="BH151" s="254">
        <f>IF(N151="sníž. přenesená",J151,0)</f>
        <v>0</v>
      </c>
      <c r="BI151" s="254">
        <f>IF(N151="nulová",J151,0)</f>
        <v>0</v>
      </c>
      <c r="BJ151" s="18" t="s">
        <v>83</v>
      </c>
      <c r="BK151" s="254">
        <f>ROUND(I151*H151,2)</f>
        <v>0</v>
      </c>
      <c r="BL151" s="18" t="s">
        <v>195</v>
      </c>
      <c r="BM151" s="253" t="s">
        <v>418</v>
      </c>
    </row>
    <row r="152" spans="1:47" s="2" customFormat="1" ht="12">
      <c r="A152" s="39"/>
      <c r="B152" s="40"/>
      <c r="C152" s="41"/>
      <c r="D152" s="255" t="s">
        <v>182</v>
      </c>
      <c r="E152" s="41"/>
      <c r="F152" s="256" t="s">
        <v>419</v>
      </c>
      <c r="G152" s="41"/>
      <c r="H152" s="41"/>
      <c r="I152" s="210"/>
      <c r="J152" s="41"/>
      <c r="K152" s="41"/>
      <c r="L152" s="45"/>
      <c r="M152" s="257"/>
      <c r="N152" s="258"/>
      <c r="O152" s="92"/>
      <c r="P152" s="92"/>
      <c r="Q152" s="92"/>
      <c r="R152" s="92"/>
      <c r="S152" s="92"/>
      <c r="T152" s="93"/>
      <c r="U152" s="39"/>
      <c r="V152" s="39"/>
      <c r="W152" s="39"/>
      <c r="X152" s="39"/>
      <c r="Y152" s="39"/>
      <c r="Z152" s="39"/>
      <c r="AA152" s="39"/>
      <c r="AB152" s="39"/>
      <c r="AC152" s="39"/>
      <c r="AD152" s="39"/>
      <c r="AE152" s="39"/>
      <c r="AT152" s="18" t="s">
        <v>182</v>
      </c>
      <c r="AU152" s="18" t="s">
        <v>85</v>
      </c>
    </row>
    <row r="153" spans="1:47" s="2" customFormat="1" ht="12">
      <c r="A153" s="39"/>
      <c r="B153" s="40"/>
      <c r="C153" s="41"/>
      <c r="D153" s="255" t="s">
        <v>242</v>
      </c>
      <c r="E153" s="41"/>
      <c r="F153" s="259" t="s">
        <v>420</v>
      </c>
      <c r="G153" s="41"/>
      <c r="H153" s="41"/>
      <c r="I153" s="210"/>
      <c r="J153" s="41"/>
      <c r="K153" s="41"/>
      <c r="L153" s="45"/>
      <c r="M153" s="257"/>
      <c r="N153" s="258"/>
      <c r="O153" s="92"/>
      <c r="P153" s="92"/>
      <c r="Q153" s="92"/>
      <c r="R153" s="92"/>
      <c r="S153" s="92"/>
      <c r="T153" s="93"/>
      <c r="U153" s="39"/>
      <c r="V153" s="39"/>
      <c r="W153" s="39"/>
      <c r="X153" s="39"/>
      <c r="Y153" s="39"/>
      <c r="Z153" s="39"/>
      <c r="AA153" s="39"/>
      <c r="AB153" s="39"/>
      <c r="AC153" s="39"/>
      <c r="AD153" s="39"/>
      <c r="AE153" s="39"/>
      <c r="AT153" s="18" t="s">
        <v>242</v>
      </c>
      <c r="AU153" s="18" t="s">
        <v>85</v>
      </c>
    </row>
    <row r="154" spans="1:51" s="13" customFormat="1" ht="12">
      <c r="A154" s="13"/>
      <c r="B154" s="260"/>
      <c r="C154" s="261"/>
      <c r="D154" s="255" t="s">
        <v>203</v>
      </c>
      <c r="E154" s="262" t="s">
        <v>386</v>
      </c>
      <c r="F154" s="263" t="s">
        <v>421</v>
      </c>
      <c r="G154" s="261"/>
      <c r="H154" s="264">
        <v>7.2</v>
      </c>
      <c r="I154" s="265"/>
      <c r="J154" s="261"/>
      <c r="K154" s="261"/>
      <c r="L154" s="266"/>
      <c r="M154" s="267"/>
      <c r="N154" s="268"/>
      <c r="O154" s="268"/>
      <c r="P154" s="268"/>
      <c r="Q154" s="268"/>
      <c r="R154" s="268"/>
      <c r="S154" s="268"/>
      <c r="T154" s="269"/>
      <c r="U154" s="13"/>
      <c r="V154" s="13"/>
      <c r="W154" s="13"/>
      <c r="X154" s="13"/>
      <c r="Y154" s="13"/>
      <c r="Z154" s="13"/>
      <c r="AA154" s="13"/>
      <c r="AB154" s="13"/>
      <c r="AC154" s="13"/>
      <c r="AD154" s="13"/>
      <c r="AE154" s="13"/>
      <c r="AT154" s="270" t="s">
        <v>203</v>
      </c>
      <c r="AU154" s="270" t="s">
        <v>85</v>
      </c>
      <c r="AV154" s="13" t="s">
        <v>85</v>
      </c>
      <c r="AW154" s="13" t="s">
        <v>32</v>
      </c>
      <c r="AX154" s="13" t="s">
        <v>83</v>
      </c>
      <c r="AY154" s="270" t="s">
        <v>172</v>
      </c>
    </row>
    <row r="155" spans="1:65" s="2" customFormat="1" ht="24.15" customHeight="1">
      <c r="A155" s="39"/>
      <c r="B155" s="40"/>
      <c r="C155" s="242" t="s">
        <v>171</v>
      </c>
      <c r="D155" s="242" t="s">
        <v>175</v>
      </c>
      <c r="E155" s="243" t="s">
        <v>422</v>
      </c>
      <c r="F155" s="244" t="s">
        <v>423</v>
      </c>
      <c r="G155" s="245" t="s">
        <v>417</v>
      </c>
      <c r="H155" s="246">
        <v>7.2</v>
      </c>
      <c r="I155" s="247"/>
      <c r="J155" s="248">
        <f>ROUND(I155*H155,2)</f>
        <v>0</v>
      </c>
      <c r="K155" s="244" t="s">
        <v>179</v>
      </c>
      <c r="L155" s="45"/>
      <c r="M155" s="249" t="s">
        <v>1</v>
      </c>
      <c r="N155" s="250" t="s">
        <v>40</v>
      </c>
      <c r="O155" s="92"/>
      <c r="P155" s="251">
        <f>O155*H155</f>
        <v>0</v>
      </c>
      <c r="Q155" s="251">
        <v>0</v>
      </c>
      <c r="R155" s="251">
        <f>Q155*H155</f>
        <v>0</v>
      </c>
      <c r="S155" s="251">
        <v>0</v>
      </c>
      <c r="T155" s="252">
        <f>S155*H155</f>
        <v>0</v>
      </c>
      <c r="U155" s="39"/>
      <c r="V155" s="39"/>
      <c r="W155" s="39"/>
      <c r="X155" s="39"/>
      <c r="Y155" s="39"/>
      <c r="Z155" s="39"/>
      <c r="AA155" s="39"/>
      <c r="AB155" s="39"/>
      <c r="AC155" s="39"/>
      <c r="AD155" s="39"/>
      <c r="AE155" s="39"/>
      <c r="AR155" s="253" t="s">
        <v>195</v>
      </c>
      <c r="AT155" s="253" t="s">
        <v>175</v>
      </c>
      <c r="AU155" s="253" t="s">
        <v>85</v>
      </c>
      <c r="AY155" s="18" t="s">
        <v>172</v>
      </c>
      <c r="BE155" s="254">
        <f>IF(N155="základní",J155,0)</f>
        <v>0</v>
      </c>
      <c r="BF155" s="254">
        <f>IF(N155="snížená",J155,0)</f>
        <v>0</v>
      </c>
      <c r="BG155" s="254">
        <f>IF(N155="zákl. přenesená",J155,0)</f>
        <v>0</v>
      </c>
      <c r="BH155" s="254">
        <f>IF(N155="sníž. přenesená",J155,0)</f>
        <v>0</v>
      </c>
      <c r="BI155" s="254">
        <f>IF(N155="nulová",J155,0)</f>
        <v>0</v>
      </c>
      <c r="BJ155" s="18" t="s">
        <v>83</v>
      </c>
      <c r="BK155" s="254">
        <f>ROUND(I155*H155,2)</f>
        <v>0</v>
      </c>
      <c r="BL155" s="18" t="s">
        <v>195</v>
      </c>
      <c r="BM155" s="253" t="s">
        <v>424</v>
      </c>
    </row>
    <row r="156" spans="1:47" s="2" customFormat="1" ht="12">
      <c r="A156" s="39"/>
      <c r="B156" s="40"/>
      <c r="C156" s="41"/>
      <c r="D156" s="255" t="s">
        <v>182</v>
      </c>
      <c r="E156" s="41"/>
      <c r="F156" s="256" t="s">
        <v>425</v>
      </c>
      <c r="G156" s="41"/>
      <c r="H156" s="41"/>
      <c r="I156" s="210"/>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182</v>
      </c>
      <c r="AU156" s="18" t="s">
        <v>85</v>
      </c>
    </row>
    <row r="157" spans="1:47" s="2" customFormat="1" ht="12">
      <c r="A157" s="39"/>
      <c r="B157" s="40"/>
      <c r="C157" s="41"/>
      <c r="D157" s="255" t="s">
        <v>242</v>
      </c>
      <c r="E157" s="41"/>
      <c r="F157" s="259" t="s">
        <v>420</v>
      </c>
      <c r="G157" s="41"/>
      <c r="H157" s="41"/>
      <c r="I157" s="210"/>
      <c r="J157" s="41"/>
      <c r="K157" s="41"/>
      <c r="L157" s="45"/>
      <c r="M157" s="257"/>
      <c r="N157" s="258"/>
      <c r="O157" s="92"/>
      <c r="P157" s="92"/>
      <c r="Q157" s="92"/>
      <c r="R157" s="92"/>
      <c r="S157" s="92"/>
      <c r="T157" s="93"/>
      <c r="U157" s="39"/>
      <c r="V157" s="39"/>
      <c r="W157" s="39"/>
      <c r="X157" s="39"/>
      <c r="Y157" s="39"/>
      <c r="Z157" s="39"/>
      <c r="AA157" s="39"/>
      <c r="AB157" s="39"/>
      <c r="AC157" s="39"/>
      <c r="AD157" s="39"/>
      <c r="AE157" s="39"/>
      <c r="AT157" s="18" t="s">
        <v>242</v>
      </c>
      <c r="AU157" s="18" t="s">
        <v>85</v>
      </c>
    </row>
    <row r="158" spans="1:51" s="13" customFormat="1" ht="12">
      <c r="A158" s="13"/>
      <c r="B158" s="260"/>
      <c r="C158" s="261"/>
      <c r="D158" s="255" t="s">
        <v>203</v>
      </c>
      <c r="E158" s="262" t="s">
        <v>1</v>
      </c>
      <c r="F158" s="263" t="s">
        <v>386</v>
      </c>
      <c r="G158" s="261"/>
      <c r="H158" s="264">
        <v>7.2</v>
      </c>
      <c r="I158" s="265"/>
      <c r="J158" s="261"/>
      <c r="K158" s="261"/>
      <c r="L158" s="266"/>
      <c r="M158" s="267"/>
      <c r="N158" s="268"/>
      <c r="O158" s="268"/>
      <c r="P158" s="268"/>
      <c r="Q158" s="268"/>
      <c r="R158" s="268"/>
      <c r="S158" s="268"/>
      <c r="T158" s="269"/>
      <c r="U158" s="13"/>
      <c r="V158" s="13"/>
      <c r="W158" s="13"/>
      <c r="X158" s="13"/>
      <c r="Y158" s="13"/>
      <c r="Z158" s="13"/>
      <c r="AA158" s="13"/>
      <c r="AB158" s="13"/>
      <c r="AC158" s="13"/>
      <c r="AD158" s="13"/>
      <c r="AE158" s="13"/>
      <c r="AT158" s="270" t="s">
        <v>203</v>
      </c>
      <c r="AU158" s="270" t="s">
        <v>85</v>
      </c>
      <c r="AV158" s="13" t="s">
        <v>85</v>
      </c>
      <c r="AW158" s="13" t="s">
        <v>32</v>
      </c>
      <c r="AX158" s="13" t="s">
        <v>83</v>
      </c>
      <c r="AY158" s="270" t="s">
        <v>172</v>
      </c>
    </row>
    <row r="159" spans="1:65" s="2" customFormat="1" ht="24.15" customHeight="1">
      <c r="A159" s="39"/>
      <c r="B159" s="40"/>
      <c r="C159" s="242" t="s">
        <v>205</v>
      </c>
      <c r="D159" s="242" t="s">
        <v>175</v>
      </c>
      <c r="E159" s="243" t="s">
        <v>426</v>
      </c>
      <c r="F159" s="244" t="s">
        <v>427</v>
      </c>
      <c r="G159" s="245" t="s">
        <v>417</v>
      </c>
      <c r="H159" s="246">
        <v>7.2</v>
      </c>
      <c r="I159" s="247"/>
      <c r="J159" s="248">
        <f>ROUND(I159*H159,2)</f>
        <v>0</v>
      </c>
      <c r="K159" s="244" t="s">
        <v>179</v>
      </c>
      <c r="L159" s="45"/>
      <c r="M159" s="249" t="s">
        <v>1</v>
      </c>
      <c r="N159" s="250" t="s">
        <v>40</v>
      </c>
      <c r="O159" s="92"/>
      <c r="P159" s="251">
        <f>O159*H159</f>
        <v>0</v>
      </c>
      <c r="Q159" s="251">
        <v>0</v>
      </c>
      <c r="R159" s="251">
        <f>Q159*H159</f>
        <v>0</v>
      </c>
      <c r="S159" s="251">
        <v>0</v>
      </c>
      <c r="T159" s="252">
        <f>S159*H159</f>
        <v>0</v>
      </c>
      <c r="U159" s="39"/>
      <c r="V159" s="39"/>
      <c r="W159" s="39"/>
      <c r="X159" s="39"/>
      <c r="Y159" s="39"/>
      <c r="Z159" s="39"/>
      <c r="AA159" s="39"/>
      <c r="AB159" s="39"/>
      <c r="AC159" s="39"/>
      <c r="AD159" s="39"/>
      <c r="AE159" s="39"/>
      <c r="AR159" s="253" t="s">
        <v>195</v>
      </c>
      <c r="AT159" s="253" t="s">
        <v>175</v>
      </c>
      <c r="AU159" s="253" t="s">
        <v>85</v>
      </c>
      <c r="AY159" s="18" t="s">
        <v>172</v>
      </c>
      <c r="BE159" s="254">
        <f>IF(N159="základní",J159,0)</f>
        <v>0</v>
      </c>
      <c r="BF159" s="254">
        <f>IF(N159="snížená",J159,0)</f>
        <v>0</v>
      </c>
      <c r="BG159" s="254">
        <f>IF(N159="zákl. přenesená",J159,0)</f>
        <v>0</v>
      </c>
      <c r="BH159" s="254">
        <f>IF(N159="sníž. přenesená",J159,0)</f>
        <v>0</v>
      </c>
      <c r="BI159" s="254">
        <f>IF(N159="nulová",J159,0)</f>
        <v>0</v>
      </c>
      <c r="BJ159" s="18" t="s">
        <v>83</v>
      </c>
      <c r="BK159" s="254">
        <f>ROUND(I159*H159,2)</f>
        <v>0</v>
      </c>
      <c r="BL159" s="18" t="s">
        <v>195</v>
      </c>
      <c r="BM159" s="253" t="s">
        <v>428</v>
      </c>
    </row>
    <row r="160" spans="1:47" s="2" customFormat="1" ht="12">
      <c r="A160" s="39"/>
      <c r="B160" s="40"/>
      <c r="C160" s="41"/>
      <c r="D160" s="255" t="s">
        <v>182</v>
      </c>
      <c r="E160" s="41"/>
      <c r="F160" s="256" t="s">
        <v>429</v>
      </c>
      <c r="G160" s="41"/>
      <c r="H160" s="41"/>
      <c r="I160" s="210"/>
      <c r="J160" s="41"/>
      <c r="K160" s="41"/>
      <c r="L160" s="45"/>
      <c r="M160" s="257"/>
      <c r="N160" s="258"/>
      <c r="O160" s="92"/>
      <c r="P160" s="92"/>
      <c r="Q160" s="92"/>
      <c r="R160" s="92"/>
      <c r="S160" s="92"/>
      <c r="T160" s="93"/>
      <c r="U160" s="39"/>
      <c r="V160" s="39"/>
      <c r="W160" s="39"/>
      <c r="X160" s="39"/>
      <c r="Y160" s="39"/>
      <c r="Z160" s="39"/>
      <c r="AA160" s="39"/>
      <c r="AB160" s="39"/>
      <c r="AC160" s="39"/>
      <c r="AD160" s="39"/>
      <c r="AE160" s="39"/>
      <c r="AT160" s="18" t="s">
        <v>182</v>
      </c>
      <c r="AU160" s="18" t="s">
        <v>85</v>
      </c>
    </row>
    <row r="161" spans="1:47" s="2" customFormat="1" ht="12">
      <c r="A161" s="39"/>
      <c r="B161" s="40"/>
      <c r="C161" s="41"/>
      <c r="D161" s="255" t="s">
        <v>242</v>
      </c>
      <c r="E161" s="41"/>
      <c r="F161" s="259" t="s">
        <v>430</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242</v>
      </c>
      <c r="AU161" s="18" t="s">
        <v>85</v>
      </c>
    </row>
    <row r="162" spans="1:51" s="13" customFormat="1" ht="12">
      <c r="A162" s="13"/>
      <c r="B162" s="260"/>
      <c r="C162" s="261"/>
      <c r="D162" s="255" t="s">
        <v>203</v>
      </c>
      <c r="E162" s="262" t="s">
        <v>1</v>
      </c>
      <c r="F162" s="263" t="s">
        <v>386</v>
      </c>
      <c r="G162" s="261"/>
      <c r="H162" s="264">
        <v>7.2</v>
      </c>
      <c r="I162" s="265"/>
      <c r="J162" s="261"/>
      <c r="K162" s="261"/>
      <c r="L162" s="266"/>
      <c r="M162" s="267"/>
      <c r="N162" s="268"/>
      <c r="O162" s="268"/>
      <c r="P162" s="268"/>
      <c r="Q162" s="268"/>
      <c r="R162" s="268"/>
      <c r="S162" s="268"/>
      <c r="T162" s="269"/>
      <c r="U162" s="13"/>
      <c r="V162" s="13"/>
      <c r="W162" s="13"/>
      <c r="X162" s="13"/>
      <c r="Y162" s="13"/>
      <c r="Z162" s="13"/>
      <c r="AA162" s="13"/>
      <c r="AB162" s="13"/>
      <c r="AC162" s="13"/>
      <c r="AD162" s="13"/>
      <c r="AE162" s="13"/>
      <c r="AT162" s="270" t="s">
        <v>203</v>
      </c>
      <c r="AU162" s="270" t="s">
        <v>85</v>
      </c>
      <c r="AV162" s="13" t="s">
        <v>85</v>
      </c>
      <c r="AW162" s="13" t="s">
        <v>32</v>
      </c>
      <c r="AX162" s="13" t="s">
        <v>83</v>
      </c>
      <c r="AY162" s="270" t="s">
        <v>172</v>
      </c>
    </row>
    <row r="163" spans="1:65" s="2" customFormat="1" ht="16.5" customHeight="1">
      <c r="A163" s="39"/>
      <c r="B163" s="40"/>
      <c r="C163" s="242" t="s">
        <v>212</v>
      </c>
      <c r="D163" s="242" t="s">
        <v>175</v>
      </c>
      <c r="E163" s="243" t="s">
        <v>431</v>
      </c>
      <c r="F163" s="244" t="s">
        <v>432</v>
      </c>
      <c r="G163" s="245" t="s">
        <v>417</v>
      </c>
      <c r="H163" s="246">
        <v>7.2</v>
      </c>
      <c r="I163" s="247"/>
      <c r="J163" s="248">
        <f>ROUND(I163*H163,2)</f>
        <v>0</v>
      </c>
      <c r="K163" s="244" t="s">
        <v>179</v>
      </c>
      <c r="L163" s="45"/>
      <c r="M163" s="249" t="s">
        <v>1</v>
      </c>
      <c r="N163" s="250" t="s">
        <v>40</v>
      </c>
      <c r="O163" s="92"/>
      <c r="P163" s="251">
        <f>O163*H163</f>
        <v>0</v>
      </c>
      <c r="Q163" s="251">
        <v>0</v>
      </c>
      <c r="R163" s="251">
        <f>Q163*H163</f>
        <v>0</v>
      </c>
      <c r="S163" s="251">
        <v>0</v>
      </c>
      <c r="T163" s="252">
        <f>S163*H163</f>
        <v>0</v>
      </c>
      <c r="U163" s="39"/>
      <c r="V163" s="39"/>
      <c r="W163" s="39"/>
      <c r="X163" s="39"/>
      <c r="Y163" s="39"/>
      <c r="Z163" s="39"/>
      <c r="AA163" s="39"/>
      <c r="AB163" s="39"/>
      <c r="AC163" s="39"/>
      <c r="AD163" s="39"/>
      <c r="AE163" s="39"/>
      <c r="AR163" s="253" t="s">
        <v>195</v>
      </c>
      <c r="AT163" s="253" t="s">
        <v>175</v>
      </c>
      <c r="AU163" s="253" t="s">
        <v>85</v>
      </c>
      <c r="AY163" s="18" t="s">
        <v>172</v>
      </c>
      <c r="BE163" s="254">
        <f>IF(N163="základní",J163,0)</f>
        <v>0</v>
      </c>
      <c r="BF163" s="254">
        <f>IF(N163="snížená",J163,0)</f>
        <v>0</v>
      </c>
      <c r="BG163" s="254">
        <f>IF(N163="zákl. přenesená",J163,0)</f>
        <v>0</v>
      </c>
      <c r="BH163" s="254">
        <f>IF(N163="sníž. přenesená",J163,0)</f>
        <v>0</v>
      </c>
      <c r="BI163" s="254">
        <f>IF(N163="nulová",J163,0)</f>
        <v>0</v>
      </c>
      <c r="BJ163" s="18" t="s">
        <v>83</v>
      </c>
      <c r="BK163" s="254">
        <f>ROUND(I163*H163,2)</f>
        <v>0</v>
      </c>
      <c r="BL163" s="18" t="s">
        <v>195</v>
      </c>
      <c r="BM163" s="253" t="s">
        <v>433</v>
      </c>
    </row>
    <row r="164" spans="1:47" s="2" customFormat="1" ht="12">
      <c r="A164" s="39"/>
      <c r="B164" s="40"/>
      <c r="C164" s="41"/>
      <c r="D164" s="255" t="s">
        <v>182</v>
      </c>
      <c r="E164" s="41"/>
      <c r="F164" s="256" t="s">
        <v>434</v>
      </c>
      <c r="G164" s="41"/>
      <c r="H164" s="41"/>
      <c r="I164" s="210"/>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182</v>
      </c>
      <c r="AU164" s="18" t="s">
        <v>85</v>
      </c>
    </row>
    <row r="165" spans="1:47" s="2" customFormat="1" ht="12">
      <c r="A165" s="39"/>
      <c r="B165" s="40"/>
      <c r="C165" s="41"/>
      <c r="D165" s="255" t="s">
        <v>242</v>
      </c>
      <c r="E165" s="41"/>
      <c r="F165" s="259" t="s">
        <v>435</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242</v>
      </c>
      <c r="AU165" s="18" t="s">
        <v>85</v>
      </c>
    </row>
    <row r="166" spans="1:51" s="13" customFormat="1" ht="12">
      <c r="A166" s="13"/>
      <c r="B166" s="260"/>
      <c r="C166" s="261"/>
      <c r="D166" s="255" t="s">
        <v>203</v>
      </c>
      <c r="E166" s="262" t="s">
        <v>1</v>
      </c>
      <c r="F166" s="263" t="s">
        <v>386</v>
      </c>
      <c r="G166" s="261"/>
      <c r="H166" s="264">
        <v>7.2</v>
      </c>
      <c r="I166" s="265"/>
      <c r="J166" s="261"/>
      <c r="K166" s="261"/>
      <c r="L166" s="266"/>
      <c r="M166" s="267"/>
      <c r="N166" s="268"/>
      <c r="O166" s="268"/>
      <c r="P166" s="268"/>
      <c r="Q166" s="268"/>
      <c r="R166" s="268"/>
      <c r="S166" s="268"/>
      <c r="T166" s="269"/>
      <c r="U166" s="13"/>
      <c r="V166" s="13"/>
      <c r="W166" s="13"/>
      <c r="X166" s="13"/>
      <c r="Y166" s="13"/>
      <c r="Z166" s="13"/>
      <c r="AA166" s="13"/>
      <c r="AB166" s="13"/>
      <c r="AC166" s="13"/>
      <c r="AD166" s="13"/>
      <c r="AE166" s="13"/>
      <c r="AT166" s="270" t="s">
        <v>203</v>
      </c>
      <c r="AU166" s="270" t="s">
        <v>85</v>
      </c>
      <c r="AV166" s="13" t="s">
        <v>85</v>
      </c>
      <c r="AW166" s="13" t="s">
        <v>32</v>
      </c>
      <c r="AX166" s="13" t="s">
        <v>83</v>
      </c>
      <c r="AY166" s="270" t="s">
        <v>172</v>
      </c>
    </row>
    <row r="167" spans="1:65" s="2" customFormat="1" ht="24.15" customHeight="1">
      <c r="A167" s="39"/>
      <c r="B167" s="40"/>
      <c r="C167" s="242" t="s">
        <v>220</v>
      </c>
      <c r="D167" s="242" t="s">
        <v>175</v>
      </c>
      <c r="E167" s="243" t="s">
        <v>436</v>
      </c>
      <c r="F167" s="244" t="s">
        <v>437</v>
      </c>
      <c r="G167" s="245" t="s">
        <v>438</v>
      </c>
      <c r="H167" s="246">
        <v>12.96</v>
      </c>
      <c r="I167" s="247"/>
      <c r="J167" s="248">
        <f>ROUND(I167*H167,2)</f>
        <v>0</v>
      </c>
      <c r="K167" s="244" t="s">
        <v>179</v>
      </c>
      <c r="L167" s="45"/>
      <c r="M167" s="249" t="s">
        <v>1</v>
      </c>
      <c r="N167" s="250" t="s">
        <v>40</v>
      </c>
      <c r="O167" s="92"/>
      <c r="P167" s="251">
        <f>O167*H167</f>
        <v>0</v>
      </c>
      <c r="Q167" s="251">
        <v>0</v>
      </c>
      <c r="R167" s="251">
        <f>Q167*H167</f>
        <v>0</v>
      </c>
      <c r="S167" s="251">
        <v>0</v>
      </c>
      <c r="T167" s="252">
        <f>S167*H167</f>
        <v>0</v>
      </c>
      <c r="U167" s="39"/>
      <c r="V167" s="39"/>
      <c r="W167" s="39"/>
      <c r="X167" s="39"/>
      <c r="Y167" s="39"/>
      <c r="Z167" s="39"/>
      <c r="AA167" s="39"/>
      <c r="AB167" s="39"/>
      <c r="AC167" s="39"/>
      <c r="AD167" s="39"/>
      <c r="AE167" s="39"/>
      <c r="AR167" s="253" t="s">
        <v>195</v>
      </c>
      <c r="AT167" s="253" t="s">
        <v>175</v>
      </c>
      <c r="AU167" s="253" t="s">
        <v>85</v>
      </c>
      <c r="AY167" s="18" t="s">
        <v>172</v>
      </c>
      <c r="BE167" s="254">
        <f>IF(N167="základní",J167,0)</f>
        <v>0</v>
      </c>
      <c r="BF167" s="254">
        <f>IF(N167="snížená",J167,0)</f>
        <v>0</v>
      </c>
      <c r="BG167" s="254">
        <f>IF(N167="zákl. přenesená",J167,0)</f>
        <v>0</v>
      </c>
      <c r="BH167" s="254">
        <f>IF(N167="sníž. přenesená",J167,0)</f>
        <v>0</v>
      </c>
      <c r="BI167" s="254">
        <f>IF(N167="nulová",J167,0)</f>
        <v>0</v>
      </c>
      <c r="BJ167" s="18" t="s">
        <v>83</v>
      </c>
      <c r="BK167" s="254">
        <f>ROUND(I167*H167,2)</f>
        <v>0</v>
      </c>
      <c r="BL167" s="18" t="s">
        <v>195</v>
      </c>
      <c r="BM167" s="253" t="s">
        <v>439</v>
      </c>
    </row>
    <row r="168" spans="1:47" s="2" customFormat="1" ht="12">
      <c r="A168" s="39"/>
      <c r="B168" s="40"/>
      <c r="C168" s="41"/>
      <c r="D168" s="255" t="s">
        <v>182</v>
      </c>
      <c r="E168" s="41"/>
      <c r="F168" s="256" t="s">
        <v>440</v>
      </c>
      <c r="G168" s="41"/>
      <c r="H168" s="41"/>
      <c r="I168" s="210"/>
      <c r="J168" s="41"/>
      <c r="K168" s="41"/>
      <c r="L168" s="45"/>
      <c r="M168" s="257"/>
      <c r="N168" s="258"/>
      <c r="O168" s="92"/>
      <c r="P168" s="92"/>
      <c r="Q168" s="92"/>
      <c r="R168" s="92"/>
      <c r="S168" s="92"/>
      <c r="T168" s="93"/>
      <c r="U168" s="39"/>
      <c r="V168" s="39"/>
      <c r="W168" s="39"/>
      <c r="X168" s="39"/>
      <c r="Y168" s="39"/>
      <c r="Z168" s="39"/>
      <c r="AA168" s="39"/>
      <c r="AB168" s="39"/>
      <c r="AC168" s="39"/>
      <c r="AD168" s="39"/>
      <c r="AE168" s="39"/>
      <c r="AT168" s="18" t="s">
        <v>182</v>
      </c>
      <c r="AU168" s="18" t="s">
        <v>85</v>
      </c>
    </row>
    <row r="169" spans="1:47" s="2" customFormat="1" ht="12">
      <c r="A169" s="39"/>
      <c r="B169" s="40"/>
      <c r="C169" s="41"/>
      <c r="D169" s="255" t="s">
        <v>242</v>
      </c>
      <c r="E169" s="41"/>
      <c r="F169" s="259" t="s">
        <v>441</v>
      </c>
      <c r="G169" s="41"/>
      <c r="H169" s="41"/>
      <c r="I169" s="210"/>
      <c r="J169" s="41"/>
      <c r="K169" s="41"/>
      <c r="L169" s="45"/>
      <c r="M169" s="257"/>
      <c r="N169" s="258"/>
      <c r="O169" s="92"/>
      <c r="P169" s="92"/>
      <c r="Q169" s="92"/>
      <c r="R169" s="92"/>
      <c r="S169" s="92"/>
      <c r="T169" s="93"/>
      <c r="U169" s="39"/>
      <c r="V169" s="39"/>
      <c r="W169" s="39"/>
      <c r="X169" s="39"/>
      <c r="Y169" s="39"/>
      <c r="Z169" s="39"/>
      <c r="AA169" s="39"/>
      <c r="AB169" s="39"/>
      <c r="AC169" s="39"/>
      <c r="AD169" s="39"/>
      <c r="AE169" s="39"/>
      <c r="AT169" s="18" t="s">
        <v>242</v>
      </c>
      <c r="AU169" s="18" t="s">
        <v>85</v>
      </c>
    </row>
    <row r="170" spans="1:51" s="13" customFormat="1" ht="12">
      <c r="A170" s="13"/>
      <c r="B170" s="260"/>
      <c r="C170" s="261"/>
      <c r="D170" s="255" t="s">
        <v>203</v>
      </c>
      <c r="E170" s="262" t="s">
        <v>1</v>
      </c>
      <c r="F170" s="263" t="s">
        <v>442</v>
      </c>
      <c r="G170" s="261"/>
      <c r="H170" s="264">
        <v>12.96</v>
      </c>
      <c r="I170" s="265"/>
      <c r="J170" s="261"/>
      <c r="K170" s="261"/>
      <c r="L170" s="266"/>
      <c r="M170" s="267"/>
      <c r="N170" s="268"/>
      <c r="O170" s="268"/>
      <c r="P170" s="268"/>
      <c r="Q170" s="268"/>
      <c r="R170" s="268"/>
      <c r="S170" s="268"/>
      <c r="T170" s="269"/>
      <c r="U170" s="13"/>
      <c r="V170" s="13"/>
      <c r="W170" s="13"/>
      <c r="X170" s="13"/>
      <c r="Y170" s="13"/>
      <c r="Z170" s="13"/>
      <c r="AA170" s="13"/>
      <c r="AB170" s="13"/>
      <c r="AC170" s="13"/>
      <c r="AD170" s="13"/>
      <c r="AE170" s="13"/>
      <c r="AT170" s="270" t="s">
        <v>203</v>
      </c>
      <c r="AU170" s="270" t="s">
        <v>85</v>
      </c>
      <c r="AV170" s="13" t="s">
        <v>85</v>
      </c>
      <c r="AW170" s="13" t="s">
        <v>32</v>
      </c>
      <c r="AX170" s="13" t="s">
        <v>83</v>
      </c>
      <c r="AY170" s="270" t="s">
        <v>172</v>
      </c>
    </row>
    <row r="171" spans="1:65" s="2" customFormat="1" ht="24.15" customHeight="1">
      <c r="A171" s="39"/>
      <c r="B171" s="40"/>
      <c r="C171" s="242" t="s">
        <v>234</v>
      </c>
      <c r="D171" s="242" t="s">
        <v>175</v>
      </c>
      <c r="E171" s="243" t="s">
        <v>443</v>
      </c>
      <c r="F171" s="244" t="s">
        <v>444</v>
      </c>
      <c r="G171" s="245" t="s">
        <v>417</v>
      </c>
      <c r="H171" s="246">
        <v>2.52</v>
      </c>
      <c r="I171" s="247"/>
      <c r="J171" s="248">
        <f>ROUND(I171*H171,2)</f>
        <v>0</v>
      </c>
      <c r="K171" s="244" t="s">
        <v>216</v>
      </c>
      <c r="L171" s="45"/>
      <c r="M171" s="249" t="s">
        <v>1</v>
      </c>
      <c r="N171" s="250" t="s">
        <v>40</v>
      </c>
      <c r="O171" s="92"/>
      <c r="P171" s="251">
        <f>O171*H171</f>
        <v>0</v>
      </c>
      <c r="Q171" s="251">
        <v>0</v>
      </c>
      <c r="R171" s="251">
        <f>Q171*H171</f>
        <v>0</v>
      </c>
      <c r="S171" s="251">
        <v>0</v>
      </c>
      <c r="T171" s="252">
        <f>S171*H171</f>
        <v>0</v>
      </c>
      <c r="U171" s="39"/>
      <c r="V171" s="39"/>
      <c r="W171" s="39"/>
      <c r="X171" s="39"/>
      <c r="Y171" s="39"/>
      <c r="Z171" s="39"/>
      <c r="AA171" s="39"/>
      <c r="AB171" s="39"/>
      <c r="AC171" s="39"/>
      <c r="AD171" s="39"/>
      <c r="AE171" s="39"/>
      <c r="AR171" s="253" t="s">
        <v>195</v>
      </c>
      <c r="AT171" s="253" t="s">
        <v>175</v>
      </c>
      <c r="AU171" s="253" t="s">
        <v>85</v>
      </c>
      <c r="AY171" s="18" t="s">
        <v>172</v>
      </c>
      <c r="BE171" s="254">
        <f>IF(N171="základní",J171,0)</f>
        <v>0</v>
      </c>
      <c r="BF171" s="254">
        <f>IF(N171="snížená",J171,0)</f>
        <v>0</v>
      </c>
      <c r="BG171" s="254">
        <f>IF(N171="zákl. přenesená",J171,0)</f>
        <v>0</v>
      </c>
      <c r="BH171" s="254">
        <f>IF(N171="sníž. přenesená",J171,0)</f>
        <v>0</v>
      </c>
      <c r="BI171" s="254">
        <f>IF(N171="nulová",J171,0)</f>
        <v>0</v>
      </c>
      <c r="BJ171" s="18" t="s">
        <v>83</v>
      </c>
      <c r="BK171" s="254">
        <f>ROUND(I171*H171,2)</f>
        <v>0</v>
      </c>
      <c r="BL171" s="18" t="s">
        <v>195</v>
      </c>
      <c r="BM171" s="253" t="s">
        <v>445</v>
      </c>
    </row>
    <row r="172" spans="1:47" s="2" customFormat="1" ht="12">
      <c r="A172" s="39"/>
      <c r="B172" s="40"/>
      <c r="C172" s="41"/>
      <c r="D172" s="255" t="s">
        <v>182</v>
      </c>
      <c r="E172" s="41"/>
      <c r="F172" s="256" t="s">
        <v>446</v>
      </c>
      <c r="G172" s="41"/>
      <c r="H172" s="41"/>
      <c r="I172" s="210"/>
      <c r="J172" s="41"/>
      <c r="K172" s="41"/>
      <c r="L172" s="45"/>
      <c r="M172" s="257"/>
      <c r="N172" s="258"/>
      <c r="O172" s="92"/>
      <c r="P172" s="92"/>
      <c r="Q172" s="92"/>
      <c r="R172" s="92"/>
      <c r="S172" s="92"/>
      <c r="T172" s="93"/>
      <c r="U172" s="39"/>
      <c r="V172" s="39"/>
      <c r="W172" s="39"/>
      <c r="X172" s="39"/>
      <c r="Y172" s="39"/>
      <c r="Z172" s="39"/>
      <c r="AA172" s="39"/>
      <c r="AB172" s="39"/>
      <c r="AC172" s="39"/>
      <c r="AD172" s="39"/>
      <c r="AE172" s="39"/>
      <c r="AT172" s="18" t="s">
        <v>182</v>
      </c>
      <c r="AU172" s="18" t="s">
        <v>85</v>
      </c>
    </row>
    <row r="173" spans="1:47" s="2" customFormat="1" ht="12">
      <c r="A173" s="39"/>
      <c r="B173" s="40"/>
      <c r="C173" s="41"/>
      <c r="D173" s="271" t="s">
        <v>218</v>
      </c>
      <c r="E173" s="41"/>
      <c r="F173" s="272" t="s">
        <v>447</v>
      </c>
      <c r="G173" s="41"/>
      <c r="H173" s="41"/>
      <c r="I173" s="210"/>
      <c r="J173" s="41"/>
      <c r="K173" s="41"/>
      <c r="L173" s="45"/>
      <c r="M173" s="257"/>
      <c r="N173" s="258"/>
      <c r="O173" s="92"/>
      <c r="P173" s="92"/>
      <c r="Q173" s="92"/>
      <c r="R173" s="92"/>
      <c r="S173" s="92"/>
      <c r="T173" s="93"/>
      <c r="U173" s="39"/>
      <c r="V173" s="39"/>
      <c r="W173" s="39"/>
      <c r="X173" s="39"/>
      <c r="Y173" s="39"/>
      <c r="Z173" s="39"/>
      <c r="AA173" s="39"/>
      <c r="AB173" s="39"/>
      <c r="AC173" s="39"/>
      <c r="AD173" s="39"/>
      <c r="AE173" s="39"/>
      <c r="AT173" s="18" t="s">
        <v>218</v>
      </c>
      <c r="AU173" s="18" t="s">
        <v>85</v>
      </c>
    </row>
    <row r="174" spans="1:47" s="2" customFormat="1" ht="12">
      <c r="A174" s="39"/>
      <c r="B174" s="40"/>
      <c r="C174" s="41"/>
      <c r="D174" s="255" t="s">
        <v>242</v>
      </c>
      <c r="E174" s="41"/>
      <c r="F174" s="259" t="s">
        <v>448</v>
      </c>
      <c r="G174" s="41"/>
      <c r="H174" s="41"/>
      <c r="I174" s="210"/>
      <c r="J174" s="41"/>
      <c r="K174" s="41"/>
      <c r="L174" s="45"/>
      <c r="M174" s="257"/>
      <c r="N174" s="258"/>
      <c r="O174" s="92"/>
      <c r="P174" s="92"/>
      <c r="Q174" s="92"/>
      <c r="R174" s="92"/>
      <c r="S174" s="92"/>
      <c r="T174" s="93"/>
      <c r="U174" s="39"/>
      <c r="V174" s="39"/>
      <c r="W174" s="39"/>
      <c r="X174" s="39"/>
      <c r="Y174" s="39"/>
      <c r="Z174" s="39"/>
      <c r="AA174" s="39"/>
      <c r="AB174" s="39"/>
      <c r="AC174" s="39"/>
      <c r="AD174" s="39"/>
      <c r="AE174" s="39"/>
      <c r="AT174" s="18" t="s">
        <v>242</v>
      </c>
      <c r="AU174" s="18" t="s">
        <v>85</v>
      </c>
    </row>
    <row r="175" spans="1:51" s="13" customFormat="1" ht="12">
      <c r="A175" s="13"/>
      <c r="B175" s="260"/>
      <c r="C175" s="261"/>
      <c r="D175" s="255" t="s">
        <v>203</v>
      </c>
      <c r="E175" s="262" t="s">
        <v>1</v>
      </c>
      <c r="F175" s="263" t="s">
        <v>449</v>
      </c>
      <c r="G175" s="261"/>
      <c r="H175" s="264">
        <v>2.52</v>
      </c>
      <c r="I175" s="265"/>
      <c r="J175" s="261"/>
      <c r="K175" s="261"/>
      <c r="L175" s="266"/>
      <c r="M175" s="267"/>
      <c r="N175" s="268"/>
      <c r="O175" s="268"/>
      <c r="P175" s="268"/>
      <c r="Q175" s="268"/>
      <c r="R175" s="268"/>
      <c r="S175" s="268"/>
      <c r="T175" s="269"/>
      <c r="U175" s="13"/>
      <c r="V175" s="13"/>
      <c r="W175" s="13"/>
      <c r="X175" s="13"/>
      <c r="Y175" s="13"/>
      <c r="Z175" s="13"/>
      <c r="AA175" s="13"/>
      <c r="AB175" s="13"/>
      <c r="AC175" s="13"/>
      <c r="AD175" s="13"/>
      <c r="AE175" s="13"/>
      <c r="AT175" s="270" t="s">
        <v>203</v>
      </c>
      <c r="AU175" s="270" t="s">
        <v>85</v>
      </c>
      <c r="AV175" s="13" t="s">
        <v>85</v>
      </c>
      <c r="AW175" s="13" t="s">
        <v>32</v>
      </c>
      <c r="AX175" s="13" t="s">
        <v>83</v>
      </c>
      <c r="AY175" s="270" t="s">
        <v>172</v>
      </c>
    </row>
    <row r="176" spans="1:65" s="2" customFormat="1" ht="16.5" customHeight="1">
      <c r="A176" s="39"/>
      <c r="B176" s="40"/>
      <c r="C176" s="309" t="s">
        <v>305</v>
      </c>
      <c r="D176" s="309" t="s">
        <v>450</v>
      </c>
      <c r="E176" s="310" t="s">
        <v>451</v>
      </c>
      <c r="F176" s="311" t="s">
        <v>452</v>
      </c>
      <c r="G176" s="312" t="s">
        <v>417</v>
      </c>
      <c r="H176" s="313">
        <v>2.52</v>
      </c>
      <c r="I176" s="314"/>
      <c r="J176" s="315">
        <f>ROUND(I176*H176,2)</f>
        <v>0</v>
      </c>
      <c r="K176" s="311" t="s">
        <v>1</v>
      </c>
      <c r="L176" s="316"/>
      <c r="M176" s="317" t="s">
        <v>1</v>
      </c>
      <c r="N176" s="318" t="s">
        <v>40</v>
      </c>
      <c r="O176" s="92"/>
      <c r="P176" s="251">
        <f>O176*H176</f>
        <v>0</v>
      </c>
      <c r="Q176" s="251">
        <v>1</v>
      </c>
      <c r="R176" s="251">
        <f>Q176*H176</f>
        <v>2.52</v>
      </c>
      <c r="S176" s="251">
        <v>0</v>
      </c>
      <c r="T176" s="252">
        <f>S176*H176</f>
        <v>0</v>
      </c>
      <c r="U176" s="39"/>
      <c r="V176" s="39"/>
      <c r="W176" s="39"/>
      <c r="X176" s="39"/>
      <c r="Y176" s="39"/>
      <c r="Z176" s="39"/>
      <c r="AA176" s="39"/>
      <c r="AB176" s="39"/>
      <c r="AC176" s="39"/>
      <c r="AD176" s="39"/>
      <c r="AE176" s="39"/>
      <c r="AR176" s="253" t="s">
        <v>220</v>
      </c>
      <c r="AT176" s="253" t="s">
        <v>450</v>
      </c>
      <c r="AU176" s="253" t="s">
        <v>85</v>
      </c>
      <c r="AY176" s="18" t="s">
        <v>172</v>
      </c>
      <c r="BE176" s="254">
        <f>IF(N176="základní",J176,0)</f>
        <v>0</v>
      </c>
      <c r="BF176" s="254">
        <f>IF(N176="snížená",J176,0)</f>
        <v>0</v>
      </c>
      <c r="BG176" s="254">
        <f>IF(N176="zákl. přenesená",J176,0)</f>
        <v>0</v>
      </c>
      <c r="BH176" s="254">
        <f>IF(N176="sníž. přenesená",J176,0)</f>
        <v>0</v>
      </c>
      <c r="BI176" s="254">
        <f>IF(N176="nulová",J176,0)</f>
        <v>0</v>
      </c>
      <c r="BJ176" s="18" t="s">
        <v>83</v>
      </c>
      <c r="BK176" s="254">
        <f>ROUND(I176*H176,2)</f>
        <v>0</v>
      </c>
      <c r="BL176" s="18" t="s">
        <v>195</v>
      </c>
      <c r="BM176" s="253" t="s">
        <v>453</v>
      </c>
    </row>
    <row r="177" spans="1:47" s="2" customFormat="1" ht="12">
      <c r="A177" s="39"/>
      <c r="B177" s="40"/>
      <c r="C177" s="41"/>
      <c r="D177" s="255" t="s">
        <v>182</v>
      </c>
      <c r="E177" s="41"/>
      <c r="F177" s="256" t="s">
        <v>454</v>
      </c>
      <c r="G177" s="41"/>
      <c r="H177" s="41"/>
      <c r="I177" s="210"/>
      <c r="J177" s="41"/>
      <c r="K177" s="41"/>
      <c r="L177" s="45"/>
      <c r="M177" s="257"/>
      <c r="N177" s="258"/>
      <c r="O177" s="92"/>
      <c r="P177" s="92"/>
      <c r="Q177" s="92"/>
      <c r="R177" s="92"/>
      <c r="S177" s="92"/>
      <c r="T177" s="93"/>
      <c r="U177" s="39"/>
      <c r="V177" s="39"/>
      <c r="W177" s="39"/>
      <c r="X177" s="39"/>
      <c r="Y177" s="39"/>
      <c r="Z177" s="39"/>
      <c r="AA177" s="39"/>
      <c r="AB177" s="39"/>
      <c r="AC177" s="39"/>
      <c r="AD177" s="39"/>
      <c r="AE177" s="39"/>
      <c r="AT177" s="18" t="s">
        <v>182</v>
      </c>
      <c r="AU177" s="18" t="s">
        <v>85</v>
      </c>
    </row>
    <row r="178" spans="1:65" s="2" customFormat="1" ht="33" customHeight="1">
      <c r="A178" s="39"/>
      <c r="B178" s="40"/>
      <c r="C178" s="242" t="s">
        <v>312</v>
      </c>
      <c r="D178" s="242" t="s">
        <v>175</v>
      </c>
      <c r="E178" s="243" t="s">
        <v>455</v>
      </c>
      <c r="F178" s="244" t="s">
        <v>456</v>
      </c>
      <c r="G178" s="245" t="s">
        <v>417</v>
      </c>
      <c r="H178" s="246">
        <v>2.1</v>
      </c>
      <c r="I178" s="247"/>
      <c r="J178" s="248">
        <f>ROUND(I178*H178,2)</f>
        <v>0</v>
      </c>
      <c r="K178" s="244" t="s">
        <v>179</v>
      </c>
      <c r="L178" s="45"/>
      <c r="M178" s="249" t="s">
        <v>1</v>
      </c>
      <c r="N178" s="250" t="s">
        <v>40</v>
      </c>
      <c r="O178" s="92"/>
      <c r="P178" s="251">
        <f>O178*H178</f>
        <v>0</v>
      </c>
      <c r="Q178" s="251">
        <v>0</v>
      </c>
      <c r="R178" s="251">
        <f>Q178*H178</f>
        <v>0</v>
      </c>
      <c r="S178" s="251">
        <v>0</v>
      </c>
      <c r="T178" s="252">
        <f>S178*H178</f>
        <v>0</v>
      </c>
      <c r="U178" s="39"/>
      <c r="V178" s="39"/>
      <c r="W178" s="39"/>
      <c r="X178" s="39"/>
      <c r="Y178" s="39"/>
      <c r="Z178" s="39"/>
      <c r="AA178" s="39"/>
      <c r="AB178" s="39"/>
      <c r="AC178" s="39"/>
      <c r="AD178" s="39"/>
      <c r="AE178" s="39"/>
      <c r="AR178" s="253" t="s">
        <v>195</v>
      </c>
      <c r="AT178" s="253" t="s">
        <v>175</v>
      </c>
      <c r="AU178" s="253" t="s">
        <v>85</v>
      </c>
      <c r="AY178" s="18" t="s">
        <v>172</v>
      </c>
      <c r="BE178" s="254">
        <f>IF(N178="základní",J178,0)</f>
        <v>0</v>
      </c>
      <c r="BF178" s="254">
        <f>IF(N178="snížená",J178,0)</f>
        <v>0</v>
      </c>
      <c r="BG178" s="254">
        <f>IF(N178="zákl. přenesená",J178,0)</f>
        <v>0</v>
      </c>
      <c r="BH178" s="254">
        <f>IF(N178="sníž. přenesená",J178,0)</f>
        <v>0</v>
      </c>
      <c r="BI178" s="254">
        <f>IF(N178="nulová",J178,0)</f>
        <v>0</v>
      </c>
      <c r="BJ178" s="18" t="s">
        <v>83</v>
      </c>
      <c r="BK178" s="254">
        <f>ROUND(I178*H178,2)</f>
        <v>0</v>
      </c>
      <c r="BL178" s="18" t="s">
        <v>195</v>
      </c>
      <c r="BM178" s="253" t="s">
        <v>457</v>
      </c>
    </row>
    <row r="179" spans="1:47" s="2" customFormat="1" ht="12">
      <c r="A179" s="39"/>
      <c r="B179" s="40"/>
      <c r="C179" s="41"/>
      <c r="D179" s="255" t="s">
        <v>182</v>
      </c>
      <c r="E179" s="41"/>
      <c r="F179" s="256" t="s">
        <v>458</v>
      </c>
      <c r="G179" s="41"/>
      <c r="H179" s="41"/>
      <c r="I179" s="210"/>
      <c r="J179" s="41"/>
      <c r="K179" s="41"/>
      <c r="L179" s="45"/>
      <c r="M179" s="257"/>
      <c r="N179" s="258"/>
      <c r="O179" s="92"/>
      <c r="P179" s="92"/>
      <c r="Q179" s="92"/>
      <c r="R179" s="92"/>
      <c r="S179" s="92"/>
      <c r="T179" s="93"/>
      <c r="U179" s="39"/>
      <c r="V179" s="39"/>
      <c r="W179" s="39"/>
      <c r="X179" s="39"/>
      <c r="Y179" s="39"/>
      <c r="Z179" s="39"/>
      <c r="AA179" s="39"/>
      <c r="AB179" s="39"/>
      <c r="AC179" s="39"/>
      <c r="AD179" s="39"/>
      <c r="AE179" s="39"/>
      <c r="AT179" s="18" t="s">
        <v>182</v>
      </c>
      <c r="AU179" s="18" t="s">
        <v>85</v>
      </c>
    </row>
    <row r="180" spans="1:47" s="2" customFormat="1" ht="12">
      <c r="A180" s="39"/>
      <c r="B180" s="40"/>
      <c r="C180" s="41"/>
      <c r="D180" s="255" t="s">
        <v>242</v>
      </c>
      <c r="E180" s="41"/>
      <c r="F180" s="259" t="s">
        <v>459</v>
      </c>
      <c r="G180" s="41"/>
      <c r="H180" s="41"/>
      <c r="I180" s="210"/>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242</v>
      </c>
      <c r="AU180" s="18" t="s">
        <v>85</v>
      </c>
    </row>
    <row r="181" spans="1:51" s="13" customFormat="1" ht="12">
      <c r="A181" s="13"/>
      <c r="B181" s="260"/>
      <c r="C181" s="261"/>
      <c r="D181" s="255" t="s">
        <v>203</v>
      </c>
      <c r="E181" s="262" t="s">
        <v>1</v>
      </c>
      <c r="F181" s="263" t="s">
        <v>460</v>
      </c>
      <c r="G181" s="261"/>
      <c r="H181" s="264">
        <v>2.1</v>
      </c>
      <c r="I181" s="265"/>
      <c r="J181" s="261"/>
      <c r="K181" s="261"/>
      <c r="L181" s="266"/>
      <c r="M181" s="267"/>
      <c r="N181" s="268"/>
      <c r="O181" s="268"/>
      <c r="P181" s="268"/>
      <c r="Q181" s="268"/>
      <c r="R181" s="268"/>
      <c r="S181" s="268"/>
      <c r="T181" s="269"/>
      <c r="U181" s="13"/>
      <c r="V181" s="13"/>
      <c r="W181" s="13"/>
      <c r="X181" s="13"/>
      <c r="Y181" s="13"/>
      <c r="Z181" s="13"/>
      <c r="AA181" s="13"/>
      <c r="AB181" s="13"/>
      <c r="AC181" s="13"/>
      <c r="AD181" s="13"/>
      <c r="AE181" s="13"/>
      <c r="AT181" s="270" t="s">
        <v>203</v>
      </c>
      <c r="AU181" s="270" t="s">
        <v>85</v>
      </c>
      <c r="AV181" s="13" t="s">
        <v>85</v>
      </c>
      <c r="AW181" s="13" t="s">
        <v>32</v>
      </c>
      <c r="AX181" s="13" t="s">
        <v>83</v>
      </c>
      <c r="AY181" s="270" t="s">
        <v>172</v>
      </c>
    </row>
    <row r="182" spans="1:65" s="2" customFormat="1" ht="16.5" customHeight="1">
      <c r="A182" s="39"/>
      <c r="B182" s="40"/>
      <c r="C182" s="309" t="s">
        <v>320</v>
      </c>
      <c r="D182" s="309" t="s">
        <v>450</v>
      </c>
      <c r="E182" s="310" t="s">
        <v>461</v>
      </c>
      <c r="F182" s="311" t="s">
        <v>462</v>
      </c>
      <c r="G182" s="312" t="s">
        <v>438</v>
      </c>
      <c r="H182" s="313">
        <v>4.2</v>
      </c>
      <c r="I182" s="314"/>
      <c r="J182" s="315">
        <f>ROUND(I182*H182,2)</f>
        <v>0</v>
      </c>
      <c r="K182" s="311" t="s">
        <v>216</v>
      </c>
      <c r="L182" s="316"/>
      <c r="M182" s="317" t="s">
        <v>1</v>
      </c>
      <c r="N182" s="318" t="s">
        <v>40</v>
      </c>
      <c r="O182" s="92"/>
      <c r="P182" s="251">
        <f>O182*H182</f>
        <v>0</v>
      </c>
      <c r="Q182" s="251">
        <v>1</v>
      </c>
      <c r="R182" s="251">
        <f>Q182*H182</f>
        <v>4.2</v>
      </c>
      <c r="S182" s="251">
        <v>0</v>
      </c>
      <c r="T182" s="252">
        <f>S182*H182</f>
        <v>0</v>
      </c>
      <c r="U182" s="39"/>
      <c r="V182" s="39"/>
      <c r="W182" s="39"/>
      <c r="X182" s="39"/>
      <c r="Y182" s="39"/>
      <c r="Z182" s="39"/>
      <c r="AA182" s="39"/>
      <c r="AB182" s="39"/>
      <c r="AC182" s="39"/>
      <c r="AD182" s="39"/>
      <c r="AE182" s="39"/>
      <c r="AR182" s="253" t="s">
        <v>220</v>
      </c>
      <c r="AT182" s="253" t="s">
        <v>450</v>
      </c>
      <c r="AU182" s="253" t="s">
        <v>85</v>
      </c>
      <c r="AY182" s="18" t="s">
        <v>172</v>
      </c>
      <c r="BE182" s="254">
        <f>IF(N182="základní",J182,0)</f>
        <v>0</v>
      </c>
      <c r="BF182" s="254">
        <f>IF(N182="snížená",J182,0)</f>
        <v>0</v>
      </c>
      <c r="BG182" s="254">
        <f>IF(N182="zákl. přenesená",J182,0)</f>
        <v>0</v>
      </c>
      <c r="BH182" s="254">
        <f>IF(N182="sníž. přenesená",J182,0)</f>
        <v>0</v>
      </c>
      <c r="BI182" s="254">
        <f>IF(N182="nulová",J182,0)</f>
        <v>0</v>
      </c>
      <c r="BJ182" s="18" t="s">
        <v>83</v>
      </c>
      <c r="BK182" s="254">
        <f>ROUND(I182*H182,2)</f>
        <v>0</v>
      </c>
      <c r="BL182" s="18" t="s">
        <v>195</v>
      </c>
      <c r="BM182" s="253" t="s">
        <v>463</v>
      </c>
    </row>
    <row r="183" spans="1:47" s="2" customFormat="1" ht="12">
      <c r="A183" s="39"/>
      <c r="B183" s="40"/>
      <c r="C183" s="41"/>
      <c r="D183" s="255" t="s">
        <v>182</v>
      </c>
      <c r="E183" s="41"/>
      <c r="F183" s="256" t="s">
        <v>462</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182</v>
      </c>
      <c r="AU183" s="18" t="s">
        <v>85</v>
      </c>
    </row>
    <row r="184" spans="1:51" s="13" customFormat="1" ht="12">
      <c r="A184" s="13"/>
      <c r="B184" s="260"/>
      <c r="C184" s="261"/>
      <c r="D184" s="255" t="s">
        <v>203</v>
      </c>
      <c r="E184" s="261"/>
      <c r="F184" s="263" t="s">
        <v>464</v>
      </c>
      <c r="G184" s="261"/>
      <c r="H184" s="264">
        <v>4.2</v>
      </c>
      <c r="I184" s="265"/>
      <c r="J184" s="261"/>
      <c r="K184" s="261"/>
      <c r="L184" s="266"/>
      <c r="M184" s="267"/>
      <c r="N184" s="268"/>
      <c r="O184" s="268"/>
      <c r="P184" s="268"/>
      <c r="Q184" s="268"/>
      <c r="R184" s="268"/>
      <c r="S184" s="268"/>
      <c r="T184" s="269"/>
      <c r="U184" s="13"/>
      <c r="V184" s="13"/>
      <c r="W184" s="13"/>
      <c r="X184" s="13"/>
      <c r="Y184" s="13"/>
      <c r="Z184" s="13"/>
      <c r="AA184" s="13"/>
      <c r="AB184" s="13"/>
      <c r="AC184" s="13"/>
      <c r="AD184" s="13"/>
      <c r="AE184" s="13"/>
      <c r="AT184" s="270" t="s">
        <v>203</v>
      </c>
      <c r="AU184" s="270" t="s">
        <v>85</v>
      </c>
      <c r="AV184" s="13" t="s">
        <v>85</v>
      </c>
      <c r="AW184" s="13" t="s">
        <v>4</v>
      </c>
      <c r="AX184" s="13" t="s">
        <v>83</v>
      </c>
      <c r="AY184" s="270" t="s">
        <v>172</v>
      </c>
    </row>
    <row r="185" spans="1:65" s="2" customFormat="1" ht="21.75" customHeight="1">
      <c r="A185" s="39"/>
      <c r="B185" s="40"/>
      <c r="C185" s="242" t="s">
        <v>327</v>
      </c>
      <c r="D185" s="242" t="s">
        <v>175</v>
      </c>
      <c r="E185" s="243" t="s">
        <v>465</v>
      </c>
      <c r="F185" s="244" t="s">
        <v>466</v>
      </c>
      <c r="G185" s="245" t="s">
        <v>399</v>
      </c>
      <c r="H185" s="246">
        <v>44</v>
      </c>
      <c r="I185" s="247"/>
      <c r="J185" s="248">
        <f>ROUND(I185*H185,2)</f>
        <v>0</v>
      </c>
      <c r="K185" s="244" t="s">
        <v>179</v>
      </c>
      <c r="L185" s="45"/>
      <c r="M185" s="249" t="s">
        <v>1</v>
      </c>
      <c r="N185" s="250" t="s">
        <v>40</v>
      </c>
      <c r="O185" s="92"/>
      <c r="P185" s="251">
        <f>O185*H185</f>
        <v>0</v>
      </c>
      <c r="Q185" s="251">
        <v>0</v>
      </c>
      <c r="R185" s="251">
        <f>Q185*H185</f>
        <v>0</v>
      </c>
      <c r="S185" s="251">
        <v>0</v>
      </c>
      <c r="T185" s="252">
        <f>S185*H185</f>
        <v>0</v>
      </c>
      <c r="U185" s="39"/>
      <c r="V185" s="39"/>
      <c r="W185" s="39"/>
      <c r="X185" s="39"/>
      <c r="Y185" s="39"/>
      <c r="Z185" s="39"/>
      <c r="AA185" s="39"/>
      <c r="AB185" s="39"/>
      <c r="AC185" s="39"/>
      <c r="AD185" s="39"/>
      <c r="AE185" s="39"/>
      <c r="AR185" s="253" t="s">
        <v>195</v>
      </c>
      <c r="AT185" s="253" t="s">
        <v>175</v>
      </c>
      <c r="AU185" s="253" t="s">
        <v>85</v>
      </c>
      <c r="AY185" s="18" t="s">
        <v>172</v>
      </c>
      <c r="BE185" s="254">
        <f>IF(N185="základní",J185,0)</f>
        <v>0</v>
      </c>
      <c r="BF185" s="254">
        <f>IF(N185="snížená",J185,0)</f>
        <v>0</v>
      </c>
      <c r="BG185" s="254">
        <f>IF(N185="zákl. přenesená",J185,0)</f>
        <v>0</v>
      </c>
      <c r="BH185" s="254">
        <f>IF(N185="sníž. přenesená",J185,0)</f>
        <v>0</v>
      </c>
      <c r="BI185" s="254">
        <f>IF(N185="nulová",J185,0)</f>
        <v>0</v>
      </c>
      <c r="BJ185" s="18" t="s">
        <v>83</v>
      </c>
      <c r="BK185" s="254">
        <f>ROUND(I185*H185,2)</f>
        <v>0</v>
      </c>
      <c r="BL185" s="18" t="s">
        <v>195</v>
      </c>
      <c r="BM185" s="253" t="s">
        <v>467</v>
      </c>
    </row>
    <row r="186" spans="1:47" s="2" customFormat="1" ht="12">
      <c r="A186" s="39"/>
      <c r="B186" s="40"/>
      <c r="C186" s="41"/>
      <c r="D186" s="255" t="s">
        <v>182</v>
      </c>
      <c r="E186" s="41"/>
      <c r="F186" s="256" t="s">
        <v>468</v>
      </c>
      <c r="G186" s="41"/>
      <c r="H186" s="41"/>
      <c r="I186" s="210"/>
      <c r="J186" s="41"/>
      <c r="K186" s="41"/>
      <c r="L186" s="45"/>
      <c r="M186" s="257"/>
      <c r="N186" s="258"/>
      <c r="O186" s="92"/>
      <c r="P186" s="92"/>
      <c r="Q186" s="92"/>
      <c r="R186" s="92"/>
      <c r="S186" s="92"/>
      <c r="T186" s="93"/>
      <c r="U186" s="39"/>
      <c r="V186" s="39"/>
      <c r="W186" s="39"/>
      <c r="X186" s="39"/>
      <c r="Y186" s="39"/>
      <c r="Z186" s="39"/>
      <c r="AA186" s="39"/>
      <c r="AB186" s="39"/>
      <c r="AC186" s="39"/>
      <c r="AD186" s="39"/>
      <c r="AE186" s="39"/>
      <c r="AT186" s="18" t="s">
        <v>182</v>
      </c>
      <c r="AU186" s="18" t="s">
        <v>85</v>
      </c>
    </row>
    <row r="187" spans="1:47" s="2" customFormat="1" ht="12">
      <c r="A187" s="39"/>
      <c r="B187" s="40"/>
      <c r="C187" s="41"/>
      <c r="D187" s="255" t="s">
        <v>242</v>
      </c>
      <c r="E187" s="41"/>
      <c r="F187" s="259" t="s">
        <v>469</v>
      </c>
      <c r="G187" s="41"/>
      <c r="H187" s="41"/>
      <c r="I187" s="210"/>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242</v>
      </c>
      <c r="AU187" s="18" t="s">
        <v>85</v>
      </c>
    </row>
    <row r="188" spans="1:51" s="13" customFormat="1" ht="12">
      <c r="A188" s="13"/>
      <c r="B188" s="260"/>
      <c r="C188" s="261"/>
      <c r="D188" s="255" t="s">
        <v>203</v>
      </c>
      <c r="E188" s="262" t="s">
        <v>1</v>
      </c>
      <c r="F188" s="263" t="s">
        <v>385</v>
      </c>
      <c r="G188" s="261"/>
      <c r="H188" s="264">
        <v>44</v>
      </c>
      <c r="I188" s="265"/>
      <c r="J188" s="261"/>
      <c r="K188" s="261"/>
      <c r="L188" s="266"/>
      <c r="M188" s="267"/>
      <c r="N188" s="268"/>
      <c r="O188" s="268"/>
      <c r="P188" s="268"/>
      <c r="Q188" s="268"/>
      <c r="R188" s="268"/>
      <c r="S188" s="268"/>
      <c r="T188" s="269"/>
      <c r="U188" s="13"/>
      <c r="V188" s="13"/>
      <c r="W188" s="13"/>
      <c r="X188" s="13"/>
      <c r="Y188" s="13"/>
      <c r="Z188" s="13"/>
      <c r="AA188" s="13"/>
      <c r="AB188" s="13"/>
      <c r="AC188" s="13"/>
      <c r="AD188" s="13"/>
      <c r="AE188" s="13"/>
      <c r="AT188" s="270" t="s">
        <v>203</v>
      </c>
      <c r="AU188" s="270" t="s">
        <v>85</v>
      </c>
      <c r="AV188" s="13" t="s">
        <v>85</v>
      </c>
      <c r="AW188" s="13" t="s">
        <v>32</v>
      </c>
      <c r="AX188" s="13" t="s">
        <v>83</v>
      </c>
      <c r="AY188" s="270" t="s">
        <v>172</v>
      </c>
    </row>
    <row r="189" spans="1:63" s="12" customFormat="1" ht="22.8" customHeight="1">
      <c r="A189" s="12"/>
      <c r="B189" s="226"/>
      <c r="C189" s="227"/>
      <c r="D189" s="228" t="s">
        <v>74</v>
      </c>
      <c r="E189" s="240" t="s">
        <v>195</v>
      </c>
      <c r="F189" s="240" t="s">
        <v>470</v>
      </c>
      <c r="G189" s="227"/>
      <c r="H189" s="227"/>
      <c r="I189" s="230"/>
      <c r="J189" s="241">
        <f>BK189</f>
        <v>0</v>
      </c>
      <c r="K189" s="227"/>
      <c r="L189" s="232"/>
      <c r="M189" s="233"/>
      <c r="N189" s="234"/>
      <c r="O189" s="234"/>
      <c r="P189" s="235">
        <f>SUM(P190:P194)</f>
        <v>0</v>
      </c>
      <c r="Q189" s="234"/>
      <c r="R189" s="235">
        <f>SUM(R190:R194)</f>
        <v>1.8</v>
      </c>
      <c r="S189" s="234"/>
      <c r="T189" s="236">
        <f>SUM(T190:T194)</f>
        <v>0</v>
      </c>
      <c r="U189" s="12"/>
      <c r="V189" s="12"/>
      <c r="W189" s="12"/>
      <c r="X189" s="12"/>
      <c r="Y189" s="12"/>
      <c r="Z189" s="12"/>
      <c r="AA189" s="12"/>
      <c r="AB189" s="12"/>
      <c r="AC189" s="12"/>
      <c r="AD189" s="12"/>
      <c r="AE189" s="12"/>
      <c r="AR189" s="237" t="s">
        <v>83</v>
      </c>
      <c r="AT189" s="238" t="s">
        <v>74</v>
      </c>
      <c r="AU189" s="238" t="s">
        <v>83</v>
      </c>
      <c r="AY189" s="237" t="s">
        <v>172</v>
      </c>
      <c r="BK189" s="239">
        <f>SUM(BK190:BK194)</f>
        <v>0</v>
      </c>
    </row>
    <row r="190" spans="1:65" s="2" customFormat="1" ht="24.15" customHeight="1">
      <c r="A190" s="39"/>
      <c r="B190" s="40"/>
      <c r="C190" s="242" t="s">
        <v>227</v>
      </c>
      <c r="D190" s="242" t="s">
        <v>175</v>
      </c>
      <c r="E190" s="243" t="s">
        <v>471</v>
      </c>
      <c r="F190" s="244" t="s">
        <v>472</v>
      </c>
      <c r="G190" s="245" t="s">
        <v>399</v>
      </c>
      <c r="H190" s="246">
        <v>4.5</v>
      </c>
      <c r="I190" s="247"/>
      <c r="J190" s="248">
        <f>ROUND(I190*H190,2)</f>
        <v>0</v>
      </c>
      <c r="K190" s="244" t="s">
        <v>216</v>
      </c>
      <c r="L190" s="45"/>
      <c r="M190" s="249" t="s">
        <v>1</v>
      </c>
      <c r="N190" s="250" t="s">
        <v>40</v>
      </c>
      <c r="O190" s="92"/>
      <c r="P190" s="251">
        <f>O190*H190</f>
        <v>0</v>
      </c>
      <c r="Q190" s="251">
        <v>0.4</v>
      </c>
      <c r="R190" s="251">
        <f>Q190*H190</f>
        <v>1.8</v>
      </c>
      <c r="S190" s="251">
        <v>0</v>
      </c>
      <c r="T190" s="252">
        <f>S190*H190</f>
        <v>0</v>
      </c>
      <c r="U190" s="39"/>
      <c r="V190" s="39"/>
      <c r="W190" s="39"/>
      <c r="X190" s="39"/>
      <c r="Y190" s="39"/>
      <c r="Z190" s="39"/>
      <c r="AA190" s="39"/>
      <c r="AB190" s="39"/>
      <c r="AC190" s="39"/>
      <c r="AD190" s="39"/>
      <c r="AE190" s="39"/>
      <c r="AR190" s="253" t="s">
        <v>195</v>
      </c>
      <c r="AT190" s="253" t="s">
        <v>175</v>
      </c>
      <c r="AU190" s="253" t="s">
        <v>85</v>
      </c>
      <c r="AY190" s="18" t="s">
        <v>172</v>
      </c>
      <c r="BE190" s="254">
        <f>IF(N190="základní",J190,0)</f>
        <v>0</v>
      </c>
      <c r="BF190" s="254">
        <f>IF(N190="snížená",J190,0)</f>
        <v>0</v>
      </c>
      <c r="BG190" s="254">
        <f>IF(N190="zákl. přenesená",J190,0)</f>
        <v>0</v>
      </c>
      <c r="BH190" s="254">
        <f>IF(N190="sníž. přenesená",J190,0)</f>
        <v>0</v>
      </c>
      <c r="BI190" s="254">
        <f>IF(N190="nulová",J190,0)</f>
        <v>0</v>
      </c>
      <c r="BJ190" s="18" t="s">
        <v>83</v>
      </c>
      <c r="BK190" s="254">
        <f>ROUND(I190*H190,2)</f>
        <v>0</v>
      </c>
      <c r="BL190" s="18" t="s">
        <v>195</v>
      </c>
      <c r="BM190" s="253" t="s">
        <v>473</v>
      </c>
    </row>
    <row r="191" spans="1:47" s="2" customFormat="1" ht="12">
      <c r="A191" s="39"/>
      <c r="B191" s="40"/>
      <c r="C191" s="41"/>
      <c r="D191" s="255" t="s">
        <v>182</v>
      </c>
      <c r="E191" s="41"/>
      <c r="F191" s="256" t="s">
        <v>474</v>
      </c>
      <c r="G191" s="41"/>
      <c r="H191" s="41"/>
      <c r="I191" s="210"/>
      <c r="J191" s="41"/>
      <c r="K191" s="41"/>
      <c r="L191" s="45"/>
      <c r="M191" s="257"/>
      <c r="N191" s="258"/>
      <c r="O191" s="92"/>
      <c r="P191" s="92"/>
      <c r="Q191" s="92"/>
      <c r="R191" s="92"/>
      <c r="S191" s="92"/>
      <c r="T191" s="93"/>
      <c r="U191" s="39"/>
      <c r="V191" s="39"/>
      <c r="W191" s="39"/>
      <c r="X191" s="39"/>
      <c r="Y191" s="39"/>
      <c r="Z191" s="39"/>
      <c r="AA191" s="39"/>
      <c r="AB191" s="39"/>
      <c r="AC191" s="39"/>
      <c r="AD191" s="39"/>
      <c r="AE191" s="39"/>
      <c r="AT191" s="18" t="s">
        <v>182</v>
      </c>
      <c r="AU191" s="18" t="s">
        <v>85</v>
      </c>
    </row>
    <row r="192" spans="1:47" s="2" customFormat="1" ht="12">
      <c r="A192" s="39"/>
      <c r="B192" s="40"/>
      <c r="C192" s="41"/>
      <c r="D192" s="271" t="s">
        <v>218</v>
      </c>
      <c r="E192" s="41"/>
      <c r="F192" s="272" t="s">
        <v>475</v>
      </c>
      <c r="G192" s="41"/>
      <c r="H192" s="41"/>
      <c r="I192" s="210"/>
      <c r="J192" s="41"/>
      <c r="K192" s="41"/>
      <c r="L192" s="45"/>
      <c r="M192" s="257"/>
      <c r="N192" s="258"/>
      <c r="O192" s="92"/>
      <c r="P192" s="92"/>
      <c r="Q192" s="92"/>
      <c r="R192" s="92"/>
      <c r="S192" s="92"/>
      <c r="T192" s="93"/>
      <c r="U192" s="39"/>
      <c r="V192" s="39"/>
      <c r="W192" s="39"/>
      <c r="X192" s="39"/>
      <c r="Y192" s="39"/>
      <c r="Z192" s="39"/>
      <c r="AA192" s="39"/>
      <c r="AB192" s="39"/>
      <c r="AC192" s="39"/>
      <c r="AD192" s="39"/>
      <c r="AE192" s="39"/>
      <c r="AT192" s="18" t="s">
        <v>218</v>
      </c>
      <c r="AU192" s="18" t="s">
        <v>85</v>
      </c>
    </row>
    <row r="193" spans="1:47" s="2" customFormat="1" ht="12">
      <c r="A193" s="39"/>
      <c r="B193" s="40"/>
      <c r="C193" s="41"/>
      <c r="D193" s="255" t="s">
        <v>242</v>
      </c>
      <c r="E193" s="41"/>
      <c r="F193" s="259" t="s">
        <v>476</v>
      </c>
      <c r="G193" s="41"/>
      <c r="H193" s="41"/>
      <c r="I193" s="210"/>
      <c r="J193" s="41"/>
      <c r="K193" s="41"/>
      <c r="L193" s="45"/>
      <c r="M193" s="257"/>
      <c r="N193" s="258"/>
      <c r="O193" s="92"/>
      <c r="P193" s="92"/>
      <c r="Q193" s="92"/>
      <c r="R193" s="92"/>
      <c r="S193" s="92"/>
      <c r="T193" s="93"/>
      <c r="U193" s="39"/>
      <c r="V193" s="39"/>
      <c r="W193" s="39"/>
      <c r="X193" s="39"/>
      <c r="Y193" s="39"/>
      <c r="Z193" s="39"/>
      <c r="AA193" s="39"/>
      <c r="AB193" s="39"/>
      <c r="AC193" s="39"/>
      <c r="AD193" s="39"/>
      <c r="AE193" s="39"/>
      <c r="AT193" s="18" t="s">
        <v>242</v>
      </c>
      <c r="AU193" s="18" t="s">
        <v>85</v>
      </c>
    </row>
    <row r="194" spans="1:51" s="13" customFormat="1" ht="12">
      <c r="A194" s="13"/>
      <c r="B194" s="260"/>
      <c r="C194" s="261"/>
      <c r="D194" s="255" t="s">
        <v>203</v>
      </c>
      <c r="E194" s="262" t="s">
        <v>1</v>
      </c>
      <c r="F194" s="263" t="s">
        <v>477</v>
      </c>
      <c r="G194" s="261"/>
      <c r="H194" s="264">
        <v>4.5</v>
      </c>
      <c r="I194" s="265"/>
      <c r="J194" s="261"/>
      <c r="K194" s="261"/>
      <c r="L194" s="266"/>
      <c r="M194" s="267"/>
      <c r="N194" s="268"/>
      <c r="O194" s="268"/>
      <c r="P194" s="268"/>
      <c r="Q194" s="268"/>
      <c r="R194" s="268"/>
      <c r="S194" s="268"/>
      <c r="T194" s="269"/>
      <c r="U194" s="13"/>
      <c r="V194" s="13"/>
      <c r="W194" s="13"/>
      <c r="X194" s="13"/>
      <c r="Y194" s="13"/>
      <c r="Z194" s="13"/>
      <c r="AA194" s="13"/>
      <c r="AB194" s="13"/>
      <c r="AC194" s="13"/>
      <c r="AD194" s="13"/>
      <c r="AE194" s="13"/>
      <c r="AT194" s="270" t="s">
        <v>203</v>
      </c>
      <c r="AU194" s="270" t="s">
        <v>85</v>
      </c>
      <c r="AV194" s="13" t="s">
        <v>85</v>
      </c>
      <c r="AW194" s="13" t="s">
        <v>32</v>
      </c>
      <c r="AX194" s="13" t="s">
        <v>83</v>
      </c>
      <c r="AY194" s="270" t="s">
        <v>172</v>
      </c>
    </row>
    <row r="195" spans="1:63" s="12" customFormat="1" ht="22.8" customHeight="1">
      <c r="A195" s="12"/>
      <c r="B195" s="226"/>
      <c r="C195" s="227"/>
      <c r="D195" s="228" t="s">
        <v>74</v>
      </c>
      <c r="E195" s="240" t="s">
        <v>171</v>
      </c>
      <c r="F195" s="240" t="s">
        <v>478</v>
      </c>
      <c r="G195" s="227"/>
      <c r="H195" s="227"/>
      <c r="I195" s="230"/>
      <c r="J195" s="241">
        <f>BK195</f>
        <v>0</v>
      </c>
      <c r="K195" s="227"/>
      <c r="L195" s="232"/>
      <c r="M195" s="233"/>
      <c r="N195" s="234"/>
      <c r="O195" s="234"/>
      <c r="P195" s="235">
        <f>SUM(P196:P229)</f>
        <v>0</v>
      </c>
      <c r="Q195" s="234"/>
      <c r="R195" s="235">
        <f>SUM(R196:R229)</f>
        <v>0.8099999999999999</v>
      </c>
      <c r="S195" s="234"/>
      <c r="T195" s="236">
        <f>SUM(T196:T229)</f>
        <v>0</v>
      </c>
      <c r="U195" s="12"/>
      <c r="V195" s="12"/>
      <c r="W195" s="12"/>
      <c r="X195" s="12"/>
      <c r="Y195" s="12"/>
      <c r="Z195" s="12"/>
      <c r="AA195" s="12"/>
      <c r="AB195" s="12"/>
      <c r="AC195" s="12"/>
      <c r="AD195" s="12"/>
      <c r="AE195" s="12"/>
      <c r="AR195" s="237" t="s">
        <v>83</v>
      </c>
      <c r="AT195" s="238" t="s">
        <v>74</v>
      </c>
      <c r="AU195" s="238" t="s">
        <v>83</v>
      </c>
      <c r="AY195" s="237" t="s">
        <v>172</v>
      </c>
      <c r="BK195" s="239">
        <f>SUM(BK196:BK229)</f>
        <v>0</v>
      </c>
    </row>
    <row r="196" spans="1:65" s="2" customFormat="1" ht="16.5" customHeight="1">
      <c r="A196" s="39"/>
      <c r="B196" s="40"/>
      <c r="C196" s="242" t="s">
        <v>8</v>
      </c>
      <c r="D196" s="242" t="s">
        <v>175</v>
      </c>
      <c r="E196" s="243" t="s">
        <v>479</v>
      </c>
      <c r="F196" s="244" t="s">
        <v>480</v>
      </c>
      <c r="G196" s="245" t="s">
        <v>399</v>
      </c>
      <c r="H196" s="246">
        <v>98.1</v>
      </c>
      <c r="I196" s="247"/>
      <c r="J196" s="248">
        <f>ROUND(I196*H196,2)</f>
        <v>0</v>
      </c>
      <c r="K196" s="244" t="s">
        <v>179</v>
      </c>
      <c r="L196" s="45"/>
      <c r="M196" s="249" t="s">
        <v>1</v>
      </c>
      <c r="N196" s="250" t="s">
        <v>40</v>
      </c>
      <c r="O196" s="92"/>
      <c r="P196" s="251">
        <f>O196*H196</f>
        <v>0</v>
      </c>
      <c r="Q196" s="251">
        <v>0</v>
      </c>
      <c r="R196" s="251">
        <f>Q196*H196</f>
        <v>0</v>
      </c>
      <c r="S196" s="251">
        <v>0</v>
      </c>
      <c r="T196" s="252">
        <f>S196*H196</f>
        <v>0</v>
      </c>
      <c r="U196" s="39"/>
      <c r="V196" s="39"/>
      <c r="W196" s="39"/>
      <c r="X196" s="39"/>
      <c r="Y196" s="39"/>
      <c r="Z196" s="39"/>
      <c r="AA196" s="39"/>
      <c r="AB196" s="39"/>
      <c r="AC196" s="39"/>
      <c r="AD196" s="39"/>
      <c r="AE196" s="39"/>
      <c r="AR196" s="253" t="s">
        <v>195</v>
      </c>
      <c r="AT196" s="253" t="s">
        <v>175</v>
      </c>
      <c r="AU196" s="253" t="s">
        <v>85</v>
      </c>
      <c r="AY196" s="18" t="s">
        <v>172</v>
      </c>
      <c r="BE196" s="254">
        <f>IF(N196="základní",J196,0)</f>
        <v>0</v>
      </c>
      <c r="BF196" s="254">
        <f>IF(N196="snížená",J196,0)</f>
        <v>0</v>
      </c>
      <c r="BG196" s="254">
        <f>IF(N196="zákl. přenesená",J196,0)</f>
        <v>0</v>
      </c>
      <c r="BH196" s="254">
        <f>IF(N196="sníž. přenesená",J196,0)</f>
        <v>0</v>
      </c>
      <c r="BI196" s="254">
        <f>IF(N196="nulová",J196,0)</f>
        <v>0</v>
      </c>
      <c r="BJ196" s="18" t="s">
        <v>83</v>
      </c>
      <c r="BK196" s="254">
        <f>ROUND(I196*H196,2)</f>
        <v>0</v>
      </c>
      <c r="BL196" s="18" t="s">
        <v>195</v>
      </c>
      <c r="BM196" s="253" t="s">
        <v>481</v>
      </c>
    </row>
    <row r="197" spans="1:47" s="2" customFormat="1" ht="12">
      <c r="A197" s="39"/>
      <c r="B197" s="40"/>
      <c r="C197" s="41"/>
      <c r="D197" s="255" t="s">
        <v>182</v>
      </c>
      <c r="E197" s="41"/>
      <c r="F197" s="256" t="s">
        <v>482</v>
      </c>
      <c r="G197" s="41"/>
      <c r="H197" s="41"/>
      <c r="I197" s="210"/>
      <c r="J197" s="41"/>
      <c r="K197" s="41"/>
      <c r="L197" s="45"/>
      <c r="M197" s="257"/>
      <c r="N197" s="258"/>
      <c r="O197" s="92"/>
      <c r="P197" s="92"/>
      <c r="Q197" s="92"/>
      <c r="R197" s="92"/>
      <c r="S197" s="92"/>
      <c r="T197" s="93"/>
      <c r="U197" s="39"/>
      <c r="V197" s="39"/>
      <c r="W197" s="39"/>
      <c r="X197" s="39"/>
      <c r="Y197" s="39"/>
      <c r="Z197" s="39"/>
      <c r="AA197" s="39"/>
      <c r="AB197" s="39"/>
      <c r="AC197" s="39"/>
      <c r="AD197" s="39"/>
      <c r="AE197" s="39"/>
      <c r="AT197" s="18" t="s">
        <v>182</v>
      </c>
      <c r="AU197" s="18" t="s">
        <v>85</v>
      </c>
    </row>
    <row r="198" spans="1:51" s="13" customFormat="1" ht="12">
      <c r="A198" s="13"/>
      <c r="B198" s="260"/>
      <c r="C198" s="261"/>
      <c r="D198" s="255" t="s">
        <v>203</v>
      </c>
      <c r="E198" s="262" t="s">
        <v>1</v>
      </c>
      <c r="F198" s="263" t="s">
        <v>483</v>
      </c>
      <c r="G198" s="261"/>
      <c r="H198" s="264">
        <v>43.6</v>
      </c>
      <c r="I198" s="265"/>
      <c r="J198" s="261"/>
      <c r="K198" s="261"/>
      <c r="L198" s="266"/>
      <c r="M198" s="267"/>
      <c r="N198" s="268"/>
      <c r="O198" s="268"/>
      <c r="P198" s="268"/>
      <c r="Q198" s="268"/>
      <c r="R198" s="268"/>
      <c r="S198" s="268"/>
      <c r="T198" s="269"/>
      <c r="U198" s="13"/>
      <c r="V198" s="13"/>
      <c r="W198" s="13"/>
      <c r="X198" s="13"/>
      <c r="Y198" s="13"/>
      <c r="Z198" s="13"/>
      <c r="AA198" s="13"/>
      <c r="AB198" s="13"/>
      <c r="AC198" s="13"/>
      <c r="AD198" s="13"/>
      <c r="AE198" s="13"/>
      <c r="AT198" s="270" t="s">
        <v>203</v>
      </c>
      <c r="AU198" s="270" t="s">
        <v>85</v>
      </c>
      <c r="AV198" s="13" t="s">
        <v>85</v>
      </c>
      <c r="AW198" s="13" t="s">
        <v>32</v>
      </c>
      <c r="AX198" s="13" t="s">
        <v>75</v>
      </c>
      <c r="AY198" s="270" t="s">
        <v>172</v>
      </c>
    </row>
    <row r="199" spans="1:51" s="13" customFormat="1" ht="12">
      <c r="A199" s="13"/>
      <c r="B199" s="260"/>
      <c r="C199" s="261"/>
      <c r="D199" s="255" t="s">
        <v>203</v>
      </c>
      <c r="E199" s="262" t="s">
        <v>1</v>
      </c>
      <c r="F199" s="263" t="s">
        <v>484</v>
      </c>
      <c r="G199" s="261"/>
      <c r="H199" s="264">
        <v>54.5</v>
      </c>
      <c r="I199" s="265"/>
      <c r="J199" s="261"/>
      <c r="K199" s="261"/>
      <c r="L199" s="266"/>
      <c r="M199" s="267"/>
      <c r="N199" s="268"/>
      <c r="O199" s="268"/>
      <c r="P199" s="268"/>
      <c r="Q199" s="268"/>
      <c r="R199" s="268"/>
      <c r="S199" s="268"/>
      <c r="T199" s="269"/>
      <c r="U199" s="13"/>
      <c r="V199" s="13"/>
      <c r="W199" s="13"/>
      <c r="X199" s="13"/>
      <c r="Y199" s="13"/>
      <c r="Z199" s="13"/>
      <c r="AA199" s="13"/>
      <c r="AB199" s="13"/>
      <c r="AC199" s="13"/>
      <c r="AD199" s="13"/>
      <c r="AE199" s="13"/>
      <c r="AT199" s="270" t="s">
        <v>203</v>
      </c>
      <c r="AU199" s="270" t="s">
        <v>85</v>
      </c>
      <c r="AV199" s="13" t="s">
        <v>85</v>
      </c>
      <c r="AW199" s="13" t="s">
        <v>32</v>
      </c>
      <c r="AX199" s="13" t="s">
        <v>75</v>
      </c>
      <c r="AY199" s="270" t="s">
        <v>172</v>
      </c>
    </row>
    <row r="200" spans="1:51" s="16" customFormat="1" ht="12">
      <c r="A200" s="16"/>
      <c r="B200" s="298"/>
      <c r="C200" s="299"/>
      <c r="D200" s="255" t="s">
        <v>203</v>
      </c>
      <c r="E200" s="300" t="s">
        <v>1</v>
      </c>
      <c r="F200" s="301" t="s">
        <v>257</v>
      </c>
      <c r="G200" s="299"/>
      <c r="H200" s="302">
        <v>98.1</v>
      </c>
      <c r="I200" s="303"/>
      <c r="J200" s="299"/>
      <c r="K200" s="299"/>
      <c r="L200" s="304"/>
      <c r="M200" s="305"/>
      <c r="N200" s="306"/>
      <c r="O200" s="306"/>
      <c r="P200" s="306"/>
      <c r="Q200" s="306"/>
      <c r="R200" s="306"/>
      <c r="S200" s="306"/>
      <c r="T200" s="307"/>
      <c r="U200" s="16"/>
      <c r="V200" s="16"/>
      <c r="W200" s="16"/>
      <c r="X200" s="16"/>
      <c r="Y200" s="16"/>
      <c r="Z200" s="16"/>
      <c r="AA200" s="16"/>
      <c r="AB200" s="16"/>
      <c r="AC200" s="16"/>
      <c r="AD200" s="16"/>
      <c r="AE200" s="16"/>
      <c r="AT200" s="308" t="s">
        <v>203</v>
      </c>
      <c r="AU200" s="308" t="s">
        <v>85</v>
      </c>
      <c r="AV200" s="16" t="s">
        <v>195</v>
      </c>
      <c r="AW200" s="16" t="s">
        <v>32</v>
      </c>
      <c r="AX200" s="16" t="s">
        <v>83</v>
      </c>
      <c r="AY200" s="308" t="s">
        <v>172</v>
      </c>
    </row>
    <row r="201" spans="1:65" s="2" customFormat="1" ht="33" customHeight="1">
      <c r="A201" s="39"/>
      <c r="B201" s="40"/>
      <c r="C201" s="242" t="s">
        <v>346</v>
      </c>
      <c r="D201" s="242" t="s">
        <v>175</v>
      </c>
      <c r="E201" s="243" t="s">
        <v>485</v>
      </c>
      <c r="F201" s="244" t="s">
        <v>486</v>
      </c>
      <c r="G201" s="245" t="s">
        <v>399</v>
      </c>
      <c r="H201" s="246">
        <v>109</v>
      </c>
      <c r="I201" s="247"/>
      <c r="J201" s="248">
        <f>ROUND(I201*H201,2)</f>
        <v>0</v>
      </c>
      <c r="K201" s="244" t="s">
        <v>216</v>
      </c>
      <c r="L201" s="45"/>
      <c r="M201" s="249" t="s">
        <v>1</v>
      </c>
      <c r="N201" s="250" t="s">
        <v>40</v>
      </c>
      <c r="O201" s="92"/>
      <c r="P201" s="251">
        <f>O201*H201</f>
        <v>0</v>
      </c>
      <c r="Q201" s="251">
        <v>0</v>
      </c>
      <c r="R201" s="251">
        <f>Q201*H201</f>
        <v>0</v>
      </c>
      <c r="S201" s="251">
        <v>0</v>
      </c>
      <c r="T201" s="252">
        <f>S201*H201</f>
        <v>0</v>
      </c>
      <c r="U201" s="39"/>
      <c r="V201" s="39"/>
      <c r="W201" s="39"/>
      <c r="X201" s="39"/>
      <c r="Y201" s="39"/>
      <c r="Z201" s="39"/>
      <c r="AA201" s="39"/>
      <c r="AB201" s="39"/>
      <c r="AC201" s="39"/>
      <c r="AD201" s="39"/>
      <c r="AE201" s="39"/>
      <c r="AR201" s="253" t="s">
        <v>195</v>
      </c>
      <c r="AT201" s="253" t="s">
        <v>175</v>
      </c>
      <c r="AU201" s="253" t="s">
        <v>85</v>
      </c>
      <c r="AY201" s="18" t="s">
        <v>172</v>
      </c>
      <c r="BE201" s="254">
        <f>IF(N201="základní",J201,0)</f>
        <v>0</v>
      </c>
      <c r="BF201" s="254">
        <f>IF(N201="snížená",J201,0)</f>
        <v>0</v>
      </c>
      <c r="BG201" s="254">
        <f>IF(N201="zákl. přenesená",J201,0)</f>
        <v>0</v>
      </c>
      <c r="BH201" s="254">
        <f>IF(N201="sníž. přenesená",J201,0)</f>
        <v>0</v>
      </c>
      <c r="BI201" s="254">
        <f>IF(N201="nulová",J201,0)</f>
        <v>0</v>
      </c>
      <c r="BJ201" s="18" t="s">
        <v>83</v>
      </c>
      <c r="BK201" s="254">
        <f>ROUND(I201*H201,2)</f>
        <v>0</v>
      </c>
      <c r="BL201" s="18" t="s">
        <v>195</v>
      </c>
      <c r="BM201" s="253" t="s">
        <v>487</v>
      </c>
    </row>
    <row r="202" spans="1:47" s="2" customFormat="1" ht="12">
      <c r="A202" s="39"/>
      <c r="B202" s="40"/>
      <c r="C202" s="41"/>
      <c r="D202" s="255" t="s">
        <v>182</v>
      </c>
      <c r="E202" s="41"/>
      <c r="F202" s="256" t="s">
        <v>488</v>
      </c>
      <c r="G202" s="41"/>
      <c r="H202" s="41"/>
      <c r="I202" s="210"/>
      <c r="J202" s="41"/>
      <c r="K202" s="41"/>
      <c r="L202" s="45"/>
      <c r="M202" s="257"/>
      <c r="N202" s="258"/>
      <c r="O202" s="92"/>
      <c r="P202" s="92"/>
      <c r="Q202" s="92"/>
      <c r="R202" s="92"/>
      <c r="S202" s="92"/>
      <c r="T202" s="93"/>
      <c r="U202" s="39"/>
      <c r="V202" s="39"/>
      <c r="W202" s="39"/>
      <c r="X202" s="39"/>
      <c r="Y202" s="39"/>
      <c r="Z202" s="39"/>
      <c r="AA202" s="39"/>
      <c r="AB202" s="39"/>
      <c r="AC202" s="39"/>
      <c r="AD202" s="39"/>
      <c r="AE202" s="39"/>
      <c r="AT202" s="18" t="s">
        <v>182</v>
      </c>
      <c r="AU202" s="18" t="s">
        <v>85</v>
      </c>
    </row>
    <row r="203" spans="1:47" s="2" customFormat="1" ht="12">
      <c r="A203" s="39"/>
      <c r="B203" s="40"/>
      <c r="C203" s="41"/>
      <c r="D203" s="271" t="s">
        <v>218</v>
      </c>
      <c r="E203" s="41"/>
      <c r="F203" s="272" t="s">
        <v>489</v>
      </c>
      <c r="G203" s="41"/>
      <c r="H203" s="41"/>
      <c r="I203" s="210"/>
      <c r="J203" s="41"/>
      <c r="K203" s="41"/>
      <c r="L203" s="45"/>
      <c r="M203" s="257"/>
      <c r="N203" s="258"/>
      <c r="O203" s="92"/>
      <c r="P203" s="92"/>
      <c r="Q203" s="92"/>
      <c r="R203" s="92"/>
      <c r="S203" s="92"/>
      <c r="T203" s="93"/>
      <c r="U203" s="39"/>
      <c r="V203" s="39"/>
      <c r="W203" s="39"/>
      <c r="X203" s="39"/>
      <c r="Y203" s="39"/>
      <c r="Z203" s="39"/>
      <c r="AA203" s="39"/>
      <c r="AB203" s="39"/>
      <c r="AC203" s="39"/>
      <c r="AD203" s="39"/>
      <c r="AE203" s="39"/>
      <c r="AT203" s="18" t="s">
        <v>218</v>
      </c>
      <c r="AU203" s="18" t="s">
        <v>85</v>
      </c>
    </row>
    <row r="204" spans="1:47" s="2" customFormat="1" ht="12">
      <c r="A204" s="39"/>
      <c r="B204" s="40"/>
      <c r="C204" s="41"/>
      <c r="D204" s="255" t="s">
        <v>242</v>
      </c>
      <c r="E204" s="41"/>
      <c r="F204" s="259" t="s">
        <v>490</v>
      </c>
      <c r="G204" s="41"/>
      <c r="H204" s="41"/>
      <c r="I204" s="210"/>
      <c r="J204" s="41"/>
      <c r="K204" s="41"/>
      <c r="L204" s="45"/>
      <c r="M204" s="257"/>
      <c r="N204" s="258"/>
      <c r="O204" s="92"/>
      <c r="P204" s="92"/>
      <c r="Q204" s="92"/>
      <c r="R204" s="92"/>
      <c r="S204" s="92"/>
      <c r="T204" s="93"/>
      <c r="U204" s="39"/>
      <c r="V204" s="39"/>
      <c r="W204" s="39"/>
      <c r="X204" s="39"/>
      <c r="Y204" s="39"/>
      <c r="Z204" s="39"/>
      <c r="AA204" s="39"/>
      <c r="AB204" s="39"/>
      <c r="AC204" s="39"/>
      <c r="AD204" s="39"/>
      <c r="AE204" s="39"/>
      <c r="AT204" s="18" t="s">
        <v>242</v>
      </c>
      <c r="AU204" s="18" t="s">
        <v>85</v>
      </c>
    </row>
    <row r="205" spans="1:51" s="13" customFormat="1" ht="12">
      <c r="A205" s="13"/>
      <c r="B205" s="260"/>
      <c r="C205" s="261"/>
      <c r="D205" s="255" t="s">
        <v>203</v>
      </c>
      <c r="E205" s="262" t="s">
        <v>1</v>
      </c>
      <c r="F205" s="263" t="s">
        <v>491</v>
      </c>
      <c r="G205" s="261"/>
      <c r="H205" s="264">
        <v>109</v>
      </c>
      <c r="I205" s="265"/>
      <c r="J205" s="261"/>
      <c r="K205" s="261"/>
      <c r="L205" s="266"/>
      <c r="M205" s="267"/>
      <c r="N205" s="268"/>
      <c r="O205" s="268"/>
      <c r="P205" s="268"/>
      <c r="Q205" s="268"/>
      <c r="R205" s="268"/>
      <c r="S205" s="268"/>
      <c r="T205" s="269"/>
      <c r="U205" s="13"/>
      <c r="V205" s="13"/>
      <c r="W205" s="13"/>
      <c r="X205" s="13"/>
      <c r="Y205" s="13"/>
      <c r="Z205" s="13"/>
      <c r="AA205" s="13"/>
      <c r="AB205" s="13"/>
      <c r="AC205" s="13"/>
      <c r="AD205" s="13"/>
      <c r="AE205" s="13"/>
      <c r="AT205" s="270" t="s">
        <v>203</v>
      </c>
      <c r="AU205" s="270" t="s">
        <v>85</v>
      </c>
      <c r="AV205" s="13" t="s">
        <v>85</v>
      </c>
      <c r="AW205" s="13" t="s">
        <v>32</v>
      </c>
      <c r="AX205" s="13" t="s">
        <v>83</v>
      </c>
      <c r="AY205" s="270" t="s">
        <v>172</v>
      </c>
    </row>
    <row r="206" spans="1:65" s="2" customFormat="1" ht="24.15" customHeight="1">
      <c r="A206" s="39"/>
      <c r="B206" s="40"/>
      <c r="C206" s="242" t="s">
        <v>353</v>
      </c>
      <c r="D206" s="242" t="s">
        <v>175</v>
      </c>
      <c r="E206" s="243" t="s">
        <v>492</v>
      </c>
      <c r="F206" s="244" t="s">
        <v>493</v>
      </c>
      <c r="G206" s="245" t="s">
        <v>399</v>
      </c>
      <c r="H206" s="246">
        <v>54.5</v>
      </c>
      <c r="I206" s="247"/>
      <c r="J206" s="248">
        <f>ROUND(I206*H206,2)</f>
        <v>0</v>
      </c>
      <c r="K206" s="244" t="s">
        <v>216</v>
      </c>
      <c r="L206" s="45"/>
      <c r="M206" s="249" t="s">
        <v>1</v>
      </c>
      <c r="N206" s="250" t="s">
        <v>40</v>
      </c>
      <c r="O206" s="92"/>
      <c r="P206" s="251">
        <f>O206*H206</f>
        <v>0</v>
      </c>
      <c r="Q206" s="251">
        <v>0</v>
      </c>
      <c r="R206" s="251">
        <f>Q206*H206</f>
        <v>0</v>
      </c>
      <c r="S206" s="251">
        <v>0</v>
      </c>
      <c r="T206" s="252">
        <f>S206*H206</f>
        <v>0</v>
      </c>
      <c r="U206" s="39"/>
      <c r="V206" s="39"/>
      <c r="W206" s="39"/>
      <c r="X206" s="39"/>
      <c r="Y206" s="39"/>
      <c r="Z206" s="39"/>
      <c r="AA206" s="39"/>
      <c r="AB206" s="39"/>
      <c r="AC206" s="39"/>
      <c r="AD206" s="39"/>
      <c r="AE206" s="39"/>
      <c r="AR206" s="253" t="s">
        <v>195</v>
      </c>
      <c r="AT206" s="253" t="s">
        <v>175</v>
      </c>
      <c r="AU206" s="253" t="s">
        <v>85</v>
      </c>
      <c r="AY206" s="18" t="s">
        <v>172</v>
      </c>
      <c r="BE206" s="254">
        <f>IF(N206="základní",J206,0)</f>
        <v>0</v>
      </c>
      <c r="BF206" s="254">
        <f>IF(N206="snížená",J206,0)</f>
        <v>0</v>
      </c>
      <c r="BG206" s="254">
        <f>IF(N206="zákl. přenesená",J206,0)</f>
        <v>0</v>
      </c>
      <c r="BH206" s="254">
        <f>IF(N206="sníž. přenesená",J206,0)</f>
        <v>0</v>
      </c>
      <c r="BI206" s="254">
        <f>IF(N206="nulová",J206,0)</f>
        <v>0</v>
      </c>
      <c r="BJ206" s="18" t="s">
        <v>83</v>
      </c>
      <c r="BK206" s="254">
        <f>ROUND(I206*H206,2)</f>
        <v>0</v>
      </c>
      <c r="BL206" s="18" t="s">
        <v>195</v>
      </c>
      <c r="BM206" s="253" t="s">
        <v>494</v>
      </c>
    </row>
    <row r="207" spans="1:47" s="2" customFormat="1" ht="12">
      <c r="A207" s="39"/>
      <c r="B207" s="40"/>
      <c r="C207" s="41"/>
      <c r="D207" s="255" t="s">
        <v>182</v>
      </c>
      <c r="E207" s="41"/>
      <c r="F207" s="256" t="s">
        <v>495</v>
      </c>
      <c r="G207" s="41"/>
      <c r="H207" s="41"/>
      <c r="I207" s="210"/>
      <c r="J207" s="41"/>
      <c r="K207" s="41"/>
      <c r="L207" s="45"/>
      <c r="M207" s="257"/>
      <c r="N207" s="258"/>
      <c r="O207" s="92"/>
      <c r="P207" s="92"/>
      <c r="Q207" s="92"/>
      <c r="R207" s="92"/>
      <c r="S207" s="92"/>
      <c r="T207" s="93"/>
      <c r="U207" s="39"/>
      <c r="V207" s="39"/>
      <c r="W207" s="39"/>
      <c r="X207" s="39"/>
      <c r="Y207" s="39"/>
      <c r="Z207" s="39"/>
      <c r="AA207" s="39"/>
      <c r="AB207" s="39"/>
      <c r="AC207" s="39"/>
      <c r="AD207" s="39"/>
      <c r="AE207" s="39"/>
      <c r="AT207" s="18" t="s">
        <v>182</v>
      </c>
      <c r="AU207" s="18" t="s">
        <v>85</v>
      </c>
    </row>
    <row r="208" spans="1:47" s="2" customFormat="1" ht="12">
      <c r="A208" s="39"/>
      <c r="B208" s="40"/>
      <c r="C208" s="41"/>
      <c r="D208" s="271" t="s">
        <v>218</v>
      </c>
      <c r="E208" s="41"/>
      <c r="F208" s="272" t="s">
        <v>496</v>
      </c>
      <c r="G208" s="41"/>
      <c r="H208" s="41"/>
      <c r="I208" s="210"/>
      <c r="J208" s="41"/>
      <c r="K208" s="41"/>
      <c r="L208" s="45"/>
      <c r="M208" s="257"/>
      <c r="N208" s="258"/>
      <c r="O208" s="92"/>
      <c r="P208" s="92"/>
      <c r="Q208" s="92"/>
      <c r="R208" s="92"/>
      <c r="S208" s="92"/>
      <c r="T208" s="93"/>
      <c r="U208" s="39"/>
      <c r="V208" s="39"/>
      <c r="W208" s="39"/>
      <c r="X208" s="39"/>
      <c r="Y208" s="39"/>
      <c r="Z208" s="39"/>
      <c r="AA208" s="39"/>
      <c r="AB208" s="39"/>
      <c r="AC208" s="39"/>
      <c r="AD208" s="39"/>
      <c r="AE208" s="39"/>
      <c r="AT208" s="18" t="s">
        <v>218</v>
      </c>
      <c r="AU208" s="18" t="s">
        <v>85</v>
      </c>
    </row>
    <row r="209" spans="1:51" s="13" customFormat="1" ht="12">
      <c r="A209" s="13"/>
      <c r="B209" s="260"/>
      <c r="C209" s="261"/>
      <c r="D209" s="255" t="s">
        <v>203</v>
      </c>
      <c r="E209" s="262" t="s">
        <v>1</v>
      </c>
      <c r="F209" s="263" t="s">
        <v>497</v>
      </c>
      <c r="G209" s="261"/>
      <c r="H209" s="264">
        <v>54.5</v>
      </c>
      <c r="I209" s="265"/>
      <c r="J209" s="261"/>
      <c r="K209" s="261"/>
      <c r="L209" s="266"/>
      <c r="M209" s="267"/>
      <c r="N209" s="268"/>
      <c r="O209" s="268"/>
      <c r="P209" s="268"/>
      <c r="Q209" s="268"/>
      <c r="R209" s="268"/>
      <c r="S209" s="268"/>
      <c r="T209" s="269"/>
      <c r="U209" s="13"/>
      <c r="V209" s="13"/>
      <c r="W209" s="13"/>
      <c r="X209" s="13"/>
      <c r="Y209" s="13"/>
      <c r="Z209" s="13"/>
      <c r="AA209" s="13"/>
      <c r="AB209" s="13"/>
      <c r="AC209" s="13"/>
      <c r="AD209" s="13"/>
      <c r="AE209" s="13"/>
      <c r="AT209" s="270" t="s">
        <v>203</v>
      </c>
      <c r="AU209" s="270" t="s">
        <v>85</v>
      </c>
      <c r="AV209" s="13" t="s">
        <v>85</v>
      </c>
      <c r="AW209" s="13" t="s">
        <v>32</v>
      </c>
      <c r="AX209" s="13" t="s">
        <v>83</v>
      </c>
      <c r="AY209" s="270" t="s">
        <v>172</v>
      </c>
    </row>
    <row r="210" spans="1:65" s="2" customFormat="1" ht="21.75" customHeight="1">
      <c r="A210" s="39"/>
      <c r="B210" s="40"/>
      <c r="C210" s="242" t="s">
        <v>359</v>
      </c>
      <c r="D210" s="242" t="s">
        <v>175</v>
      </c>
      <c r="E210" s="243" t="s">
        <v>498</v>
      </c>
      <c r="F210" s="244" t="s">
        <v>499</v>
      </c>
      <c r="G210" s="245" t="s">
        <v>399</v>
      </c>
      <c r="H210" s="246">
        <v>272.5</v>
      </c>
      <c r="I210" s="247"/>
      <c r="J210" s="248">
        <f>ROUND(I210*H210,2)</f>
        <v>0</v>
      </c>
      <c r="K210" s="244" t="s">
        <v>216</v>
      </c>
      <c r="L210" s="45"/>
      <c r="M210" s="249" t="s">
        <v>1</v>
      </c>
      <c r="N210" s="250" t="s">
        <v>40</v>
      </c>
      <c r="O210" s="92"/>
      <c r="P210" s="251">
        <f>O210*H210</f>
        <v>0</v>
      </c>
      <c r="Q210" s="251">
        <v>0</v>
      </c>
      <c r="R210" s="251">
        <f>Q210*H210</f>
        <v>0</v>
      </c>
      <c r="S210" s="251">
        <v>0</v>
      </c>
      <c r="T210" s="252">
        <f>S210*H210</f>
        <v>0</v>
      </c>
      <c r="U210" s="39"/>
      <c r="V210" s="39"/>
      <c r="W210" s="39"/>
      <c r="X210" s="39"/>
      <c r="Y210" s="39"/>
      <c r="Z210" s="39"/>
      <c r="AA210" s="39"/>
      <c r="AB210" s="39"/>
      <c r="AC210" s="39"/>
      <c r="AD210" s="39"/>
      <c r="AE210" s="39"/>
      <c r="AR210" s="253" t="s">
        <v>195</v>
      </c>
      <c r="AT210" s="253" t="s">
        <v>175</v>
      </c>
      <c r="AU210" s="253" t="s">
        <v>85</v>
      </c>
      <c r="AY210" s="18" t="s">
        <v>172</v>
      </c>
      <c r="BE210" s="254">
        <f>IF(N210="základní",J210,0)</f>
        <v>0</v>
      </c>
      <c r="BF210" s="254">
        <f>IF(N210="snížená",J210,0)</f>
        <v>0</v>
      </c>
      <c r="BG210" s="254">
        <f>IF(N210="zákl. přenesená",J210,0)</f>
        <v>0</v>
      </c>
      <c r="BH210" s="254">
        <f>IF(N210="sníž. přenesená",J210,0)</f>
        <v>0</v>
      </c>
      <c r="BI210" s="254">
        <f>IF(N210="nulová",J210,0)</f>
        <v>0</v>
      </c>
      <c r="BJ210" s="18" t="s">
        <v>83</v>
      </c>
      <c r="BK210" s="254">
        <f>ROUND(I210*H210,2)</f>
        <v>0</v>
      </c>
      <c r="BL210" s="18" t="s">
        <v>195</v>
      </c>
      <c r="BM210" s="253" t="s">
        <v>500</v>
      </c>
    </row>
    <row r="211" spans="1:47" s="2" customFormat="1" ht="12">
      <c r="A211" s="39"/>
      <c r="B211" s="40"/>
      <c r="C211" s="41"/>
      <c r="D211" s="255" t="s">
        <v>182</v>
      </c>
      <c r="E211" s="41"/>
      <c r="F211" s="256" t="s">
        <v>501</v>
      </c>
      <c r="G211" s="41"/>
      <c r="H211" s="41"/>
      <c r="I211" s="210"/>
      <c r="J211" s="41"/>
      <c r="K211" s="41"/>
      <c r="L211" s="45"/>
      <c r="M211" s="257"/>
      <c r="N211" s="258"/>
      <c r="O211" s="92"/>
      <c r="P211" s="92"/>
      <c r="Q211" s="92"/>
      <c r="R211" s="92"/>
      <c r="S211" s="92"/>
      <c r="T211" s="93"/>
      <c r="U211" s="39"/>
      <c r="V211" s="39"/>
      <c r="W211" s="39"/>
      <c r="X211" s="39"/>
      <c r="Y211" s="39"/>
      <c r="Z211" s="39"/>
      <c r="AA211" s="39"/>
      <c r="AB211" s="39"/>
      <c r="AC211" s="39"/>
      <c r="AD211" s="39"/>
      <c r="AE211" s="39"/>
      <c r="AT211" s="18" t="s">
        <v>182</v>
      </c>
      <c r="AU211" s="18" t="s">
        <v>85</v>
      </c>
    </row>
    <row r="212" spans="1:47" s="2" customFormat="1" ht="12">
      <c r="A212" s="39"/>
      <c r="B212" s="40"/>
      <c r="C212" s="41"/>
      <c r="D212" s="271" t="s">
        <v>218</v>
      </c>
      <c r="E212" s="41"/>
      <c r="F212" s="272" t="s">
        <v>502</v>
      </c>
      <c r="G212" s="41"/>
      <c r="H212" s="41"/>
      <c r="I212" s="210"/>
      <c r="J212" s="41"/>
      <c r="K212" s="41"/>
      <c r="L212" s="45"/>
      <c r="M212" s="257"/>
      <c r="N212" s="258"/>
      <c r="O212" s="92"/>
      <c r="P212" s="92"/>
      <c r="Q212" s="92"/>
      <c r="R212" s="92"/>
      <c r="S212" s="92"/>
      <c r="T212" s="93"/>
      <c r="U212" s="39"/>
      <c r="V212" s="39"/>
      <c r="W212" s="39"/>
      <c r="X212" s="39"/>
      <c r="Y212" s="39"/>
      <c r="Z212" s="39"/>
      <c r="AA212" s="39"/>
      <c r="AB212" s="39"/>
      <c r="AC212" s="39"/>
      <c r="AD212" s="39"/>
      <c r="AE212" s="39"/>
      <c r="AT212" s="18" t="s">
        <v>218</v>
      </c>
      <c r="AU212" s="18" t="s">
        <v>85</v>
      </c>
    </row>
    <row r="213" spans="1:51" s="13" customFormat="1" ht="12">
      <c r="A213" s="13"/>
      <c r="B213" s="260"/>
      <c r="C213" s="261"/>
      <c r="D213" s="255" t="s">
        <v>203</v>
      </c>
      <c r="E213" s="262" t="s">
        <v>1</v>
      </c>
      <c r="F213" s="263" t="s">
        <v>503</v>
      </c>
      <c r="G213" s="261"/>
      <c r="H213" s="264">
        <v>272.5</v>
      </c>
      <c r="I213" s="265"/>
      <c r="J213" s="261"/>
      <c r="K213" s="261"/>
      <c r="L213" s="266"/>
      <c r="M213" s="267"/>
      <c r="N213" s="268"/>
      <c r="O213" s="268"/>
      <c r="P213" s="268"/>
      <c r="Q213" s="268"/>
      <c r="R213" s="268"/>
      <c r="S213" s="268"/>
      <c r="T213" s="269"/>
      <c r="U213" s="13"/>
      <c r="V213" s="13"/>
      <c r="W213" s="13"/>
      <c r="X213" s="13"/>
      <c r="Y213" s="13"/>
      <c r="Z213" s="13"/>
      <c r="AA213" s="13"/>
      <c r="AB213" s="13"/>
      <c r="AC213" s="13"/>
      <c r="AD213" s="13"/>
      <c r="AE213" s="13"/>
      <c r="AT213" s="270" t="s">
        <v>203</v>
      </c>
      <c r="AU213" s="270" t="s">
        <v>85</v>
      </c>
      <c r="AV213" s="13" t="s">
        <v>85</v>
      </c>
      <c r="AW213" s="13" t="s">
        <v>32</v>
      </c>
      <c r="AX213" s="13" t="s">
        <v>83</v>
      </c>
      <c r="AY213" s="270" t="s">
        <v>172</v>
      </c>
    </row>
    <row r="214" spans="1:65" s="2" customFormat="1" ht="33" customHeight="1">
      <c r="A214" s="39"/>
      <c r="B214" s="40"/>
      <c r="C214" s="242" t="s">
        <v>366</v>
      </c>
      <c r="D214" s="242" t="s">
        <v>175</v>
      </c>
      <c r="E214" s="243" t="s">
        <v>504</v>
      </c>
      <c r="F214" s="244" t="s">
        <v>505</v>
      </c>
      <c r="G214" s="245" t="s">
        <v>399</v>
      </c>
      <c r="H214" s="246">
        <v>218</v>
      </c>
      <c r="I214" s="247"/>
      <c r="J214" s="248">
        <f>ROUND(I214*H214,2)</f>
        <v>0</v>
      </c>
      <c r="K214" s="244" t="s">
        <v>216</v>
      </c>
      <c r="L214" s="45"/>
      <c r="M214" s="249" t="s">
        <v>1</v>
      </c>
      <c r="N214" s="250" t="s">
        <v>40</v>
      </c>
      <c r="O214" s="92"/>
      <c r="P214" s="251">
        <f>O214*H214</f>
        <v>0</v>
      </c>
      <c r="Q214" s="251">
        <v>0</v>
      </c>
      <c r="R214" s="251">
        <f>Q214*H214</f>
        <v>0</v>
      </c>
      <c r="S214" s="251">
        <v>0</v>
      </c>
      <c r="T214" s="252">
        <f>S214*H214</f>
        <v>0</v>
      </c>
      <c r="U214" s="39"/>
      <c r="V214" s="39"/>
      <c r="W214" s="39"/>
      <c r="X214" s="39"/>
      <c r="Y214" s="39"/>
      <c r="Z214" s="39"/>
      <c r="AA214" s="39"/>
      <c r="AB214" s="39"/>
      <c r="AC214" s="39"/>
      <c r="AD214" s="39"/>
      <c r="AE214" s="39"/>
      <c r="AR214" s="253" t="s">
        <v>195</v>
      </c>
      <c r="AT214" s="253" t="s">
        <v>175</v>
      </c>
      <c r="AU214" s="253" t="s">
        <v>85</v>
      </c>
      <c r="AY214" s="18" t="s">
        <v>172</v>
      </c>
      <c r="BE214" s="254">
        <f>IF(N214="základní",J214,0)</f>
        <v>0</v>
      </c>
      <c r="BF214" s="254">
        <f>IF(N214="snížená",J214,0)</f>
        <v>0</v>
      </c>
      <c r="BG214" s="254">
        <f>IF(N214="zákl. přenesená",J214,0)</f>
        <v>0</v>
      </c>
      <c r="BH214" s="254">
        <f>IF(N214="sníž. přenesená",J214,0)</f>
        <v>0</v>
      </c>
      <c r="BI214" s="254">
        <f>IF(N214="nulová",J214,0)</f>
        <v>0</v>
      </c>
      <c r="BJ214" s="18" t="s">
        <v>83</v>
      </c>
      <c r="BK214" s="254">
        <f>ROUND(I214*H214,2)</f>
        <v>0</v>
      </c>
      <c r="BL214" s="18" t="s">
        <v>195</v>
      </c>
      <c r="BM214" s="253" t="s">
        <v>506</v>
      </c>
    </row>
    <row r="215" spans="1:47" s="2" customFormat="1" ht="12">
      <c r="A215" s="39"/>
      <c r="B215" s="40"/>
      <c r="C215" s="41"/>
      <c r="D215" s="255" t="s">
        <v>182</v>
      </c>
      <c r="E215" s="41"/>
      <c r="F215" s="256" t="s">
        <v>507</v>
      </c>
      <c r="G215" s="41"/>
      <c r="H215" s="41"/>
      <c r="I215" s="210"/>
      <c r="J215" s="41"/>
      <c r="K215" s="41"/>
      <c r="L215" s="45"/>
      <c r="M215" s="257"/>
      <c r="N215" s="258"/>
      <c r="O215" s="92"/>
      <c r="P215" s="92"/>
      <c r="Q215" s="92"/>
      <c r="R215" s="92"/>
      <c r="S215" s="92"/>
      <c r="T215" s="93"/>
      <c r="U215" s="39"/>
      <c r="V215" s="39"/>
      <c r="W215" s="39"/>
      <c r="X215" s="39"/>
      <c r="Y215" s="39"/>
      <c r="Z215" s="39"/>
      <c r="AA215" s="39"/>
      <c r="AB215" s="39"/>
      <c r="AC215" s="39"/>
      <c r="AD215" s="39"/>
      <c r="AE215" s="39"/>
      <c r="AT215" s="18" t="s">
        <v>182</v>
      </c>
      <c r="AU215" s="18" t="s">
        <v>85</v>
      </c>
    </row>
    <row r="216" spans="1:47" s="2" customFormat="1" ht="12">
      <c r="A216" s="39"/>
      <c r="B216" s="40"/>
      <c r="C216" s="41"/>
      <c r="D216" s="271" t="s">
        <v>218</v>
      </c>
      <c r="E216" s="41"/>
      <c r="F216" s="272" t="s">
        <v>508</v>
      </c>
      <c r="G216" s="41"/>
      <c r="H216" s="41"/>
      <c r="I216" s="210"/>
      <c r="J216" s="41"/>
      <c r="K216" s="41"/>
      <c r="L216" s="45"/>
      <c r="M216" s="257"/>
      <c r="N216" s="258"/>
      <c r="O216" s="92"/>
      <c r="P216" s="92"/>
      <c r="Q216" s="92"/>
      <c r="R216" s="92"/>
      <c r="S216" s="92"/>
      <c r="T216" s="93"/>
      <c r="U216" s="39"/>
      <c r="V216" s="39"/>
      <c r="W216" s="39"/>
      <c r="X216" s="39"/>
      <c r="Y216" s="39"/>
      <c r="Z216" s="39"/>
      <c r="AA216" s="39"/>
      <c r="AB216" s="39"/>
      <c r="AC216" s="39"/>
      <c r="AD216" s="39"/>
      <c r="AE216" s="39"/>
      <c r="AT216" s="18" t="s">
        <v>218</v>
      </c>
      <c r="AU216" s="18" t="s">
        <v>85</v>
      </c>
    </row>
    <row r="217" spans="1:47" s="2" customFormat="1" ht="12">
      <c r="A217" s="39"/>
      <c r="B217" s="40"/>
      <c r="C217" s="41"/>
      <c r="D217" s="255" t="s">
        <v>242</v>
      </c>
      <c r="E217" s="41"/>
      <c r="F217" s="259" t="s">
        <v>509</v>
      </c>
      <c r="G217" s="41"/>
      <c r="H217" s="41"/>
      <c r="I217" s="210"/>
      <c r="J217" s="41"/>
      <c r="K217" s="41"/>
      <c r="L217" s="45"/>
      <c r="M217" s="257"/>
      <c r="N217" s="258"/>
      <c r="O217" s="92"/>
      <c r="P217" s="92"/>
      <c r="Q217" s="92"/>
      <c r="R217" s="92"/>
      <c r="S217" s="92"/>
      <c r="T217" s="93"/>
      <c r="U217" s="39"/>
      <c r="V217" s="39"/>
      <c r="W217" s="39"/>
      <c r="X217" s="39"/>
      <c r="Y217" s="39"/>
      <c r="Z217" s="39"/>
      <c r="AA217" s="39"/>
      <c r="AB217" s="39"/>
      <c r="AC217" s="39"/>
      <c r="AD217" s="39"/>
      <c r="AE217" s="39"/>
      <c r="AT217" s="18" t="s">
        <v>242</v>
      </c>
      <c r="AU217" s="18" t="s">
        <v>85</v>
      </c>
    </row>
    <row r="218" spans="1:51" s="13" customFormat="1" ht="12">
      <c r="A218" s="13"/>
      <c r="B218" s="260"/>
      <c r="C218" s="261"/>
      <c r="D218" s="255" t="s">
        <v>203</v>
      </c>
      <c r="E218" s="262" t="s">
        <v>1</v>
      </c>
      <c r="F218" s="263" t="s">
        <v>510</v>
      </c>
      <c r="G218" s="261"/>
      <c r="H218" s="264">
        <v>218</v>
      </c>
      <c r="I218" s="265"/>
      <c r="J218" s="261"/>
      <c r="K218" s="261"/>
      <c r="L218" s="266"/>
      <c r="M218" s="267"/>
      <c r="N218" s="268"/>
      <c r="O218" s="268"/>
      <c r="P218" s="268"/>
      <c r="Q218" s="268"/>
      <c r="R218" s="268"/>
      <c r="S218" s="268"/>
      <c r="T218" s="269"/>
      <c r="U218" s="13"/>
      <c r="V218" s="13"/>
      <c r="W218" s="13"/>
      <c r="X218" s="13"/>
      <c r="Y218" s="13"/>
      <c r="Z218" s="13"/>
      <c r="AA218" s="13"/>
      <c r="AB218" s="13"/>
      <c r="AC218" s="13"/>
      <c r="AD218" s="13"/>
      <c r="AE218" s="13"/>
      <c r="AT218" s="270" t="s">
        <v>203</v>
      </c>
      <c r="AU218" s="270" t="s">
        <v>85</v>
      </c>
      <c r="AV218" s="13" t="s">
        <v>85</v>
      </c>
      <c r="AW218" s="13" t="s">
        <v>32</v>
      </c>
      <c r="AX218" s="13" t="s">
        <v>83</v>
      </c>
      <c r="AY218" s="270" t="s">
        <v>172</v>
      </c>
    </row>
    <row r="219" spans="1:65" s="2" customFormat="1" ht="24.15" customHeight="1">
      <c r="A219" s="39"/>
      <c r="B219" s="40"/>
      <c r="C219" s="242" t="s">
        <v>374</v>
      </c>
      <c r="D219" s="242" t="s">
        <v>175</v>
      </c>
      <c r="E219" s="243" t="s">
        <v>511</v>
      </c>
      <c r="F219" s="244" t="s">
        <v>512</v>
      </c>
      <c r="G219" s="245" t="s">
        <v>399</v>
      </c>
      <c r="H219" s="246">
        <v>163.5</v>
      </c>
      <c r="I219" s="247"/>
      <c r="J219" s="248">
        <f>ROUND(I219*H219,2)</f>
        <v>0</v>
      </c>
      <c r="K219" s="244" t="s">
        <v>216</v>
      </c>
      <c r="L219" s="45"/>
      <c r="M219" s="249" t="s">
        <v>1</v>
      </c>
      <c r="N219" s="250" t="s">
        <v>40</v>
      </c>
      <c r="O219" s="92"/>
      <c r="P219" s="251">
        <f>O219*H219</f>
        <v>0</v>
      </c>
      <c r="Q219" s="251">
        <v>0</v>
      </c>
      <c r="R219" s="251">
        <f>Q219*H219</f>
        <v>0</v>
      </c>
      <c r="S219" s="251">
        <v>0</v>
      </c>
      <c r="T219" s="252">
        <f>S219*H219</f>
        <v>0</v>
      </c>
      <c r="U219" s="39"/>
      <c r="V219" s="39"/>
      <c r="W219" s="39"/>
      <c r="X219" s="39"/>
      <c r="Y219" s="39"/>
      <c r="Z219" s="39"/>
      <c r="AA219" s="39"/>
      <c r="AB219" s="39"/>
      <c r="AC219" s="39"/>
      <c r="AD219" s="39"/>
      <c r="AE219" s="39"/>
      <c r="AR219" s="253" t="s">
        <v>195</v>
      </c>
      <c r="AT219" s="253" t="s">
        <v>175</v>
      </c>
      <c r="AU219" s="253" t="s">
        <v>85</v>
      </c>
      <c r="AY219" s="18" t="s">
        <v>172</v>
      </c>
      <c r="BE219" s="254">
        <f>IF(N219="základní",J219,0)</f>
        <v>0</v>
      </c>
      <c r="BF219" s="254">
        <f>IF(N219="snížená",J219,0)</f>
        <v>0</v>
      </c>
      <c r="BG219" s="254">
        <f>IF(N219="zákl. přenesená",J219,0)</f>
        <v>0</v>
      </c>
      <c r="BH219" s="254">
        <f>IF(N219="sníž. přenesená",J219,0)</f>
        <v>0</v>
      </c>
      <c r="BI219" s="254">
        <f>IF(N219="nulová",J219,0)</f>
        <v>0</v>
      </c>
      <c r="BJ219" s="18" t="s">
        <v>83</v>
      </c>
      <c r="BK219" s="254">
        <f>ROUND(I219*H219,2)</f>
        <v>0</v>
      </c>
      <c r="BL219" s="18" t="s">
        <v>195</v>
      </c>
      <c r="BM219" s="253" t="s">
        <v>513</v>
      </c>
    </row>
    <row r="220" spans="1:47" s="2" customFormat="1" ht="12">
      <c r="A220" s="39"/>
      <c r="B220" s="40"/>
      <c r="C220" s="41"/>
      <c r="D220" s="255" t="s">
        <v>182</v>
      </c>
      <c r="E220" s="41"/>
      <c r="F220" s="256" t="s">
        <v>514</v>
      </c>
      <c r="G220" s="41"/>
      <c r="H220" s="41"/>
      <c r="I220" s="210"/>
      <c r="J220" s="41"/>
      <c r="K220" s="41"/>
      <c r="L220" s="45"/>
      <c r="M220" s="257"/>
      <c r="N220" s="258"/>
      <c r="O220" s="92"/>
      <c r="P220" s="92"/>
      <c r="Q220" s="92"/>
      <c r="R220" s="92"/>
      <c r="S220" s="92"/>
      <c r="T220" s="93"/>
      <c r="U220" s="39"/>
      <c r="V220" s="39"/>
      <c r="W220" s="39"/>
      <c r="X220" s="39"/>
      <c r="Y220" s="39"/>
      <c r="Z220" s="39"/>
      <c r="AA220" s="39"/>
      <c r="AB220" s="39"/>
      <c r="AC220" s="39"/>
      <c r="AD220" s="39"/>
      <c r="AE220" s="39"/>
      <c r="AT220" s="18" t="s">
        <v>182</v>
      </c>
      <c r="AU220" s="18" t="s">
        <v>85</v>
      </c>
    </row>
    <row r="221" spans="1:47" s="2" customFormat="1" ht="12">
      <c r="A221" s="39"/>
      <c r="B221" s="40"/>
      <c r="C221" s="41"/>
      <c r="D221" s="271" t="s">
        <v>218</v>
      </c>
      <c r="E221" s="41"/>
      <c r="F221" s="272" t="s">
        <v>515</v>
      </c>
      <c r="G221" s="41"/>
      <c r="H221" s="41"/>
      <c r="I221" s="210"/>
      <c r="J221" s="41"/>
      <c r="K221" s="41"/>
      <c r="L221" s="45"/>
      <c r="M221" s="257"/>
      <c r="N221" s="258"/>
      <c r="O221" s="92"/>
      <c r="P221" s="92"/>
      <c r="Q221" s="92"/>
      <c r="R221" s="92"/>
      <c r="S221" s="92"/>
      <c r="T221" s="93"/>
      <c r="U221" s="39"/>
      <c r="V221" s="39"/>
      <c r="W221" s="39"/>
      <c r="X221" s="39"/>
      <c r="Y221" s="39"/>
      <c r="Z221" s="39"/>
      <c r="AA221" s="39"/>
      <c r="AB221" s="39"/>
      <c r="AC221" s="39"/>
      <c r="AD221" s="39"/>
      <c r="AE221" s="39"/>
      <c r="AT221" s="18" t="s">
        <v>218</v>
      </c>
      <c r="AU221" s="18" t="s">
        <v>85</v>
      </c>
    </row>
    <row r="222" spans="1:47" s="2" customFormat="1" ht="12">
      <c r="A222" s="39"/>
      <c r="B222" s="40"/>
      <c r="C222" s="41"/>
      <c r="D222" s="255" t="s">
        <v>242</v>
      </c>
      <c r="E222" s="41"/>
      <c r="F222" s="259" t="s">
        <v>516</v>
      </c>
      <c r="G222" s="41"/>
      <c r="H222" s="41"/>
      <c r="I222" s="210"/>
      <c r="J222" s="41"/>
      <c r="K222" s="41"/>
      <c r="L222" s="45"/>
      <c r="M222" s="257"/>
      <c r="N222" s="258"/>
      <c r="O222" s="92"/>
      <c r="P222" s="92"/>
      <c r="Q222" s="92"/>
      <c r="R222" s="92"/>
      <c r="S222" s="92"/>
      <c r="T222" s="93"/>
      <c r="U222" s="39"/>
      <c r="V222" s="39"/>
      <c r="W222" s="39"/>
      <c r="X222" s="39"/>
      <c r="Y222" s="39"/>
      <c r="Z222" s="39"/>
      <c r="AA222" s="39"/>
      <c r="AB222" s="39"/>
      <c r="AC222" s="39"/>
      <c r="AD222" s="39"/>
      <c r="AE222" s="39"/>
      <c r="AT222" s="18" t="s">
        <v>242</v>
      </c>
      <c r="AU222" s="18" t="s">
        <v>85</v>
      </c>
    </row>
    <row r="223" spans="1:51" s="13" customFormat="1" ht="12">
      <c r="A223" s="13"/>
      <c r="B223" s="260"/>
      <c r="C223" s="261"/>
      <c r="D223" s="255" t="s">
        <v>203</v>
      </c>
      <c r="E223" s="262" t="s">
        <v>1</v>
      </c>
      <c r="F223" s="263" t="s">
        <v>517</v>
      </c>
      <c r="G223" s="261"/>
      <c r="H223" s="264">
        <v>163.5</v>
      </c>
      <c r="I223" s="265"/>
      <c r="J223" s="261"/>
      <c r="K223" s="261"/>
      <c r="L223" s="266"/>
      <c r="M223" s="267"/>
      <c r="N223" s="268"/>
      <c r="O223" s="268"/>
      <c r="P223" s="268"/>
      <c r="Q223" s="268"/>
      <c r="R223" s="268"/>
      <c r="S223" s="268"/>
      <c r="T223" s="269"/>
      <c r="U223" s="13"/>
      <c r="V223" s="13"/>
      <c r="W223" s="13"/>
      <c r="X223" s="13"/>
      <c r="Y223" s="13"/>
      <c r="Z223" s="13"/>
      <c r="AA223" s="13"/>
      <c r="AB223" s="13"/>
      <c r="AC223" s="13"/>
      <c r="AD223" s="13"/>
      <c r="AE223" s="13"/>
      <c r="AT223" s="270" t="s">
        <v>203</v>
      </c>
      <c r="AU223" s="270" t="s">
        <v>85</v>
      </c>
      <c r="AV223" s="13" t="s">
        <v>85</v>
      </c>
      <c r="AW223" s="13" t="s">
        <v>32</v>
      </c>
      <c r="AX223" s="13" t="s">
        <v>83</v>
      </c>
      <c r="AY223" s="270" t="s">
        <v>172</v>
      </c>
    </row>
    <row r="224" spans="1:65" s="2" customFormat="1" ht="21.75" customHeight="1">
      <c r="A224" s="39"/>
      <c r="B224" s="40"/>
      <c r="C224" s="242" t="s">
        <v>7</v>
      </c>
      <c r="D224" s="242" t="s">
        <v>175</v>
      </c>
      <c r="E224" s="243" t="s">
        <v>518</v>
      </c>
      <c r="F224" s="244" t="s">
        <v>519</v>
      </c>
      <c r="G224" s="245" t="s">
        <v>369</v>
      </c>
      <c r="H224" s="246">
        <v>225</v>
      </c>
      <c r="I224" s="247"/>
      <c r="J224" s="248">
        <f>ROUND(I224*H224,2)</f>
        <v>0</v>
      </c>
      <c r="K224" s="244" t="s">
        <v>216</v>
      </c>
      <c r="L224" s="45"/>
      <c r="M224" s="249" t="s">
        <v>1</v>
      </c>
      <c r="N224" s="250" t="s">
        <v>40</v>
      </c>
      <c r="O224" s="92"/>
      <c r="P224" s="251">
        <f>O224*H224</f>
        <v>0</v>
      </c>
      <c r="Q224" s="251">
        <v>0.0036</v>
      </c>
      <c r="R224" s="251">
        <f>Q224*H224</f>
        <v>0.8099999999999999</v>
      </c>
      <c r="S224" s="251">
        <v>0</v>
      </c>
      <c r="T224" s="252">
        <f>S224*H224</f>
        <v>0</v>
      </c>
      <c r="U224" s="39"/>
      <c r="V224" s="39"/>
      <c r="W224" s="39"/>
      <c r="X224" s="39"/>
      <c r="Y224" s="39"/>
      <c r="Z224" s="39"/>
      <c r="AA224" s="39"/>
      <c r="AB224" s="39"/>
      <c r="AC224" s="39"/>
      <c r="AD224" s="39"/>
      <c r="AE224" s="39"/>
      <c r="AR224" s="253" t="s">
        <v>195</v>
      </c>
      <c r="AT224" s="253" t="s">
        <v>175</v>
      </c>
      <c r="AU224" s="253" t="s">
        <v>85</v>
      </c>
      <c r="AY224" s="18" t="s">
        <v>172</v>
      </c>
      <c r="BE224" s="254">
        <f>IF(N224="základní",J224,0)</f>
        <v>0</v>
      </c>
      <c r="BF224" s="254">
        <f>IF(N224="snížená",J224,0)</f>
        <v>0</v>
      </c>
      <c r="BG224" s="254">
        <f>IF(N224="zákl. přenesená",J224,0)</f>
        <v>0</v>
      </c>
      <c r="BH224" s="254">
        <f>IF(N224="sníž. přenesená",J224,0)</f>
        <v>0</v>
      </c>
      <c r="BI224" s="254">
        <f>IF(N224="nulová",J224,0)</f>
        <v>0</v>
      </c>
      <c r="BJ224" s="18" t="s">
        <v>83</v>
      </c>
      <c r="BK224" s="254">
        <f>ROUND(I224*H224,2)</f>
        <v>0</v>
      </c>
      <c r="BL224" s="18" t="s">
        <v>195</v>
      </c>
      <c r="BM224" s="253" t="s">
        <v>520</v>
      </c>
    </row>
    <row r="225" spans="1:47" s="2" customFormat="1" ht="12">
      <c r="A225" s="39"/>
      <c r="B225" s="40"/>
      <c r="C225" s="41"/>
      <c r="D225" s="255" t="s">
        <v>182</v>
      </c>
      <c r="E225" s="41"/>
      <c r="F225" s="256" t="s">
        <v>521</v>
      </c>
      <c r="G225" s="41"/>
      <c r="H225" s="41"/>
      <c r="I225" s="210"/>
      <c r="J225" s="41"/>
      <c r="K225" s="41"/>
      <c r="L225" s="45"/>
      <c r="M225" s="257"/>
      <c r="N225" s="258"/>
      <c r="O225" s="92"/>
      <c r="P225" s="92"/>
      <c r="Q225" s="92"/>
      <c r="R225" s="92"/>
      <c r="S225" s="92"/>
      <c r="T225" s="93"/>
      <c r="U225" s="39"/>
      <c r="V225" s="39"/>
      <c r="W225" s="39"/>
      <c r="X225" s="39"/>
      <c r="Y225" s="39"/>
      <c r="Z225" s="39"/>
      <c r="AA225" s="39"/>
      <c r="AB225" s="39"/>
      <c r="AC225" s="39"/>
      <c r="AD225" s="39"/>
      <c r="AE225" s="39"/>
      <c r="AT225" s="18" t="s">
        <v>182</v>
      </c>
      <c r="AU225" s="18" t="s">
        <v>85</v>
      </c>
    </row>
    <row r="226" spans="1:47" s="2" customFormat="1" ht="12">
      <c r="A226" s="39"/>
      <c r="B226" s="40"/>
      <c r="C226" s="41"/>
      <c r="D226" s="271" t="s">
        <v>218</v>
      </c>
      <c r="E226" s="41"/>
      <c r="F226" s="272" t="s">
        <v>522</v>
      </c>
      <c r="G226" s="41"/>
      <c r="H226" s="41"/>
      <c r="I226" s="210"/>
      <c r="J226" s="41"/>
      <c r="K226" s="41"/>
      <c r="L226" s="45"/>
      <c r="M226" s="257"/>
      <c r="N226" s="258"/>
      <c r="O226" s="92"/>
      <c r="P226" s="92"/>
      <c r="Q226" s="92"/>
      <c r="R226" s="92"/>
      <c r="S226" s="92"/>
      <c r="T226" s="93"/>
      <c r="U226" s="39"/>
      <c r="V226" s="39"/>
      <c r="W226" s="39"/>
      <c r="X226" s="39"/>
      <c r="Y226" s="39"/>
      <c r="Z226" s="39"/>
      <c r="AA226" s="39"/>
      <c r="AB226" s="39"/>
      <c r="AC226" s="39"/>
      <c r="AD226" s="39"/>
      <c r="AE226" s="39"/>
      <c r="AT226" s="18" t="s">
        <v>218</v>
      </c>
      <c r="AU226" s="18" t="s">
        <v>85</v>
      </c>
    </row>
    <row r="227" spans="1:47" s="2" customFormat="1" ht="12">
      <c r="A227" s="39"/>
      <c r="B227" s="40"/>
      <c r="C227" s="41"/>
      <c r="D227" s="255" t="s">
        <v>242</v>
      </c>
      <c r="E227" s="41"/>
      <c r="F227" s="259" t="s">
        <v>523</v>
      </c>
      <c r="G227" s="41"/>
      <c r="H227" s="41"/>
      <c r="I227" s="210"/>
      <c r="J227" s="41"/>
      <c r="K227" s="41"/>
      <c r="L227" s="45"/>
      <c r="M227" s="257"/>
      <c r="N227" s="258"/>
      <c r="O227" s="92"/>
      <c r="P227" s="92"/>
      <c r="Q227" s="92"/>
      <c r="R227" s="92"/>
      <c r="S227" s="92"/>
      <c r="T227" s="93"/>
      <c r="U227" s="39"/>
      <c r="V227" s="39"/>
      <c r="W227" s="39"/>
      <c r="X227" s="39"/>
      <c r="Y227" s="39"/>
      <c r="Z227" s="39"/>
      <c r="AA227" s="39"/>
      <c r="AB227" s="39"/>
      <c r="AC227" s="39"/>
      <c r="AD227" s="39"/>
      <c r="AE227" s="39"/>
      <c r="AT227" s="18" t="s">
        <v>242</v>
      </c>
      <c r="AU227" s="18" t="s">
        <v>85</v>
      </c>
    </row>
    <row r="228" spans="1:51" s="14" customFormat="1" ht="12">
      <c r="A228" s="14"/>
      <c r="B228" s="277"/>
      <c r="C228" s="278"/>
      <c r="D228" s="255" t="s">
        <v>203</v>
      </c>
      <c r="E228" s="279" t="s">
        <v>1</v>
      </c>
      <c r="F228" s="280" t="s">
        <v>524</v>
      </c>
      <c r="G228" s="278"/>
      <c r="H228" s="279" t="s">
        <v>1</v>
      </c>
      <c r="I228" s="281"/>
      <c r="J228" s="278"/>
      <c r="K228" s="278"/>
      <c r="L228" s="282"/>
      <c r="M228" s="283"/>
      <c r="N228" s="284"/>
      <c r="O228" s="284"/>
      <c r="P228" s="284"/>
      <c r="Q228" s="284"/>
      <c r="R228" s="284"/>
      <c r="S228" s="284"/>
      <c r="T228" s="285"/>
      <c r="U228" s="14"/>
      <c r="V228" s="14"/>
      <c r="W228" s="14"/>
      <c r="X228" s="14"/>
      <c r="Y228" s="14"/>
      <c r="Z228" s="14"/>
      <c r="AA228" s="14"/>
      <c r="AB228" s="14"/>
      <c r="AC228" s="14"/>
      <c r="AD228" s="14"/>
      <c r="AE228" s="14"/>
      <c r="AT228" s="286" t="s">
        <v>203</v>
      </c>
      <c r="AU228" s="286" t="s">
        <v>85</v>
      </c>
      <c r="AV228" s="14" t="s">
        <v>83</v>
      </c>
      <c r="AW228" s="14" t="s">
        <v>32</v>
      </c>
      <c r="AX228" s="14" t="s">
        <v>75</v>
      </c>
      <c r="AY228" s="286" t="s">
        <v>172</v>
      </c>
    </row>
    <row r="229" spans="1:51" s="13" customFormat="1" ht="12">
      <c r="A229" s="13"/>
      <c r="B229" s="260"/>
      <c r="C229" s="261"/>
      <c r="D229" s="255" t="s">
        <v>203</v>
      </c>
      <c r="E229" s="262" t="s">
        <v>1</v>
      </c>
      <c r="F229" s="263" t="s">
        <v>525</v>
      </c>
      <c r="G229" s="261"/>
      <c r="H229" s="264">
        <v>225</v>
      </c>
      <c r="I229" s="265"/>
      <c r="J229" s="261"/>
      <c r="K229" s="261"/>
      <c r="L229" s="266"/>
      <c r="M229" s="267"/>
      <c r="N229" s="268"/>
      <c r="O229" s="268"/>
      <c r="P229" s="268"/>
      <c r="Q229" s="268"/>
      <c r="R229" s="268"/>
      <c r="S229" s="268"/>
      <c r="T229" s="269"/>
      <c r="U229" s="13"/>
      <c r="V229" s="13"/>
      <c r="W229" s="13"/>
      <c r="X229" s="13"/>
      <c r="Y229" s="13"/>
      <c r="Z229" s="13"/>
      <c r="AA229" s="13"/>
      <c r="AB229" s="13"/>
      <c r="AC229" s="13"/>
      <c r="AD229" s="13"/>
      <c r="AE229" s="13"/>
      <c r="AT229" s="270" t="s">
        <v>203</v>
      </c>
      <c r="AU229" s="270" t="s">
        <v>85</v>
      </c>
      <c r="AV229" s="13" t="s">
        <v>85</v>
      </c>
      <c r="AW229" s="13" t="s">
        <v>32</v>
      </c>
      <c r="AX229" s="13" t="s">
        <v>83</v>
      </c>
      <c r="AY229" s="270" t="s">
        <v>172</v>
      </c>
    </row>
    <row r="230" spans="1:63" s="12" customFormat="1" ht="22.8" customHeight="1">
      <c r="A230" s="12"/>
      <c r="B230" s="226"/>
      <c r="C230" s="227"/>
      <c r="D230" s="228" t="s">
        <v>74</v>
      </c>
      <c r="E230" s="240" t="s">
        <v>220</v>
      </c>
      <c r="F230" s="240" t="s">
        <v>526</v>
      </c>
      <c r="G230" s="227"/>
      <c r="H230" s="227"/>
      <c r="I230" s="230"/>
      <c r="J230" s="241">
        <f>BK230</f>
        <v>0</v>
      </c>
      <c r="K230" s="227"/>
      <c r="L230" s="232"/>
      <c r="M230" s="233"/>
      <c r="N230" s="234"/>
      <c r="O230" s="234"/>
      <c r="P230" s="235">
        <f>SUM(P231:P248)</f>
        <v>0</v>
      </c>
      <c r="Q230" s="234"/>
      <c r="R230" s="235">
        <f>SUM(R231:R248)</f>
        <v>1.3598</v>
      </c>
      <c r="S230" s="234"/>
      <c r="T230" s="236">
        <f>SUM(T231:T248)</f>
        <v>0</v>
      </c>
      <c r="U230" s="12"/>
      <c r="V230" s="12"/>
      <c r="W230" s="12"/>
      <c r="X230" s="12"/>
      <c r="Y230" s="12"/>
      <c r="Z230" s="12"/>
      <c r="AA230" s="12"/>
      <c r="AB230" s="12"/>
      <c r="AC230" s="12"/>
      <c r="AD230" s="12"/>
      <c r="AE230" s="12"/>
      <c r="AR230" s="237" t="s">
        <v>83</v>
      </c>
      <c r="AT230" s="238" t="s">
        <v>74</v>
      </c>
      <c r="AU230" s="238" t="s">
        <v>83</v>
      </c>
      <c r="AY230" s="237" t="s">
        <v>172</v>
      </c>
      <c r="BK230" s="239">
        <f>SUM(BK231:BK248)</f>
        <v>0</v>
      </c>
    </row>
    <row r="231" spans="1:65" s="2" customFormat="1" ht="24.15" customHeight="1">
      <c r="A231" s="39"/>
      <c r="B231" s="40"/>
      <c r="C231" s="242" t="s">
        <v>527</v>
      </c>
      <c r="D231" s="242" t="s">
        <v>175</v>
      </c>
      <c r="E231" s="243" t="s">
        <v>528</v>
      </c>
      <c r="F231" s="244" t="s">
        <v>529</v>
      </c>
      <c r="G231" s="245" t="s">
        <v>238</v>
      </c>
      <c r="H231" s="246">
        <v>2</v>
      </c>
      <c r="I231" s="247"/>
      <c r="J231" s="248">
        <f>ROUND(I231*H231,2)</f>
        <v>0</v>
      </c>
      <c r="K231" s="244" t="s">
        <v>179</v>
      </c>
      <c r="L231" s="45"/>
      <c r="M231" s="249" t="s">
        <v>1</v>
      </c>
      <c r="N231" s="250" t="s">
        <v>40</v>
      </c>
      <c r="O231" s="92"/>
      <c r="P231" s="251">
        <f>O231*H231</f>
        <v>0</v>
      </c>
      <c r="Q231" s="251">
        <v>0.3409</v>
      </c>
      <c r="R231" s="251">
        <f>Q231*H231</f>
        <v>0.6818</v>
      </c>
      <c r="S231" s="251">
        <v>0</v>
      </c>
      <c r="T231" s="252">
        <f>S231*H231</f>
        <v>0</v>
      </c>
      <c r="U231" s="39"/>
      <c r="V231" s="39"/>
      <c r="W231" s="39"/>
      <c r="X231" s="39"/>
      <c r="Y231" s="39"/>
      <c r="Z231" s="39"/>
      <c r="AA231" s="39"/>
      <c r="AB231" s="39"/>
      <c r="AC231" s="39"/>
      <c r="AD231" s="39"/>
      <c r="AE231" s="39"/>
      <c r="AR231" s="253" t="s">
        <v>195</v>
      </c>
      <c r="AT231" s="253" t="s">
        <v>175</v>
      </c>
      <c r="AU231" s="253" t="s">
        <v>85</v>
      </c>
      <c r="AY231" s="18" t="s">
        <v>172</v>
      </c>
      <c r="BE231" s="254">
        <f>IF(N231="základní",J231,0)</f>
        <v>0</v>
      </c>
      <c r="BF231" s="254">
        <f>IF(N231="snížená",J231,0)</f>
        <v>0</v>
      </c>
      <c r="BG231" s="254">
        <f>IF(N231="zákl. přenesená",J231,0)</f>
        <v>0</v>
      </c>
      <c r="BH231" s="254">
        <f>IF(N231="sníž. přenesená",J231,0)</f>
        <v>0</v>
      </c>
      <c r="BI231" s="254">
        <f>IF(N231="nulová",J231,0)</f>
        <v>0</v>
      </c>
      <c r="BJ231" s="18" t="s">
        <v>83</v>
      </c>
      <c r="BK231" s="254">
        <f>ROUND(I231*H231,2)</f>
        <v>0</v>
      </c>
      <c r="BL231" s="18" t="s">
        <v>195</v>
      </c>
      <c r="BM231" s="253" t="s">
        <v>530</v>
      </c>
    </row>
    <row r="232" spans="1:47" s="2" customFormat="1" ht="12">
      <c r="A232" s="39"/>
      <c r="B232" s="40"/>
      <c r="C232" s="41"/>
      <c r="D232" s="255" t="s">
        <v>182</v>
      </c>
      <c r="E232" s="41"/>
      <c r="F232" s="256" t="s">
        <v>531</v>
      </c>
      <c r="G232" s="41"/>
      <c r="H232" s="41"/>
      <c r="I232" s="210"/>
      <c r="J232" s="41"/>
      <c r="K232" s="41"/>
      <c r="L232" s="45"/>
      <c r="M232" s="257"/>
      <c r="N232" s="258"/>
      <c r="O232" s="92"/>
      <c r="P232" s="92"/>
      <c r="Q232" s="92"/>
      <c r="R232" s="92"/>
      <c r="S232" s="92"/>
      <c r="T232" s="93"/>
      <c r="U232" s="39"/>
      <c r="V232" s="39"/>
      <c r="W232" s="39"/>
      <c r="X232" s="39"/>
      <c r="Y232" s="39"/>
      <c r="Z232" s="39"/>
      <c r="AA232" s="39"/>
      <c r="AB232" s="39"/>
      <c r="AC232" s="39"/>
      <c r="AD232" s="39"/>
      <c r="AE232" s="39"/>
      <c r="AT232" s="18" t="s">
        <v>182</v>
      </c>
      <c r="AU232" s="18" t="s">
        <v>85</v>
      </c>
    </row>
    <row r="233" spans="1:47" s="2" customFormat="1" ht="12">
      <c r="A233" s="39"/>
      <c r="B233" s="40"/>
      <c r="C233" s="41"/>
      <c r="D233" s="255" t="s">
        <v>242</v>
      </c>
      <c r="E233" s="41"/>
      <c r="F233" s="259" t="s">
        <v>532</v>
      </c>
      <c r="G233" s="41"/>
      <c r="H233" s="41"/>
      <c r="I233" s="210"/>
      <c r="J233" s="41"/>
      <c r="K233" s="41"/>
      <c r="L233" s="45"/>
      <c r="M233" s="257"/>
      <c r="N233" s="258"/>
      <c r="O233" s="92"/>
      <c r="P233" s="92"/>
      <c r="Q233" s="92"/>
      <c r="R233" s="92"/>
      <c r="S233" s="92"/>
      <c r="T233" s="93"/>
      <c r="U233" s="39"/>
      <c r="V233" s="39"/>
      <c r="W233" s="39"/>
      <c r="X233" s="39"/>
      <c r="Y233" s="39"/>
      <c r="Z233" s="39"/>
      <c r="AA233" s="39"/>
      <c r="AB233" s="39"/>
      <c r="AC233" s="39"/>
      <c r="AD233" s="39"/>
      <c r="AE233" s="39"/>
      <c r="AT233" s="18" t="s">
        <v>242</v>
      </c>
      <c r="AU233" s="18" t="s">
        <v>85</v>
      </c>
    </row>
    <row r="234" spans="1:51" s="13" customFormat="1" ht="12">
      <c r="A234" s="13"/>
      <c r="B234" s="260"/>
      <c r="C234" s="261"/>
      <c r="D234" s="255" t="s">
        <v>203</v>
      </c>
      <c r="E234" s="262" t="s">
        <v>1</v>
      </c>
      <c r="F234" s="263" t="s">
        <v>85</v>
      </c>
      <c r="G234" s="261"/>
      <c r="H234" s="264">
        <v>2</v>
      </c>
      <c r="I234" s="265"/>
      <c r="J234" s="261"/>
      <c r="K234" s="261"/>
      <c r="L234" s="266"/>
      <c r="M234" s="267"/>
      <c r="N234" s="268"/>
      <c r="O234" s="268"/>
      <c r="P234" s="268"/>
      <c r="Q234" s="268"/>
      <c r="R234" s="268"/>
      <c r="S234" s="268"/>
      <c r="T234" s="269"/>
      <c r="U234" s="13"/>
      <c r="V234" s="13"/>
      <c r="W234" s="13"/>
      <c r="X234" s="13"/>
      <c r="Y234" s="13"/>
      <c r="Z234" s="13"/>
      <c r="AA234" s="13"/>
      <c r="AB234" s="13"/>
      <c r="AC234" s="13"/>
      <c r="AD234" s="13"/>
      <c r="AE234" s="13"/>
      <c r="AT234" s="270" t="s">
        <v>203</v>
      </c>
      <c r="AU234" s="270" t="s">
        <v>85</v>
      </c>
      <c r="AV234" s="13" t="s">
        <v>85</v>
      </c>
      <c r="AW234" s="13" t="s">
        <v>32</v>
      </c>
      <c r="AX234" s="13" t="s">
        <v>83</v>
      </c>
      <c r="AY234" s="270" t="s">
        <v>172</v>
      </c>
    </row>
    <row r="235" spans="1:65" s="2" customFormat="1" ht="24.15" customHeight="1">
      <c r="A235" s="39"/>
      <c r="B235" s="40"/>
      <c r="C235" s="309" t="s">
        <v>533</v>
      </c>
      <c r="D235" s="309" t="s">
        <v>450</v>
      </c>
      <c r="E235" s="310" t="s">
        <v>534</v>
      </c>
      <c r="F235" s="311" t="s">
        <v>535</v>
      </c>
      <c r="G235" s="312" t="s">
        <v>238</v>
      </c>
      <c r="H235" s="313">
        <v>2</v>
      </c>
      <c r="I235" s="314"/>
      <c r="J235" s="315">
        <f>ROUND(I235*H235,2)</f>
        <v>0</v>
      </c>
      <c r="K235" s="311" t="s">
        <v>216</v>
      </c>
      <c r="L235" s="316"/>
      <c r="M235" s="317" t="s">
        <v>1</v>
      </c>
      <c r="N235" s="318" t="s">
        <v>40</v>
      </c>
      <c r="O235" s="92"/>
      <c r="P235" s="251">
        <f>O235*H235</f>
        <v>0</v>
      </c>
      <c r="Q235" s="251">
        <v>0.072</v>
      </c>
      <c r="R235" s="251">
        <f>Q235*H235</f>
        <v>0.144</v>
      </c>
      <c r="S235" s="251">
        <v>0</v>
      </c>
      <c r="T235" s="252">
        <f>S235*H235</f>
        <v>0</v>
      </c>
      <c r="U235" s="39"/>
      <c r="V235" s="39"/>
      <c r="W235" s="39"/>
      <c r="X235" s="39"/>
      <c r="Y235" s="39"/>
      <c r="Z235" s="39"/>
      <c r="AA235" s="39"/>
      <c r="AB235" s="39"/>
      <c r="AC235" s="39"/>
      <c r="AD235" s="39"/>
      <c r="AE235" s="39"/>
      <c r="AR235" s="253" t="s">
        <v>220</v>
      </c>
      <c r="AT235" s="253" t="s">
        <v>450</v>
      </c>
      <c r="AU235" s="253" t="s">
        <v>85</v>
      </c>
      <c r="AY235" s="18" t="s">
        <v>172</v>
      </c>
      <c r="BE235" s="254">
        <f>IF(N235="základní",J235,0)</f>
        <v>0</v>
      </c>
      <c r="BF235" s="254">
        <f>IF(N235="snížená",J235,0)</f>
        <v>0</v>
      </c>
      <c r="BG235" s="254">
        <f>IF(N235="zákl. přenesená",J235,0)</f>
        <v>0</v>
      </c>
      <c r="BH235" s="254">
        <f>IF(N235="sníž. přenesená",J235,0)</f>
        <v>0</v>
      </c>
      <c r="BI235" s="254">
        <f>IF(N235="nulová",J235,0)</f>
        <v>0</v>
      </c>
      <c r="BJ235" s="18" t="s">
        <v>83</v>
      </c>
      <c r="BK235" s="254">
        <f>ROUND(I235*H235,2)</f>
        <v>0</v>
      </c>
      <c r="BL235" s="18" t="s">
        <v>195</v>
      </c>
      <c r="BM235" s="253" t="s">
        <v>536</v>
      </c>
    </row>
    <row r="236" spans="1:47" s="2" customFormat="1" ht="12">
      <c r="A236" s="39"/>
      <c r="B236" s="40"/>
      <c r="C236" s="41"/>
      <c r="D236" s="255" t="s">
        <v>182</v>
      </c>
      <c r="E236" s="41"/>
      <c r="F236" s="256" t="s">
        <v>535</v>
      </c>
      <c r="G236" s="41"/>
      <c r="H236" s="41"/>
      <c r="I236" s="210"/>
      <c r="J236" s="41"/>
      <c r="K236" s="41"/>
      <c r="L236" s="45"/>
      <c r="M236" s="257"/>
      <c r="N236" s="258"/>
      <c r="O236" s="92"/>
      <c r="P236" s="92"/>
      <c r="Q236" s="92"/>
      <c r="R236" s="92"/>
      <c r="S236" s="92"/>
      <c r="T236" s="93"/>
      <c r="U236" s="39"/>
      <c r="V236" s="39"/>
      <c r="W236" s="39"/>
      <c r="X236" s="39"/>
      <c r="Y236" s="39"/>
      <c r="Z236" s="39"/>
      <c r="AA236" s="39"/>
      <c r="AB236" s="39"/>
      <c r="AC236" s="39"/>
      <c r="AD236" s="39"/>
      <c r="AE236" s="39"/>
      <c r="AT236" s="18" t="s">
        <v>182</v>
      </c>
      <c r="AU236" s="18" t="s">
        <v>85</v>
      </c>
    </row>
    <row r="237" spans="1:65" s="2" customFormat="1" ht="24.15" customHeight="1">
      <c r="A237" s="39"/>
      <c r="B237" s="40"/>
      <c r="C237" s="309" t="s">
        <v>537</v>
      </c>
      <c r="D237" s="309" t="s">
        <v>450</v>
      </c>
      <c r="E237" s="310" t="s">
        <v>538</v>
      </c>
      <c r="F237" s="311" t="s">
        <v>539</v>
      </c>
      <c r="G237" s="312" t="s">
        <v>238</v>
      </c>
      <c r="H237" s="313">
        <v>2</v>
      </c>
      <c r="I237" s="314"/>
      <c r="J237" s="315">
        <f>ROUND(I237*H237,2)</f>
        <v>0</v>
      </c>
      <c r="K237" s="311" t="s">
        <v>216</v>
      </c>
      <c r="L237" s="316"/>
      <c r="M237" s="317" t="s">
        <v>1</v>
      </c>
      <c r="N237" s="318" t="s">
        <v>40</v>
      </c>
      <c r="O237" s="92"/>
      <c r="P237" s="251">
        <f>O237*H237</f>
        <v>0</v>
      </c>
      <c r="Q237" s="251">
        <v>0.027</v>
      </c>
      <c r="R237" s="251">
        <f>Q237*H237</f>
        <v>0.054</v>
      </c>
      <c r="S237" s="251">
        <v>0</v>
      </c>
      <c r="T237" s="252">
        <f>S237*H237</f>
        <v>0</v>
      </c>
      <c r="U237" s="39"/>
      <c r="V237" s="39"/>
      <c r="W237" s="39"/>
      <c r="X237" s="39"/>
      <c r="Y237" s="39"/>
      <c r="Z237" s="39"/>
      <c r="AA237" s="39"/>
      <c r="AB237" s="39"/>
      <c r="AC237" s="39"/>
      <c r="AD237" s="39"/>
      <c r="AE237" s="39"/>
      <c r="AR237" s="253" t="s">
        <v>220</v>
      </c>
      <c r="AT237" s="253" t="s">
        <v>450</v>
      </c>
      <c r="AU237" s="253" t="s">
        <v>85</v>
      </c>
      <c r="AY237" s="18" t="s">
        <v>172</v>
      </c>
      <c r="BE237" s="254">
        <f>IF(N237="základní",J237,0)</f>
        <v>0</v>
      </c>
      <c r="BF237" s="254">
        <f>IF(N237="snížená",J237,0)</f>
        <v>0</v>
      </c>
      <c r="BG237" s="254">
        <f>IF(N237="zákl. přenesená",J237,0)</f>
        <v>0</v>
      </c>
      <c r="BH237" s="254">
        <f>IF(N237="sníž. přenesená",J237,0)</f>
        <v>0</v>
      </c>
      <c r="BI237" s="254">
        <f>IF(N237="nulová",J237,0)</f>
        <v>0</v>
      </c>
      <c r="BJ237" s="18" t="s">
        <v>83</v>
      </c>
      <c r="BK237" s="254">
        <f>ROUND(I237*H237,2)</f>
        <v>0</v>
      </c>
      <c r="BL237" s="18" t="s">
        <v>195</v>
      </c>
      <c r="BM237" s="253" t="s">
        <v>540</v>
      </c>
    </row>
    <row r="238" spans="1:47" s="2" customFormat="1" ht="12">
      <c r="A238" s="39"/>
      <c r="B238" s="40"/>
      <c r="C238" s="41"/>
      <c r="D238" s="255" t="s">
        <v>182</v>
      </c>
      <c r="E238" s="41"/>
      <c r="F238" s="256" t="s">
        <v>539</v>
      </c>
      <c r="G238" s="41"/>
      <c r="H238" s="41"/>
      <c r="I238" s="210"/>
      <c r="J238" s="41"/>
      <c r="K238" s="41"/>
      <c r="L238" s="45"/>
      <c r="M238" s="257"/>
      <c r="N238" s="258"/>
      <c r="O238" s="92"/>
      <c r="P238" s="92"/>
      <c r="Q238" s="92"/>
      <c r="R238" s="92"/>
      <c r="S238" s="92"/>
      <c r="T238" s="93"/>
      <c r="U238" s="39"/>
      <c r="V238" s="39"/>
      <c r="W238" s="39"/>
      <c r="X238" s="39"/>
      <c r="Y238" s="39"/>
      <c r="Z238" s="39"/>
      <c r="AA238" s="39"/>
      <c r="AB238" s="39"/>
      <c r="AC238" s="39"/>
      <c r="AD238" s="39"/>
      <c r="AE238" s="39"/>
      <c r="AT238" s="18" t="s">
        <v>182</v>
      </c>
      <c r="AU238" s="18" t="s">
        <v>85</v>
      </c>
    </row>
    <row r="239" spans="1:65" s="2" customFormat="1" ht="21.75" customHeight="1">
      <c r="A239" s="39"/>
      <c r="B239" s="40"/>
      <c r="C239" s="309" t="s">
        <v>541</v>
      </c>
      <c r="D239" s="309" t="s">
        <v>450</v>
      </c>
      <c r="E239" s="310" t="s">
        <v>542</v>
      </c>
      <c r="F239" s="311" t="s">
        <v>543</v>
      </c>
      <c r="G239" s="312" t="s">
        <v>238</v>
      </c>
      <c r="H239" s="313">
        <v>2</v>
      </c>
      <c r="I239" s="314"/>
      <c r="J239" s="315">
        <f>ROUND(I239*H239,2)</f>
        <v>0</v>
      </c>
      <c r="K239" s="311" t="s">
        <v>216</v>
      </c>
      <c r="L239" s="316"/>
      <c r="M239" s="317" t="s">
        <v>1</v>
      </c>
      <c r="N239" s="318" t="s">
        <v>40</v>
      </c>
      <c r="O239" s="92"/>
      <c r="P239" s="251">
        <f>O239*H239</f>
        <v>0</v>
      </c>
      <c r="Q239" s="251">
        <v>0.04</v>
      </c>
      <c r="R239" s="251">
        <f>Q239*H239</f>
        <v>0.08</v>
      </c>
      <c r="S239" s="251">
        <v>0</v>
      </c>
      <c r="T239" s="252">
        <f>S239*H239</f>
        <v>0</v>
      </c>
      <c r="U239" s="39"/>
      <c r="V239" s="39"/>
      <c r="W239" s="39"/>
      <c r="X239" s="39"/>
      <c r="Y239" s="39"/>
      <c r="Z239" s="39"/>
      <c r="AA239" s="39"/>
      <c r="AB239" s="39"/>
      <c r="AC239" s="39"/>
      <c r="AD239" s="39"/>
      <c r="AE239" s="39"/>
      <c r="AR239" s="253" t="s">
        <v>220</v>
      </c>
      <c r="AT239" s="253" t="s">
        <v>450</v>
      </c>
      <c r="AU239" s="253" t="s">
        <v>85</v>
      </c>
      <c r="AY239" s="18" t="s">
        <v>172</v>
      </c>
      <c r="BE239" s="254">
        <f>IF(N239="základní",J239,0)</f>
        <v>0</v>
      </c>
      <c r="BF239" s="254">
        <f>IF(N239="snížená",J239,0)</f>
        <v>0</v>
      </c>
      <c r="BG239" s="254">
        <f>IF(N239="zákl. přenesená",J239,0)</f>
        <v>0</v>
      </c>
      <c r="BH239" s="254">
        <f>IF(N239="sníž. přenesená",J239,0)</f>
        <v>0</v>
      </c>
      <c r="BI239" s="254">
        <f>IF(N239="nulová",J239,0)</f>
        <v>0</v>
      </c>
      <c r="BJ239" s="18" t="s">
        <v>83</v>
      </c>
      <c r="BK239" s="254">
        <f>ROUND(I239*H239,2)</f>
        <v>0</v>
      </c>
      <c r="BL239" s="18" t="s">
        <v>195</v>
      </c>
      <c r="BM239" s="253" t="s">
        <v>544</v>
      </c>
    </row>
    <row r="240" spans="1:47" s="2" customFormat="1" ht="12">
      <c r="A240" s="39"/>
      <c r="B240" s="40"/>
      <c r="C240" s="41"/>
      <c r="D240" s="255" t="s">
        <v>182</v>
      </c>
      <c r="E240" s="41"/>
      <c r="F240" s="256" t="s">
        <v>543</v>
      </c>
      <c r="G240" s="41"/>
      <c r="H240" s="41"/>
      <c r="I240" s="210"/>
      <c r="J240" s="41"/>
      <c r="K240" s="41"/>
      <c r="L240" s="45"/>
      <c r="M240" s="257"/>
      <c r="N240" s="258"/>
      <c r="O240" s="92"/>
      <c r="P240" s="92"/>
      <c r="Q240" s="92"/>
      <c r="R240" s="92"/>
      <c r="S240" s="92"/>
      <c r="T240" s="93"/>
      <c r="U240" s="39"/>
      <c r="V240" s="39"/>
      <c r="W240" s="39"/>
      <c r="X240" s="39"/>
      <c r="Y240" s="39"/>
      <c r="Z240" s="39"/>
      <c r="AA240" s="39"/>
      <c r="AB240" s="39"/>
      <c r="AC240" s="39"/>
      <c r="AD240" s="39"/>
      <c r="AE240" s="39"/>
      <c r="AT240" s="18" t="s">
        <v>182</v>
      </c>
      <c r="AU240" s="18" t="s">
        <v>85</v>
      </c>
    </row>
    <row r="241" spans="1:65" s="2" customFormat="1" ht="21.75" customHeight="1">
      <c r="A241" s="39"/>
      <c r="B241" s="40"/>
      <c r="C241" s="309" t="s">
        <v>545</v>
      </c>
      <c r="D241" s="309" t="s">
        <v>450</v>
      </c>
      <c r="E241" s="310" t="s">
        <v>546</v>
      </c>
      <c r="F241" s="311" t="s">
        <v>547</v>
      </c>
      <c r="G241" s="312" t="s">
        <v>238</v>
      </c>
      <c r="H241" s="313">
        <v>2</v>
      </c>
      <c r="I241" s="314"/>
      <c r="J241" s="315">
        <f>ROUND(I241*H241,2)</f>
        <v>0</v>
      </c>
      <c r="K241" s="311" t="s">
        <v>216</v>
      </c>
      <c r="L241" s="316"/>
      <c r="M241" s="317" t="s">
        <v>1</v>
      </c>
      <c r="N241" s="318" t="s">
        <v>40</v>
      </c>
      <c r="O241" s="92"/>
      <c r="P241" s="251">
        <f>O241*H241</f>
        <v>0</v>
      </c>
      <c r="Q241" s="251">
        <v>0.111</v>
      </c>
      <c r="R241" s="251">
        <f>Q241*H241</f>
        <v>0.222</v>
      </c>
      <c r="S241" s="251">
        <v>0</v>
      </c>
      <c r="T241" s="252">
        <f>S241*H241</f>
        <v>0</v>
      </c>
      <c r="U241" s="39"/>
      <c r="V241" s="39"/>
      <c r="W241" s="39"/>
      <c r="X241" s="39"/>
      <c r="Y241" s="39"/>
      <c r="Z241" s="39"/>
      <c r="AA241" s="39"/>
      <c r="AB241" s="39"/>
      <c r="AC241" s="39"/>
      <c r="AD241" s="39"/>
      <c r="AE241" s="39"/>
      <c r="AR241" s="253" t="s">
        <v>220</v>
      </c>
      <c r="AT241" s="253" t="s">
        <v>450</v>
      </c>
      <c r="AU241" s="253" t="s">
        <v>85</v>
      </c>
      <c r="AY241" s="18" t="s">
        <v>172</v>
      </c>
      <c r="BE241" s="254">
        <f>IF(N241="základní",J241,0)</f>
        <v>0</v>
      </c>
      <c r="BF241" s="254">
        <f>IF(N241="snížená",J241,0)</f>
        <v>0</v>
      </c>
      <c r="BG241" s="254">
        <f>IF(N241="zákl. přenesená",J241,0)</f>
        <v>0</v>
      </c>
      <c r="BH241" s="254">
        <f>IF(N241="sníž. přenesená",J241,0)</f>
        <v>0</v>
      </c>
      <c r="BI241" s="254">
        <f>IF(N241="nulová",J241,0)</f>
        <v>0</v>
      </c>
      <c r="BJ241" s="18" t="s">
        <v>83</v>
      </c>
      <c r="BK241" s="254">
        <f>ROUND(I241*H241,2)</f>
        <v>0</v>
      </c>
      <c r="BL241" s="18" t="s">
        <v>195</v>
      </c>
      <c r="BM241" s="253" t="s">
        <v>548</v>
      </c>
    </row>
    <row r="242" spans="1:47" s="2" customFormat="1" ht="12">
      <c r="A242" s="39"/>
      <c r="B242" s="40"/>
      <c r="C242" s="41"/>
      <c r="D242" s="255" t="s">
        <v>182</v>
      </c>
      <c r="E242" s="41"/>
      <c r="F242" s="256" t="s">
        <v>547</v>
      </c>
      <c r="G242" s="41"/>
      <c r="H242" s="41"/>
      <c r="I242" s="210"/>
      <c r="J242" s="41"/>
      <c r="K242" s="41"/>
      <c r="L242" s="45"/>
      <c r="M242" s="257"/>
      <c r="N242" s="258"/>
      <c r="O242" s="92"/>
      <c r="P242" s="92"/>
      <c r="Q242" s="92"/>
      <c r="R242" s="92"/>
      <c r="S242" s="92"/>
      <c r="T242" s="93"/>
      <c r="U242" s="39"/>
      <c r="V242" s="39"/>
      <c r="W242" s="39"/>
      <c r="X242" s="39"/>
      <c r="Y242" s="39"/>
      <c r="Z242" s="39"/>
      <c r="AA242" s="39"/>
      <c r="AB242" s="39"/>
      <c r="AC242" s="39"/>
      <c r="AD242" s="39"/>
      <c r="AE242" s="39"/>
      <c r="AT242" s="18" t="s">
        <v>182</v>
      </c>
      <c r="AU242" s="18" t="s">
        <v>85</v>
      </c>
    </row>
    <row r="243" spans="1:65" s="2" customFormat="1" ht="24.15" customHeight="1">
      <c r="A243" s="39"/>
      <c r="B243" s="40"/>
      <c r="C243" s="309" t="s">
        <v>549</v>
      </c>
      <c r="D243" s="309" t="s">
        <v>450</v>
      </c>
      <c r="E243" s="310" t="s">
        <v>550</v>
      </c>
      <c r="F243" s="311" t="s">
        <v>551</v>
      </c>
      <c r="G243" s="312" t="s">
        <v>238</v>
      </c>
      <c r="H243" s="313">
        <v>2</v>
      </c>
      <c r="I243" s="314"/>
      <c r="J243" s="315">
        <f>ROUND(I243*H243,2)</f>
        <v>0</v>
      </c>
      <c r="K243" s="311" t="s">
        <v>216</v>
      </c>
      <c r="L243" s="316"/>
      <c r="M243" s="317" t="s">
        <v>1</v>
      </c>
      <c r="N243" s="318" t="s">
        <v>40</v>
      </c>
      <c r="O243" s="92"/>
      <c r="P243" s="251">
        <f>O243*H243</f>
        <v>0</v>
      </c>
      <c r="Q243" s="251">
        <v>0.08</v>
      </c>
      <c r="R243" s="251">
        <f>Q243*H243</f>
        <v>0.16</v>
      </c>
      <c r="S243" s="251">
        <v>0</v>
      </c>
      <c r="T243" s="252">
        <f>S243*H243</f>
        <v>0</v>
      </c>
      <c r="U243" s="39"/>
      <c r="V243" s="39"/>
      <c r="W243" s="39"/>
      <c r="X243" s="39"/>
      <c r="Y243" s="39"/>
      <c r="Z243" s="39"/>
      <c r="AA243" s="39"/>
      <c r="AB243" s="39"/>
      <c r="AC243" s="39"/>
      <c r="AD243" s="39"/>
      <c r="AE243" s="39"/>
      <c r="AR243" s="253" t="s">
        <v>220</v>
      </c>
      <c r="AT243" s="253" t="s">
        <v>450</v>
      </c>
      <c r="AU243" s="253" t="s">
        <v>85</v>
      </c>
      <c r="AY243" s="18" t="s">
        <v>172</v>
      </c>
      <c r="BE243" s="254">
        <f>IF(N243="základní",J243,0)</f>
        <v>0</v>
      </c>
      <c r="BF243" s="254">
        <f>IF(N243="snížená",J243,0)</f>
        <v>0</v>
      </c>
      <c r="BG243" s="254">
        <f>IF(N243="zákl. přenesená",J243,0)</f>
        <v>0</v>
      </c>
      <c r="BH243" s="254">
        <f>IF(N243="sníž. přenesená",J243,0)</f>
        <v>0</v>
      </c>
      <c r="BI243" s="254">
        <f>IF(N243="nulová",J243,0)</f>
        <v>0</v>
      </c>
      <c r="BJ243" s="18" t="s">
        <v>83</v>
      </c>
      <c r="BK243" s="254">
        <f>ROUND(I243*H243,2)</f>
        <v>0</v>
      </c>
      <c r="BL243" s="18" t="s">
        <v>195</v>
      </c>
      <c r="BM243" s="253" t="s">
        <v>552</v>
      </c>
    </row>
    <row r="244" spans="1:47" s="2" customFormat="1" ht="12">
      <c r="A244" s="39"/>
      <c r="B244" s="40"/>
      <c r="C244" s="41"/>
      <c r="D244" s="255" t="s">
        <v>182</v>
      </c>
      <c r="E244" s="41"/>
      <c r="F244" s="256" t="s">
        <v>551</v>
      </c>
      <c r="G244" s="41"/>
      <c r="H244" s="41"/>
      <c r="I244" s="210"/>
      <c r="J244" s="41"/>
      <c r="K244" s="41"/>
      <c r="L244" s="45"/>
      <c r="M244" s="257"/>
      <c r="N244" s="258"/>
      <c r="O244" s="92"/>
      <c r="P244" s="92"/>
      <c r="Q244" s="92"/>
      <c r="R244" s="92"/>
      <c r="S244" s="92"/>
      <c r="T244" s="93"/>
      <c r="U244" s="39"/>
      <c r="V244" s="39"/>
      <c r="W244" s="39"/>
      <c r="X244" s="39"/>
      <c r="Y244" s="39"/>
      <c r="Z244" s="39"/>
      <c r="AA244" s="39"/>
      <c r="AB244" s="39"/>
      <c r="AC244" s="39"/>
      <c r="AD244" s="39"/>
      <c r="AE244" s="39"/>
      <c r="AT244" s="18" t="s">
        <v>182</v>
      </c>
      <c r="AU244" s="18" t="s">
        <v>85</v>
      </c>
    </row>
    <row r="245" spans="1:65" s="2" customFormat="1" ht="24.15" customHeight="1">
      <c r="A245" s="39"/>
      <c r="B245" s="40"/>
      <c r="C245" s="309" t="s">
        <v>553</v>
      </c>
      <c r="D245" s="309" t="s">
        <v>450</v>
      </c>
      <c r="E245" s="310" t="s">
        <v>554</v>
      </c>
      <c r="F245" s="311" t="s">
        <v>555</v>
      </c>
      <c r="G245" s="312" t="s">
        <v>238</v>
      </c>
      <c r="H245" s="313">
        <v>2</v>
      </c>
      <c r="I245" s="314"/>
      <c r="J245" s="315">
        <f>ROUND(I245*H245,2)</f>
        <v>0</v>
      </c>
      <c r="K245" s="311" t="s">
        <v>216</v>
      </c>
      <c r="L245" s="316"/>
      <c r="M245" s="317" t="s">
        <v>1</v>
      </c>
      <c r="N245" s="318" t="s">
        <v>40</v>
      </c>
      <c r="O245" s="92"/>
      <c r="P245" s="251">
        <f>O245*H245</f>
        <v>0</v>
      </c>
      <c r="Q245" s="251">
        <v>0.006</v>
      </c>
      <c r="R245" s="251">
        <f>Q245*H245</f>
        <v>0.012</v>
      </c>
      <c r="S245" s="251">
        <v>0</v>
      </c>
      <c r="T245" s="252">
        <f>S245*H245</f>
        <v>0</v>
      </c>
      <c r="U245" s="39"/>
      <c r="V245" s="39"/>
      <c r="W245" s="39"/>
      <c r="X245" s="39"/>
      <c r="Y245" s="39"/>
      <c r="Z245" s="39"/>
      <c r="AA245" s="39"/>
      <c r="AB245" s="39"/>
      <c r="AC245" s="39"/>
      <c r="AD245" s="39"/>
      <c r="AE245" s="39"/>
      <c r="AR245" s="253" t="s">
        <v>220</v>
      </c>
      <c r="AT245" s="253" t="s">
        <v>450</v>
      </c>
      <c r="AU245" s="253" t="s">
        <v>85</v>
      </c>
      <c r="AY245" s="18" t="s">
        <v>172</v>
      </c>
      <c r="BE245" s="254">
        <f>IF(N245="základní",J245,0)</f>
        <v>0</v>
      </c>
      <c r="BF245" s="254">
        <f>IF(N245="snížená",J245,0)</f>
        <v>0</v>
      </c>
      <c r="BG245" s="254">
        <f>IF(N245="zákl. přenesená",J245,0)</f>
        <v>0</v>
      </c>
      <c r="BH245" s="254">
        <f>IF(N245="sníž. přenesená",J245,0)</f>
        <v>0</v>
      </c>
      <c r="BI245" s="254">
        <f>IF(N245="nulová",J245,0)</f>
        <v>0</v>
      </c>
      <c r="BJ245" s="18" t="s">
        <v>83</v>
      </c>
      <c r="BK245" s="254">
        <f>ROUND(I245*H245,2)</f>
        <v>0</v>
      </c>
      <c r="BL245" s="18" t="s">
        <v>195</v>
      </c>
      <c r="BM245" s="253" t="s">
        <v>556</v>
      </c>
    </row>
    <row r="246" spans="1:47" s="2" customFormat="1" ht="12">
      <c r="A246" s="39"/>
      <c r="B246" s="40"/>
      <c r="C246" s="41"/>
      <c r="D246" s="255" t="s">
        <v>182</v>
      </c>
      <c r="E246" s="41"/>
      <c r="F246" s="256" t="s">
        <v>555</v>
      </c>
      <c r="G246" s="41"/>
      <c r="H246" s="41"/>
      <c r="I246" s="210"/>
      <c r="J246" s="41"/>
      <c r="K246" s="41"/>
      <c r="L246" s="45"/>
      <c r="M246" s="257"/>
      <c r="N246" s="258"/>
      <c r="O246" s="92"/>
      <c r="P246" s="92"/>
      <c r="Q246" s="92"/>
      <c r="R246" s="92"/>
      <c r="S246" s="92"/>
      <c r="T246" s="93"/>
      <c r="U246" s="39"/>
      <c r="V246" s="39"/>
      <c r="W246" s="39"/>
      <c r="X246" s="39"/>
      <c r="Y246" s="39"/>
      <c r="Z246" s="39"/>
      <c r="AA246" s="39"/>
      <c r="AB246" s="39"/>
      <c r="AC246" s="39"/>
      <c r="AD246" s="39"/>
      <c r="AE246" s="39"/>
      <c r="AT246" s="18" t="s">
        <v>182</v>
      </c>
      <c r="AU246" s="18" t="s">
        <v>85</v>
      </c>
    </row>
    <row r="247" spans="1:65" s="2" customFormat="1" ht="16.5" customHeight="1">
      <c r="A247" s="39"/>
      <c r="B247" s="40"/>
      <c r="C247" s="309" t="s">
        <v>557</v>
      </c>
      <c r="D247" s="309" t="s">
        <v>450</v>
      </c>
      <c r="E247" s="310" t="s">
        <v>558</v>
      </c>
      <c r="F247" s="311" t="s">
        <v>559</v>
      </c>
      <c r="G247" s="312" t="s">
        <v>238</v>
      </c>
      <c r="H247" s="313">
        <v>2</v>
      </c>
      <c r="I247" s="314"/>
      <c r="J247" s="315">
        <f>ROUND(I247*H247,2)</f>
        <v>0</v>
      </c>
      <c r="K247" s="311" t="s">
        <v>179</v>
      </c>
      <c r="L247" s="316"/>
      <c r="M247" s="317" t="s">
        <v>1</v>
      </c>
      <c r="N247" s="318" t="s">
        <v>40</v>
      </c>
      <c r="O247" s="92"/>
      <c r="P247" s="251">
        <f>O247*H247</f>
        <v>0</v>
      </c>
      <c r="Q247" s="251">
        <v>0.003</v>
      </c>
      <c r="R247" s="251">
        <f>Q247*H247</f>
        <v>0.006</v>
      </c>
      <c r="S247" s="251">
        <v>0</v>
      </c>
      <c r="T247" s="252">
        <f>S247*H247</f>
        <v>0</v>
      </c>
      <c r="U247" s="39"/>
      <c r="V247" s="39"/>
      <c r="W247" s="39"/>
      <c r="X247" s="39"/>
      <c r="Y247" s="39"/>
      <c r="Z247" s="39"/>
      <c r="AA247" s="39"/>
      <c r="AB247" s="39"/>
      <c r="AC247" s="39"/>
      <c r="AD247" s="39"/>
      <c r="AE247" s="39"/>
      <c r="AR247" s="253" t="s">
        <v>220</v>
      </c>
      <c r="AT247" s="253" t="s">
        <v>450</v>
      </c>
      <c r="AU247" s="253" t="s">
        <v>85</v>
      </c>
      <c r="AY247" s="18" t="s">
        <v>172</v>
      </c>
      <c r="BE247" s="254">
        <f>IF(N247="základní",J247,0)</f>
        <v>0</v>
      </c>
      <c r="BF247" s="254">
        <f>IF(N247="snížená",J247,0)</f>
        <v>0</v>
      </c>
      <c r="BG247" s="254">
        <f>IF(N247="zákl. přenesená",J247,0)</f>
        <v>0</v>
      </c>
      <c r="BH247" s="254">
        <f>IF(N247="sníž. přenesená",J247,0)</f>
        <v>0</v>
      </c>
      <c r="BI247" s="254">
        <f>IF(N247="nulová",J247,0)</f>
        <v>0</v>
      </c>
      <c r="BJ247" s="18" t="s">
        <v>83</v>
      </c>
      <c r="BK247" s="254">
        <f>ROUND(I247*H247,2)</f>
        <v>0</v>
      </c>
      <c r="BL247" s="18" t="s">
        <v>195</v>
      </c>
      <c r="BM247" s="253" t="s">
        <v>560</v>
      </c>
    </row>
    <row r="248" spans="1:47" s="2" customFormat="1" ht="12">
      <c r="A248" s="39"/>
      <c r="B248" s="40"/>
      <c r="C248" s="41"/>
      <c r="D248" s="255" t="s">
        <v>182</v>
      </c>
      <c r="E248" s="41"/>
      <c r="F248" s="256" t="s">
        <v>561</v>
      </c>
      <c r="G248" s="41"/>
      <c r="H248" s="41"/>
      <c r="I248" s="210"/>
      <c r="J248" s="41"/>
      <c r="K248" s="41"/>
      <c r="L248" s="45"/>
      <c r="M248" s="257"/>
      <c r="N248" s="258"/>
      <c r="O248" s="92"/>
      <c r="P248" s="92"/>
      <c r="Q248" s="92"/>
      <c r="R248" s="92"/>
      <c r="S248" s="92"/>
      <c r="T248" s="93"/>
      <c r="U248" s="39"/>
      <c r="V248" s="39"/>
      <c r="W248" s="39"/>
      <c r="X248" s="39"/>
      <c r="Y248" s="39"/>
      <c r="Z248" s="39"/>
      <c r="AA248" s="39"/>
      <c r="AB248" s="39"/>
      <c r="AC248" s="39"/>
      <c r="AD248" s="39"/>
      <c r="AE248" s="39"/>
      <c r="AT248" s="18" t="s">
        <v>182</v>
      </c>
      <c r="AU248" s="18" t="s">
        <v>85</v>
      </c>
    </row>
    <row r="249" spans="1:63" s="12" customFormat="1" ht="22.8" customHeight="1">
      <c r="A249" s="12"/>
      <c r="B249" s="226"/>
      <c r="C249" s="227"/>
      <c r="D249" s="228" t="s">
        <v>74</v>
      </c>
      <c r="E249" s="240" t="s">
        <v>234</v>
      </c>
      <c r="F249" s="240" t="s">
        <v>235</v>
      </c>
      <c r="G249" s="227"/>
      <c r="H249" s="227"/>
      <c r="I249" s="230"/>
      <c r="J249" s="241">
        <f>BK249</f>
        <v>0</v>
      </c>
      <c r="K249" s="227"/>
      <c r="L249" s="232"/>
      <c r="M249" s="233"/>
      <c r="N249" s="234"/>
      <c r="O249" s="234"/>
      <c r="P249" s="235">
        <f>SUM(P250:P338)</f>
        <v>0</v>
      </c>
      <c r="Q249" s="234"/>
      <c r="R249" s="235">
        <f>SUM(R250:R338)</f>
        <v>0.6507310000000001</v>
      </c>
      <c r="S249" s="234"/>
      <c r="T249" s="236">
        <f>SUM(T250:T338)</f>
        <v>0.08600000000000001</v>
      </c>
      <c r="U249" s="12"/>
      <c r="V249" s="12"/>
      <c r="W249" s="12"/>
      <c r="X249" s="12"/>
      <c r="Y249" s="12"/>
      <c r="Z249" s="12"/>
      <c r="AA249" s="12"/>
      <c r="AB249" s="12"/>
      <c r="AC249" s="12"/>
      <c r="AD249" s="12"/>
      <c r="AE249" s="12"/>
      <c r="AR249" s="237" t="s">
        <v>83</v>
      </c>
      <c r="AT249" s="238" t="s">
        <v>74</v>
      </c>
      <c r="AU249" s="238" t="s">
        <v>83</v>
      </c>
      <c r="AY249" s="237" t="s">
        <v>172</v>
      </c>
      <c r="BK249" s="239">
        <f>SUM(BK250:BK338)</f>
        <v>0</v>
      </c>
    </row>
    <row r="250" spans="1:65" s="2" customFormat="1" ht="24.15" customHeight="1">
      <c r="A250" s="39"/>
      <c r="B250" s="40"/>
      <c r="C250" s="242" t="s">
        <v>562</v>
      </c>
      <c r="D250" s="242" t="s">
        <v>175</v>
      </c>
      <c r="E250" s="243" t="s">
        <v>563</v>
      </c>
      <c r="F250" s="244" t="s">
        <v>564</v>
      </c>
      <c r="G250" s="245" t="s">
        <v>238</v>
      </c>
      <c r="H250" s="246">
        <v>4</v>
      </c>
      <c r="I250" s="247"/>
      <c r="J250" s="248">
        <f>ROUND(I250*H250,2)</f>
        <v>0</v>
      </c>
      <c r="K250" s="244" t="s">
        <v>216</v>
      </c>
      <c r="L250" s="45"/>
      <c r="M250" s="249" t="s">
        <v>1</v>
      </c>
      <c r="N250" s="250" t="s">
        <v>40</v>
      </c>
      <c r="O250" s="92"/>
      <c r="P250" s="251">
        <f>O250*H250</f>
        <v>0</v>
      </c>
      <c r="Q250" s="251">
        <v>0.0007</v>
      </c>
      <c r="R250" s="251">
        <f>Q250*H250</f>
        <v>0.0028</v>
      </c>
      <c r="S250" s="251">
        <v>0</v>
      </c>
      <c r="T250" s="252">
        <f>S250*H250</f>
        <v>0</v>
      </c>
      <c r="U250" s="39"/>
      <c r="V250" s="39"/>
      <c r="W250" s="39"/>
      <c r="X250" s="39"/>
      <c r="Y250" s="39"/>
      <c r="Z250" s="39"/>
      <c r="AA250" s="39"/>
      <c r="AB250" s="39"/>
      <c r="AC250" s="39"/>
      <c r="AD250" s="39"/>
      <c r="AE250" s="39"/>
      <c r="AR250" s="253" t="s">
        <v>195</v>
      </c>
      <c r="AT250" s="253" t="s">
        <v>175</v>
      </c>
      <c r="AU250" s="253" t="s">
        <v>85</v>
      </c>
      <c r="AY250" s="18" t="s">
        <v>172</v>
      </c>
      <c r="BE250" s="254">
        <f>IF(N250="základní",J250,0)</f>
        <v>0</v>
      </c>
      <c r="BF250" s="254">
        <f>IF(N250="snížená",J250,0)</f>
        <v>0</v>
      </c>
      <c r="BG250" s="254">
        <f>IF(N250="zákl. přenesená",J250,0)</f>
        <v>0</v>
      </c>
      <c r="BH250" s="254">
        <f>IF(N250="sníž. přenesená",J250,0)</f>
        <v>0</v>
      </c>
      <c r="BI250" s="254">
        <f>IF(N250="nulová",J250,0)</f>
        <v>0</v>
      </c>
      <c r="BJ250" s="18" t="s">
        <v>83</v>
      </c>
      <c r="BK250" s="254">
        <f>ROUND(I250*H250,2)</f>
        <v>0</v>
      </c>
      <c r="BL250" s="18" t="s">
        <v>195</v>
      </c>
      <c r="BM250" s="253" t="s">
        <v>565</v>
      </c>
    </row>
    <row r="251" spans="1:47" s="2" customFormat="1" ht="12">
      <c r="A251" s="39"/>
      <c r="B251" s="40"/>
      <c r="C251" s="41"/>
      <c r="D251" s="255" t="s">
        <v>182</v>
      </c>
      <c r="E251" s="41"/>
      <c r="F251" s="256" t="s">
        <v>566</v>
      </c>
      <c r="G251" s="41"/>
      <c r="H251" s="41"/>
      <c r="I251" s="210"/>
      <c r="J251" s="41"/>
      <c r="K251" s="41"/>
      <c r="L251" s="45"/>
      <c r="M251" s="257"/>
      <c r="N251" s="258"/>
      <c r="O251" s="92"/>
      <c r="P251" s="92"/>
      <c r="Q251" s="92"/>
      <c r="R251" s="92"/>
      <c r="S251" s="92"/>
      <c r="T251" s="93"/>
      <c r="U251" s="39"/>
      <c r="V251" s="39"/>
      <c r="W251" s="39"/>
      <c r="X251" s="39"/>
      <c r="Y251" s="39"/>
      <c r="Z251" s="39"/>
      <c r="AA251" s="39"/>
      <c r="AB251" s="39"/>
      <c r="AC251" s="39"/>
      <c r="AD251" s="39"/>
      <c r="AE251" s="39"/>
      <c r="AT251" s="18" t="s">
        <v>182</v>
      </c>
      <c r="AU251" s="18" t="s">
        <v>85</v>
      </c>
    </row>
    <row r="252" spans="1:47" s="2" customFormat="1" ht="12">
      <c r="A252" s="39"/>
      <c r="B252" s="40"/>
      <c r="C252" s="41"/>
      <c r="D252" s="271" t="s">
        <v>218</v>
      </c>
      <c r="E252" s="41"/>
      <c r="F252" s="272" t="s">
        <v>567</v>
      </c>
      <c r="G252" s="41"/>
      <c r="H252" s="41"/>
      <c r="I252" s="210"/>
      <c r="J252" s="41"/>
      <c r="K252" s="41"/>
      <c r="L252" s="45"/>
      <c r="M252" s="257"/>
      <c r="N252" s="258"/>
      <c r="O252" s="92"/>
      <c r="P252" s="92"/>
      <c r="Q252" s="92"/>
      <c r="R252" s="92"/>
      <c r="S252" s="92"/>
      <c r="T252" s="93"/>
      <c r="U252" s="39"/>
      <c r="V252" s="39"/>
      <c r="W252" s="39"/>
      <c r="X252" s="39"/>
      <c r="Y252" s="39"/>
      <c r="Z252" s="39"/>
      <c r="AA252" s="39"/>
      <c r="AB252" s="39"/>
      <c r="AC252" s="39"/>
      <c r="AD252" s="39"/>
      <c r="AE252" s="39"/>
      <c r="AT252" s="18" t="s">
        <v>218</v>
      </c>
      <c r="AU252" s="18" t="s">
        <v>85</v>
      </c>
    </row>
    <row r="253" spans="1:47" s="2" customFormat="1" ht="12">
      <c r="A253" s="39"/>
      <c r="B253" s="40"/>
      <c r="C253" s="41"/>
      <c r="D253" s="255" t="s">
        <v>242</v>
      </c>
      <c r="E253" s="41"/>
      <c r="F253" s="259" t="s">
        <v>568</v>
      </c>
      <c r="G253" s="41"/>
      <c r="H253" s="41"/>
      <c r="I253" s="210"/>
      <c r="J253" s="41"/>
      <c r="K253" s="41"/>
      <c r="L253" s="45"/>
      <c r="M253" s="257"/>
      <c r="N253" s="258"/>
      <c r="O253" s="92"/>
      <c r="P253" s="92"/>
      <c r="Q253" s="92"/>
      <c r="R253" s="92"/>
      <c r="S253" s="92"/>
      <c r="T253" s="93"/>
      <c r="U253" s="39"/>
      <c r="V253" s="39"/>
      <c r="W253" s="39"/>
      <c r="X253" s="39"/>
      <c r="Y253" s="39"/>
      <c r="Z253" s="39"/>
      <c r="AA253" s="39"/>
      <c r="AB253" s="39"/>
      <c r="AC253" s="39"/>
      <c r="AD253" s="39"/>
      <c r="AE253" s="39"/>
      <c r="AT253" s="18" t="s">
        <v>242</v>
      </c>
      <c r="AU253" s="18" t="s">
        <v>85</v>
      </c>
    </row>
    <row r="254" spans="1:51" s="13" customFormat="1" ht="12">
      <c r="A254" s="13"/>
      <c r="B254" s="260"/>
      <c r="C254" s="261"/>
      <c r="D254" s="255" t="s">
        <v>203</v>
      </c>
      <c r="E254" s="262" t="s">
        <v>1</v>
      </c>
      <c r="F254" s="263" t="s">
        <v>195</v>
      </c>
      <c r="G254" s="261"/>
      <c r="H254" s="264">
        <v>4</v>
      </c>
      <c r="I254" s="265"/>
      <c r="J254" s="261"/>
      <c r="K254" s="261"/>
      <c r="L254" s="266"/>
      <c r="M254" s="267"/>
      <c r="N254" s="268"/>
      <c r="O254" s="268"/>
      <c r="P254" s="268"/>
      <c r="Q254" s="268"/>
      <c r="R254" s="268"/>
      <c r="S254" s="268"/>
      <c r="T254" s="269"/>
      <c r="U254" s="13"/>
      <c r="V254" s="13"/>
      <c r="W254" s="13"/>
      <c r="X254" s="13"/>
      <c r="Y254" s="13"/>
      <c r="Z254" s="13"/>
      <c r="AA254" s="13"/>
      <c r="AB254" s="13"/>
      <c r="AC254" s="13"/>
      <c r="AD254" s="13"/>
      <c r="AE254" s="13"/>
      <c r="AT254" s="270" t="s">
        <v>203</v>
      </c>
      <c r="AU254" s="270" t="s">
        <v>85</v>
      </c>
      <c r="AV254" s="13" t="s">
        <v>85</v>
      </c>
      <c r="AW254" s="13" t="s">
        <v>32</v>
      </c>
      <c r="AX254" s="13" t="s">
        <v>83</v>
      </c>
      <c r="AY254" s="270" t="s">
        <v>172</v>
      </c>
    </row>
    <row r="255" spans="1:65" s="2" customFormat="1" ht="16.5" customHeight="1">
      <c r="A255" s="39"/>
      <c r="B255" s="40"/>
      <c r="C255" s="309" t="s">
        <v>569</v>
      </c>
      <c r="D255" s="309" t="s">
        <v>450</v>
      </c>
      <c r="E255" s="310" t="s">
        <v>570</v>
      </c>
      <c r="F255" s="311" t="s">
        <v>571</v>
      </c>
      <c r="G255" s="312" t="s">
        <v>238</v>
      </c>
      <c r="H255" s="313">
        <v>3</v>
      </c>
      <c r="I255" s="314"/>
      <c r="J255" s="315">
        <f>ROUND(I255*H255,2)</f>
        <v>0</v>
      </c>
      <c r="K255" s="311" t="s">
        <v>179</v>
      </c>
      <c r="L255" s="316"/>
      <c r="M255" s="317" t="s">
        <v>1</v>
      </c>
      <c r="N255" s="318" t="s">
        <v>40</v>
      </c>
      <c r="O255" s="92"/>
      <c r="P255" s="251">
        <f>O255*H255</f>
        <v>0</v>
      </c>
      <c r="Q255" s="251">
        <v>0.004</v>
      </c>
      <c r="R255" s="251">
        <f>Q255*H255</f>
        <v>0.012</v>
      </c>
      <c r="S255" s="251">
        <v>0</v>
      </c>
      <c r="T255" s="252">
        <f>S255*H255</f>
        <v>0</v>
      </c>
      <c r="U255" s="39"/>
      <c r="V255" s="39"/>
      <c r="W255" s="39"/>
      <c r="X255" s="39"/>
      <c r="Y255" s="39"/>
      <c r="Z255" s="39"/>
      <c r="AA255" s="39"/>
      <c r="AB255" s="39"/>
      <c r="AC255" s="39"/>
      <c r="AD255" s="39"/>
      <c r="AE255" s="39"/>
      <c r="AR255" s="253" t="s">
        <v>220</v>
      </c>
      <c r="AT255" s="253" t="s">
        <v>450</v>
      </c>
      <c r="AU255" s="253" t="s">
        <v>85</v>
      </c>
      <c r="AY255" s="18" t="s">
        <v>172</v>
      </c>
      <c r="BE255" s="254">
        <f>IF(N255="základní",J255,0)</f>
        <v>0</v>
      </c>
      <c r="BF255" s="254">
        <f>IF(N255="snížená",J255,0)</f>
        <v>0</v>
      </c>
      <c r="BG255" s="254">
        <f>IF(N255="zákl. přenesená",J255,0)</f>
        <v>0</v>
      </c>
      <c r="BH255" s="254">
        <f>IF(N255="sníž. přenesená",J255,0)</f>
        <v>0</v>
      </c>
      <c r="BI255" s="254">
        <f>IF(N255="nulová",J255,0)</f>
        <v>0</v>
      </c>
      <c r="BJ255" s="18" t="s">
        <v>83</v>
      </c>
      <c r="BK255" s="254">
        <f>ROUND(I255*H255,2)</f>
        <v>0</v>
      </c>
      <c r="BL255" s="18" t="s">
        <v>195</v>
      </c>
      <c r="BM255" s="253" t="s">
        <v>572</v>
      </c>
    </row>
    <row r="256" spans="1:47" s="2" customFormat="1" ht="12">
      <c r="A256" s="39"/>
      <c r="B256" s="40"/>
      <c r="C256" s="41"/>
      <c r="D256" s="255" t="s">
        <v>182</v>
      </c>
      <c r="E256" s="41"/>
      <c r="F256" s="256" t="s">
        <v>571</v>
      </c>
      <c r="G256" s="41"/>
      <c r="H256" s="41"/>
      <c r="I256" s="210"/>
      <c r="J256" s="41"/>
      <c r="K256" s="41"/>
      <c r="L256" s="45"/>
      <c r="M256" s="257"/>
      <c r="N256" s="258"/>
      <c r="O256" s="92"/>
      <c r="P256" s="92"/>
      <c r="Q256" s="92"/>
      <c r="R256" s="92"/>
      <c r="S256" s="92"/>
      <c r="T256" s="93"/>
      <c r="U256" s="39"/>
      <c r="V256" s="39"/>
      <c r="W256" s="39"/>
      <c r="X256" s="39"/>
      <c r="Y256" s="39"/>
      <c r="Z256" s="39"/>
      <c r="AA256" s="39"/>
      <c r="AB256" s="39"/>
      <c r="AC256" s="39"/>
      <c r="AD256" s="39"/>
      <c r="AE256" s="39"/>
      <c r="AT256" s="18" t="s">
        <v>182</v>
      </c>
      <c r="AU256" s="18" t="s">
        <v>85</v>
      </c>
    </row>
    <row r="257" spans="1:51" s="13" customFormat="1" ht="12">
      <c r="A257" s="13"/>
      <c r="B257" s="260"/>
      <c r="C257" s="261"/>
      <c r="D257" s="255" t="s">
        <v>203</v>
      </c>
      <c r="E257" s="262" t="s">
        <v>1</v>
      </c>
      <c r="F257" s="263" t="s">
        <v>573</v>
      </c>
      <c r="G257" s="261"/>
      <c r="H257" s="264">
        <v>2</v>
      </c>
      <c r="I257" s="265"/>
      <c r="J257" s="261"/>
      <c r="K257" s="261"/>
      <c r="L257" s="266"/>
      <c r="M257" s="267"/>
      <c r="N257" s="268"/>
      <c r="O257" s="268"/>
      <c r="P257" s="268"/>
      <c r="Q257" s="268"/>
      <c r="R257" s="268"/>
      <c r="S257" s="268"/>
      <c r="T257" s="269"/>
      <c r="U257" s="13"/>
      <c r="V257" s="13"/>
      <c r="W257" s="13"/>
      <c r="X257" s="13"/>
      <c r="Y257" s="13"/>
      <c r="Z257" s="13"/>
      <c r="AA257" s="13"/>
      <c r="AB257" s="13"/>
      <c r="AC257" s="13"/>
      <c r="AD257" s="13"/>
      <c r="AE257" s="13"/>
      <c r="AT257" s="270" t="s">
        <v>203</v>
      </c>
      <c r="AU257" s="270" t="s">
        <v>85</v>
      </c>
      <c r="AV257" s="13" t="s">
        <v>85</v>
      </c>
      <c r="AW257" s="13" t="s">
        <v>32</v>
      </c>
      <c r="AX257" s="13" t="s">
        <v>75</v>
      </c>
      <c r="AY257" s="270" t="s">
        <v>172</v>
      </c>
    </row>
    <row r="258" spans="1:51" s="13" customFormat="1" ht="12">
      <c r="A258" s="13"/>
      <c r="B258" s="260"/>
      <c r="C258" s="261"/>
      <c r="D258" s="255" t="s">
        <v>203</v>
      </c>
      <c r="E258" s="262" t="s">
        <v>1</v>
      </c>
      <c r="F258" s="263" t="s">
        <v>574</v>
      </c>
      <c r="G258" s="261"/>
      <c r="H258" s="264">
        <v>1</v>
      </c>
      <c r="I258" s="265"/>
      <c r="J258" s="261"/>
      <c r="K258" s="261"/>
      <c r="L258" s="266"/>
      <c r="M258" s="267"/>
      <c r="N258" s="268"/>
      <c r="O258" s="268"/>
      <c r="P258" s="268"/>
      <c r="Q258" s="268"/>
      <c r="R258" s="268"/>
      <c r="S258" s="268"/>
      <c r="T258" s="269"/>
      <c r="U258" s="13"/>
      <c r="V258" s="13"/>
      <c r="W258" s="13"/>
      <c r="X258" s="13"/>
      <c r="Y258" s="13"/>
      <c r="Z258" s="13"/>
      <c r="AA258" s="13"/>
      <c r="AB258" s="13"/>
      <c r="AC258" s="13"/>
      <c r="AD258" s="13"/>
      <c r="AE258" s="13"/>
      <c r="AT258" s="270" t="s">
        <v>203</v>
      </c>
      <c r="AU258" s="270" t="s">
        <v>85</v>
      </c>
      <c r="AV258" s="13" t="s">
        <v>85</v>
      </c>
      <c r="AW258" s="13" t="s">
        <v>32</v>
      </c>
      <c r="AX258" s="13" t="s">
        <v>75</v>
      </c>
      <c r="AY258" s="270" t="s">
        <v>172</v>
      </c>
    </row>
    <row r="259" spans="1:51" s="16" customFormat="1" ht="12">
      <c r="A259" s="16"/>
      <c r="B259" s="298"/>
      <c r="C259" s="299"/>
      <c r="D259" s="255" t="s">
        <v>203</v>
      </c>
      <c r="E259" s="300" t="s">
        <v>1</v>
      </c>
      <c r="F259" s="301" t="s">
        <v>257</v>
      </c>
      <c r="G259" s="299"/>
      <c r="H259" s="302">
        <v>3</v>
      </c>
      <c r="I259" s="303"/>
      <c r="J259" s="299"/>
      <c r="K259" s="299"/>
      <c r="L259" s="304"/>
      <c r="M259" s="305"/>
      <c r="N259" s="306"/>
      <c r="O259" s="306"/>
      <c r="P259" s="306"/>
      <c r="Q259" s="306"/>
      <c r="R259" s="306"/>
      <c r="S259" s="306"/>
      <c r="T259" s="307"/>
      <c r="U259" s="16"/>
      <c r="V259" s="16"/>
      <c r="W259" s="16"/>
      <c r="X259" s="16"/>
      <c r="Y259" s="16"/>
      <c r="Z259" s="16"/>
      <c r="AA259" s="16"/>
      <c r="AB259" s="16"/>
      <c r="AC259" s="16"/>
      <c r="AD259" s="16"/>
      <c r="AE259" s="16"/>
      <c r="AT259" s="308" t="s">
        <v>203</v>
      </c>
      <c r="AU259" s="308" t="s">
        <v>85</v>
      </c>
      <c r="AV259" s="16" t="s">
        <v>195</v>
      </c>
      <c r="AW259" s="16" t="s">
        <v>32</v>
      </c>
      <c r="AX259" s="16" t="s">
        <v>83</v>
      </c>
      <c r="AY259" s="308" t="s">
        <v>172</v>
      </c>
    </row>
    <row r="260" spans="1:65" s="2" customFormat="1" ht="21.75" customHeight="1">
      <c r="A260" s="39"/>
      <c r="B260" s="40"/>
      <c r="C260" s="309" t="s">
        <v>575</v>
      </c>
      <c r="D260" s="309" t="s">
        <v>450</v>
      </c>
      <c r="E260" s="310" t="s">
        <v>576</v>
      </c>
      <c r="F260" s="311" t="s">
        <v>577</v>
      </c>
      <c r="G260" s="312" t="s">
        <v>238</v>
      </c>
      <c r="H260" s="313">
        <v>1</v>
      </c>
      <c r="I260" s="314"/>
      <c r="J260" s="315">
        <f>ROUND(I260*H260,2)</f>
        <v>0</v>
      </c>
      <c r="K260" s="311" t="s">
        <v>179</v>
      </c>
      <c r="L260" s="316"/>
      <c r="M260" s="317" t="s">
        <v>1</v>
      </c>
      <c r="N260" s="318" t="s">
        <v>40</v>
      </c>
      <c r="O260" s="92"/>
      <c r="P260" s="251">
        <f>O260*H260</f>
        <v>0</v>
      </c>
      <c r="Q260" s="251">
        <v>0.004</v>
      </c>
      <c r="R260" s="251">
        <f>Q260*H260</f>
        <v>0.004</v>
      </c>
      <c r="S260" s="251">
        <v>0</v>
      </c>
      <c r="T260" s="252">
        <f>S260*H260</f>
        <v>0</v>
      </c>
      <c r="U260" s="39"/>
      <c r="V260" s="39"/>
      <c r="W260" s="39"/>
      <c r="X260" s="39"/>
      <c r="Y260" s="39"/>
      <c r="Z260" s="39"/>
      <c r="AA260" s="39"/>
      <c r="AB260" s="39"/>
      <c r="AC260" s="39"/>
      <c r="AD260" s="39"/>
      <c r="AE260" s="39"/>
      <c r="AR260" s="253" t="s">
        <v>220</v>
      </c>
      <c r="AT260" s="253" t="s">
        <v>450</v>
      </c>
      <c r="AU260" s="253" t="s">
        <v>85</v>
      </c>
      <c r="AY260" s="18" t="s">
        <v>172</v>
      </c>
      <c r="BE260" s="254">
        <f>IF(N260="základní",J260,0)</f>
        <v>0</v>
      </c>
      <c r="BF260" s="254">
        <f>IF(N260="snížená",J260,0)</f>
        <v>0</v>
      </c>
      <c r="BG260" s="254">
        <f>IF(N260="zákl. přenesená",J260,0)</f>
        <v>0</v>
      </c>
      <c r="BH260" s="254">
        <f>IF(N260="sníž. přenesená",J260,0)</f>
        <v>0</v>
      </c>
      <c r="BI260" s="254">
        <f>IF(N260="nulová",J260,0)</f>
        <v>0</v>
      </c>
      <c r="BJ260" s="18" t="s">
        <v>83</v>
      </c>
      <c r="BK260" s="254">
        <f>ROUND(I260*H260,2)</f>
        <v>0</v>
      </c>
      <c r="BL260" s="18" t="s">
        <v>195</v>
      </c>
      <c r="BM260" s="253" t="s">
        <v>578</v>
      </c>
    </row>
    <row r="261" spans="1:47" s="2" customFormat="1" ht="12">
      <c r="A261" s="39"/>
      <c r="B261" s="40"/>
      <c r="C261" s="41"/>
      <c r="D261" s="255" t="s">
        <v>182</v>
      </c>
      <c r="E261" s="41"/>
      <c r="F261" s="256" t="s">
        <v>577</v>
      </c>
      <c r="G261" s="41"/>
      <c r="H261" s="41"/>
      <c r="I261" s="210"/>
      <c r="J261" s="41"/>
      <c r="K261" s="41"/>
      <c r="L261" s="45"/>
      <c r="M261" s="257"/>
      <c r="N261" s="258"/>
      <c r="O261" s="92"/>
      <c r="P261" s="92"/>
      <c r="Q261" s="92"/>
      <c r="R261" s="92"/>
      <c r="S261" s="92"/>
      <c r="T261" s="93"/>
      <c r="U261" s="39"/>
      <c r="V261" s="39"/>
      <c r="W261" s="39"/>
      <c r="X261" s="39"/>
      <c r="Y261" s="39"/>
      <c r="Z261" s="39"/>
      <c r="AA261" s="39"/>
      <c r="AB261" s="39"/>
      <c r="AC261" s="39"/>
      <c r="AD261" s="39"/>
      <c r="AE261" s="39"/>
      <c r="AT261" s="18" t="s">
        <v>182</v>
      </c>
      <c r="AU261" s="18" t="s">
        <v>85</v>
      </c>
    </row>
    <row r="262" spans="1:51" s="13" customFormat="1" ht="12">
      <c r="A262" s="13"/>
      <c r="B262" s="260"/>
      <c r="C262" s="261"/>
      <c r="D262" s="255" t="s">
        <v>203</v>
      </c>
      <c r="E262" s="262" t="s">
        <v>1</v>
      </c>
      <c r="F262" s="263" t="s">
        <v>579</v>
      </c>
      <c r="G262" s="261"/>
      <c r="H262" s="264">
        <v>1</v>
      </c>
      <c r="I262" s="265"/>
      <c r="J262" s="261"/>
      <c r="K262" s="261"/>
      <c r="L262" s="266"/>
      <c r="M262" s="267"/>
      <c r="N262" s="268"/>
      <c r="O262" s="268"/>
      <c r="P262" s="268"/>
      <c r="Q262" s="268"/>
      <c r="R262" s="268"/>
      <c r="S262" s="268"/>
      <c r="T262" s="269"/>
      <c r="U262" s="13"/>
      <c r="V262" s="13"/>
      <c r="W262" s="13"/>
      <c r="X262" s="13"/>
      <c r="Y262" s="13"/>
      <c r="Z262" s="13"/>
      <c r="AA262" s="13"/>
      <c r="AB262" s="13"/>
      <c r="AC262" s="13"/>
      <c r="AD262" s="13"/>
      <c r="AE262" s="13"/>
      <c r="AT262" s="270" t="s">
        <v>203</v>
      </c>
      <c r="AU262" s="270" t="s">
        <v>85</v>
      </c>
      <c r="AV262" s="13" t="s">
        <v>85</v>
      </c>
      <c r="AW262" s="13" t="s">
        <v>32</v>
      </c>
      <c r="AX262" s="13" t="s">
        <v>83</v>
      </c>
      <c r="AY262" s="270" t="s">
        <v>172</v>
      </c>
    </row>
    <row r="263" spans="1:65" s="2" customFormat="1" ht="24.15" customHeight="1">
      <c r="A263" s="39"/>
      <c r="B263" s="40"/>
      <c r="C263" s="242" t="s">
        <v>580</v>
      </c>
      <c r="D263" s="242" t="s">
        <v>175</v>
      </c>
      <c r="E263" s="243" t="s">
        <v>581</v>
      </c>
      <c r="F263" s="244" t="s">
        <v>582</v>
      </c>
      <c r="G263" s="245" t="s">
        <v>238</v>
      </c>
      <c r="H263" s="246">
        <v>4</v>
      </c>
      <c r="I263" s="247"/>
      <c r="J263" s="248">
        <f>ROUND(I263*H263,2)</f>
        <v>0</v>
      </c>
      <c r="K263" s="244" t="s">
        <v>216</v>
      </c>
      <c r="L263" s="45"/>
      <c r="M263" s="249" t="s">
        <v>1</v>
      </c>
      <c r="N263" s="250" t="s">
        <v>40</v>
      </c>
      <c r="O263" s="92"/>
      <c r="P263" s="251">
        <f>O263*H263</f>
        <v>0</v>
      </c>
      <c r="Q263" s="251">
        <v>0.10941</v>
      </c>
      <c r="R263" s="251">
        <f>Q263*H263</f>
        <v>0.43764</v>
      </c>
      <c r="S263" s="251">
        <v>0</v>
      </c>
      <c r="T263" s="252">
        <f>S263*H263</f>
        <v>0</v>
      </c>
      <c r="U263" s="39"/>
      <c r="V263" s="39"/>
      <c r="W263" s="39"/>
      <c r="X263" s="39"/>
      <c r="Y263" s="39"/>
      <c r="Z263" s="39"/>
      <c r="AA263" s="39"/>
      <c r="AB263" s="39"/>
      <c r="AC263" s="39"/>
      <c r="AD263" s="39"/>
      <c r="AE263" s="39"/>
      <c r="AR263" s="253" t="s">
        <v>195</v>
      </c>
      <c r="AT263" s="253" t="s">
        <v>175</v>
      </c>
      <c r="AU263" s="253" t="s">
        <v>85</v>
      </c>
      <c r="AY263" s="18" t="s">
        <v>172</v>
      </c>
      <c r="BE263" s="254">
        <f>IF(N263="základní",J263,0)</f>
        <v>0</v>
      </c>
      <c r="BF263" s="254">
        <f>IF(N263="snížená",J263,0)</f>
        <v>0</v>
      </c>
      <c r="BG263" s="254">
        <f>IF(N263="zákl. přenesená",J263,0)</f>
        <v>0</v>
      </c>
      <c r="BH263" s="254">
        <f>IF(N263="sníž. přenesená",J263,0)</f>
        <v>0</v>
      </c>
      <c r="BI263" s="254">
        <f>IF(N263="nulová",J263,0)</f>
        <v>0</v>
      </c>
      <c r="BJ263" s="18" t="s">
        <v>83</v>
      </c>
      <c r="BK263" s="254">
        <f>ROUND(I263*H263,2)</f>
        <v>0</v>
      </c>
      <c r="BL263" s="18" t="s">
        <v>195</v>
      </c>
      <c r="BM263" s="253" t="s">
        <v>583</v>
      </c>
    </row>
    <row r="264" spans="1:47" s="2" customFormat="1" ht="12">
      <c r="A264" s="39"/>
      <c r="B264" s="40"/>
      <c r="C264" s="41"/>
      <c r="D264" s="255" t="s">
        <v>182</v>
      </c>
      <c r="E264" s="41"/>
      <c r="F264" s="256" t="s">
        <v>584</v>
      </c>
      <c r="G264" s="41"/>
      <c r="H264" s="41"/>
      <c r="I264" s="210"/>
      <c r="J264" s="41"/>
      <c r="K264" s="41"/>
      <c r="L264" s="45"/>
      <c r="M264" s="257"/>
      <c r="N264" s="258"/>
      <c r="O264" s="92"/>
      <c r="P264" s="92"/>
      <c r="Q264" s="92"/>
      <c r="R264" s="92"/>
      <c r="S264" s="92"/>
      <c r="T264" s="93"/>
      <c r="U264" s="39"/>
      <c r="V264" s="39"/>
      <c r="W264" s="39"/>
      <c r="X264" s="39"/>
      <c r="Y264" s="39"/>
      <c r="Z264" s="39"/>
      <c r="AA264" s="39"/>
      <c r="AB264" s="39"/>
      <c r="AC264" s="39"/>
      <c r="AD264" s="39"/>
      <c r="AE264" s="39"/>
      <c r="AT264" s="18" t="s">
        <v>182</v>
      </c>
      <c r="AU264" s="18" t="s">
        <v>85</v>
      </c>
    </row>
    <row r="265" spans="1:47" s="2" customFormat="1" ht="12">
      <c r="A265" s="39"/>
      <c r="B265" s="40"/>
      <c r="C265" s="41"/>
      <c r="D265" s="271" t="s">
        <v>218</v>
      </c>
      <c r="E265" s="41"/>
      <c r="F265" s="272" t="s">
        <v>585</v>
      </c>
      <c r="G265" s="41"/>
      <c r="H265" s="41"/>
      <c r="I265" s="210"/>
      <c r="J265" s="41"/>
      <c r="K265" s="41"/>
      <c r="L265" s="45"/>
      <c r="M265" s="257"/>
      <c r="N265" s="258"/>
      <c r="O265" s="92"/>
      <c r="P265" s="92"/>
      <c r="Q265" s="92"/>
      <c r="R265" s="92"/>
      <c r="S265" s="92"/>
      <c r="T265" s="93"/>
      <c r="U265" s="39"/>
      <c r="V265" s="39"/>
      <c r="W265" s="39"/>
      <c r="X265" s="39"/>
      <c r="Y265" s="39"/>
      <c r="Z265" s="39"/>
      <c r="AA265" s="39"/>
      <c r="AB265" s="39"/>
      <c r="AC265" s="39"/>
      <c r="AD265" s="39"/>
      <c r="AE265" s="39"/>
      <c r="AT265" s="18" t="s">
        <v>218</v>
      </c>
      <c r="AU265" s="18" t="s">
        <v>85</v>
      </c>
    </row>
    <row r="266" spans="1:47" s="2" customFormat="1" ht="12">
      <c r="A266" s="39"/>
      <c r="B266" s="40"/>
      <c r="C266" s="41"/>
      <c r="D266" s="255" t="s">
        <v>242</v>
      </c>
      <c r="E266" s="41"/>
      <c r="F266" s="259" t="s">
        <v>586</v>
      </c>
      <c r="G266" s="41"/>
      <c r="H266" s="41"/>
      <c r="I266" s="210"/>
      <c r="J266" s="41"/>
      <c r="K266" s="41"/>
      <c r="L266" s="45"/>
      <c r="M266" s="257"/>
      <c r="N266" s="258"/>
      <c r="O266" s="92"/>
      <c r="P266" s="92"/>
      <c r="Q266" s="92"/>
      <c r="R266" s="92"/>
      <c r="S266" s="92"/>
      <c r="T266" s="93"/>
      <c r="U266" s="39"/>
      <c r="V266" s="39"/>
      <c r="W266" s="39"/>
      <c r="X266" s="39"/>
      <c r="Y266" s="39"/>
      <c r="Z266" s="39"/>
      <c r="AA266" s="39"/>
      <c r="AB266" s="39"/>
      <c r="AC266" s="39"/>
      <c r="AD266" s="39"/>
      <c r="AE266" s="39"/>
      <c r="AT266" s="18" t="s">
        <v>242</v>
      </c>
      <c r="AU266" s="18" t="s">
        <v>85</v>
      </c>
    </row>
    <row r="267" spans="1:51" s="13" customFormat="1" ht="12">
      <c r="A267" s="13"/>
      <c r="B267" s="260"/>
      <c r="C267" s="261"/>
      <c r="D267" s="255" t="s">
        <v>203</v>
      </c>
      <c r="E267" s="262" t="s">
        <v>1</v>
      </c>
      <c r="F267" s="263" t="s">
        <v>195</v>
      </c>
      <c r="G267" s="261"/>
      <c r="H267" s="264">
        <v>4</v>
      </c>
      <c r="I267" s="265"/>
      <c r="J267" s="261"/>
      <c r="K267" s="261"/>
      <c r="L267" s="266"/>
      <c r="M267" s="267"/>
      <c r="N267" s="268"/>
      <c r="O267" s="268"/>
      <c r="P267" s="268"/>
      <c r="Q267" s="268"/>
      <c r="R267" s="268"/>
      <c r="S267" s="268"/>
      <c r="T267" s="269"/>
      <c r="U267" s="13"/>
      <c r="V267" s="13"/>
      <c r="W267" s="13"/>
      <c r="X267" s="13"/>
      <c r="Y267" s="13"/>
      <c r="Z267" s="13"/>
      <c r="AA267" s="13"/>
      <c r="AB267" s="13"/>
      <c r="AC267" s="13"/>
      <c r="AD267" s="13"/>
      <c r="AE267" s="13"/>
      <c r="AT267" s="270" t="s">
        <v>203</v>
      </c>
      <c r="AU267" s="270" t="s">
        <v>85</v>
      </c>
      <c r="AV267" s="13" t="s">
        <v>85</v>
      </c>
      <c r="AW267" s="13" t="s">
        <v>32</v>
      </c>
      <c r="AX267" s="13" t="s">
        <v>83</v>
      </c>
      <c r="AY267" s="270" t="s">
        <v>172</v>
      </c>
    </row>
    <row r="268" spans="1:65" s="2" customFormat="1" ht="21.75" customHeight="1">
      <c r="A268" s="39"/>
      <c r="B268" s="40"/>
      <c r="C268" s="309" t="s">
        <v>587</v>
      </c>
      <c r="D268" s="309" t="s">
        <v>450</v>
      </c>
      <c r="E268" s="310" t="s">
        <v>588</v>
      </c>
      <c r="F268" s="311" t="s">
        <v>589</v>
      </c>
      <c r="G268" s="312" t="s">
        <v>238</v>
      </c>
      <c r="H268" s="313">
        <v>4</v>
      </c>
      <c r="I268" s="314"/>
      <c r="J268" s="315">
        <f>ROUND(I268*H268,2)</f>
        <v>0</v>
      </c>
      <c r="K268" s="311" t="s">
        <v>216</v>
      </c>
      <c r="L268" s="316"/>
      <c r="M268" s="317" t="s">
        <v>1</v>
      </c>
      <c r="N268" s="318" t="s">
        <v>40</v>
      </c>
      <c r="O268" s="92"/>
      <c r="P268" s="251">
        <f>O268*H268</f>
        <v>0</v>
      </c>
      <c r="Q268" s="251">
        <v>0.0061</v>
      </c>
      <c r="R268" s="251">
        <f>Q268*H268</f>
        <v>0.0244</v>
      </c>
      <c r="S268" s="251">
        <v>0</v>
      </c>
      <c r="T268" s="252">
        <f>S268*H268</f>
        <v>0</v>
      </c>
      <c r="U268" s="39"/>
      <c r="V268" s="39"/>
      <c r="W268" s="39"/>
      <c r="X268" s="39"/>
      <c r="Y268" s="39"/>
      <c r="Z268" s="39"/>
      <c r="AA268" s="39"/>
      <c r="AB268" s="39"/>
      <c r="AC268" s="39"/>
      <c r="AD268" s="39"/>
      <c r="AE268" s="39"/>
      <c r="AR268" s="253" t="s">
        <v>220</v>
      </c>
      <c r="AT268" s="253" t="s">
        <v>450</v>
      </c>
      <c r="AU268" s="253" t="s">
        <v>85</v>
      </c>
      <c r="AY268" s="18" t="s">
        <v>172</v>
      </c>
      <c r="BE268" s="254">
        <f>IF(N268="základní",J268,0)</f>
        <v>0</v>
      </c>
      <c r="BF268" s="254">
        <f>IF(N268="snížená",J268,0)</f>
        <v>0</v>
      </c>
      <c r="BG268" s="254">
        <f>IF(N268="zákl. přenesená",J268,0)</f>
        <v>0</v>
      </c>
      <c r="BH268" s="254">
        <f>IF(N268="sníž. přenesená",J268,0)</f>
        <v>0</v>
      </c>
      <c r="BI268" s="254">
        <f>IF(N268="nulová",J268,0)</f>
        <v>0</v>
      </c>
      <c r="BJ268" s="18" t="s">
        <v>83</v>
      </c>
      <c r="BK268" s="254">
        <f>ROUND(I268*H268,2)</f>
        <v>0</v>
      </c>
      <c r="BL268" s="18" t="s">
        <v>195</v>
      </c>
      <c r="BM268" s="253" t="s">
        <v>590</v>
      </c>
    </row>
    <row r="269" spans="1:47" s="2" customFormat="1" ht="12">
      <c r="A269" s="39"/>
      <c r="B269" s="40"/>
      <c r="C269" s="41"/>
      <c r="D269" s="255" t="s">
        <v>182</v>
      </c>
      <c r="E269" s="41"/>
      <c r="F269" s="256" t="s">
        <v>589</v>
      </c>
      <c r="G269" s="41"/>
      <c r="H269" s="41"/>
      <c r="I269" s="210"/>
      <c r="J269" s="41"/>
      <c r="K269" s="41"/>
      <c r="L269" s="45"/>
      <c r="M269" s="257"/>
      <c r="N269" s="258"/>
      <c r="O269" s="92"/>
      <c r="P269" s="92"/>
      <c r="Q269" s="92"/>
      <c r="R269" s="92"/>
      <c r="S269" s="92"/>
      <c r="T269" s="93"/>
      <c r="U269" s="39"/>
      <c r="V269" s="39"/>
      <c r="W269" s="39"/>
      <c r="X269" s="39"/>
      <c r="Y269" s="39"/>
      <c r="Z269" s="39"/>
      <c r="AA269" s="39"/>
      <c r="AB269" s="39"/>
      <c r="AC269" s="39"/>
      <c r="AD269" s="39"/>
      <c r="AE269" s="39"/>
      <c r="AT269" s="18" t="s">
        <v>182</v>
      </c>
      <c r="AU269" s="18" t="s">
        <v>85</v>
      </c>
    </row>
    <row r="270" spans="1:65" s="2" customFormat="1" ht="21.75" customHeight="1">
      <c r="A270" s="39"/>
      <c r="B270" s="40"/>
      <c r="C270" s="309" t="s">
        <v>591</v>
      </c>
      <c r="D270" s="309" t="s">
        <v>450</v>
      </c>
      <c r="E270" s="310" t="s">
        <v>592</v>
      </c>
      <c r="F270" s="311" t="s">
        <v>593</v>
      </c>
      <c r="G270" s="312" t="s">
        <v>238</v>
      </c>
      <c r="H270" s="313">
        <v>8</v>
      </c>
      <c r="I270" s="314"/>
      <c r="J270" s="315">
        <f>ROUND(I270*H270,2)</f>
        <v>0</v>
      </c>
      <c r="K270" s="311" t="s">
        <v>216</v>
      </c>
      <c r="L270" s="316"/>
      <c r="M270" s="317" t="s">
        <v>1</v>
      </c>
      <c r="N270" s="318" t="s">
        <v>40</v>
      </c>
      <c r="O270" s="92"/>
      <c r="P270" s="251">
        <f>O270*H270</f>
        <v>0</v>
      </c>
      <c r="Q270" s="251">
        <v>0.00035</v>
      </c>
      <c r="R270" s="251">
        <f>Q270*H270</f>
        <v>0.0028</v>
      </c>
      <c r="S270" s="251">
        <v>0</v>
      </c>
      <c r="T270" s="252">
        <f>S270*H270</f>
        <v>0</v>
      </c>
      <c r="U270" s="39"/>
      <c r="V270" s="39"/>
      <c r="W270" s="39"/>
      <c r="X270" s="39"/>
      <c r="Y270" s="39"/>
      <c r="Z270" s="39"/>
      <c r="AA270" s="39"/>
      <c r="AB270" s="39"/>
      <c r="AC270" s="39"/>
      <c r="AD270" s="39"/>
      <c r="AE270" s="39"/>
      <c r="AR270" s="253" t="s">
        <v>220</v>
      </c>
      <c r="AT270" s="253" t="s">
        <v>450</v>
      </c>
      <c r="AU270" s="253" t="s">
        <v>85</v>
      </c>
      <c r="AY270" s="18" t="s">
        <v>172</v>
      </c>
      <c r="BE270" s="254">
        <f>IF(N270="základní",J270,0)</f>
        <v>0</v>
      </c>
      <c r="BF270" s="254">
        <f>IF(N270="snížená",J270,0)</f>
        <v>0</v>
      </c>
      <c r="BG270" s="254">
        <f>IF(N270="zákl. přenesená",J270,0)</f>
        <v>0</v>
      </c>
      <c r="BH270" s="254">
        <f>IF(N270="sníž. přenesená",J270,0)</f>
        <v>0</v>
      </c>
      <c r="BI270" s="254">
        <f>IF(N270="nulová",J270,0)</f>
        <v>0</v>
      </c>
      <c r="BJ270" s="18" t="s">
        <v>83</v>
      </c>
      <c r="BK270" s="254">
        <f>ROUND(I270*H270,2)</f>
        <v>0</v>
      </c>
      <c r="BL270" s="18" t="s">
        <v>195</v>
      </c>
      <c r="BM270" s="253" t="s">
        <v>594</v>
      </c>
    </row>
    <row r="271" spans="1:47" s="2" customFormat="1" ht="12">
      <c r="A271" s="39"/>
      <c r="B271" s="40"/>
      <c r="C271" s="41"/>
      <c r="D271" s="255" t="s">
        <v>182</v>
      </c>
      <c r="E271" s="41"/>
      <c r="F271" s="256" t="s">
        <v>593</v>
      </c>
      <c r="G271" s="41"/>
      <c r="H271" s="41"/>
      <c r="I271" s="210"/>
      <c r="J271" s="41"/>
      <c r="K271" s="41"/>
      <c r="L271" s="45"/>
      <c r="M271" s="257"/>
      <c r="N271" s="258"/>
      <c r="O271" s="92"/>
      <c r="P271" s="92"/>
      <c r="Q271" s="92"/>
      <c r="R271" s="92"/>
      <c r="S271" s="92"/>
      <c r="T271" s="93"/>
      <c r="U271" s="39"/>
      <c r="V271" s="39"/>
      <c r="W271" s="39"/>
      <c r="X271" s="39"/>
      <c r="Y271" s="39"/>
      <c r="Z271" s="39"/>
      <c r="AA271" s="39"/>
      <c r="AB271" s="39"/>
      <c r="AC271" s="39"/>
      <c r="AD271" s="39"/>
      <c r="AE271" s="39"/>
      <c r="AT271" s="18" t="s">
        <v>182</v>
      </c>
      <c r="AU271" s="18" t="s">
        <v>85</v>
      </c>
    </row>
    <row r="272" spans="1:51" s="13" customFormat="1" ht="12">
      <c r="A272" s="13"/>
      <c r="B272" s="260"/>
      <c r="C272" s="261"/>
      <c r="D272" s="255" t="s">
        <v>203</v>
      </c>
      <c r="E272" s="262" t="s">
        <v>1</v>
      </c>
      <c r="F272" s="263" t="s">
        <v>595</v>
      </c>
      <c r="G272" s="261"/>
      <c r="H272" s="264">
        <v>8</v>
      </c>
      <c r="I272" s="265"/>
      <c r="J272" s="261"/>
      <c r="K272" s="261"/>
      <c r="L272" s="266"/>
      <c r="M272" s="267"/>
      <c r="N272" s="268"/>
      <c r="O272" s="268"/>
      <c r="P272" s="268"/>
      <c r="Q272" s="268"/>
      <c r="R272" s="268"/>
      <c r="S272" s="268"/>
      <c r="T272" s="269"/>
      <c r="U272" s="13"/>
      <c r="V272" s="13"/>
      <c r="W272" s="13"/>
      <c r="X272" s="13"/>
      <c r="Y272" s="13"/>
      <c r="Z272" s="13"/>
      <c r="AA272" s="13"/>
      <c r="AB272" s="13"/>
      <c r="AC272" s="13"/>
      <c r="AD272" s="13"/>
      <c r="AE272" s="13"/>
      <c r="AT272" s="270" t="s">
        <v>203</v>
      </c>
      <c r="AU272" s="270" t="s">
        <v>85</v>
      </c>
      <c r="AV272" s="13" t="s">
        <v>85</v>
      </c>
      <c r="AW272" s="13" t="s">
        <v>32</v>
      </c>
      <c r="AX272" s="13" t="s">
        <v>83</v>
      </c>
      <c r="AY272" s="270" t="s">
        <v>172</v>
      </c>
    </row>
    <row r="273" spans="1:65" s="2" customFormat="1" ht="16.5" customHeight="1">
      <c r="A273" s="39"/>
      <c r="B273" s="40"/>
      <c r="C273" s="309" t="s">
        <v>596</v>
      </c>
      <c r="D273" s="309" t="s">
        <v>450</v>
      </c>
      <c r="E273" s="310" t="s">
        <v>597</v>
      </c>
      <c r="F273" s="311" t="s">
        <v>598</v>
      </c>
      <c r="G273" s="312" t="s">
        <v>238</v>
      </c>
      <c r="H273" s="313">
        <v>4</v>
      </c>
      <c r="I273" s="314"/>
      <c r="J273" s="315">
        <f>ROUND(I273*H273,2)</f>
        <v>0</v>
      </c>
      <c r="K273" s="311" t="s">
        <v>216</v>
      </c>
      <c r="L273" s="316"/>
      <c r="M273" s="317" t="s">
        <v>1</v>
      </c>
      <c r="N273" s="318" t="s">
        <v>40</v>
      </c>
      <c r="O273" s="92"/>
      <c r="P273" s="251">
        <f>O273*H273</f>
        <v>0</v>
      </c>
      <c r="Q273" s="251">
        <v>0.0001</v>
      </c>
      <c r="R273" s="251">
        <f>Q273*H273</f>
        <v>0.0004</v>
      </c>
      <c r="S273" s="251">
        <v>0</v>
      </c>
      <c r="T273" s="252">
        <f>S273*H273</f>
        <v>0</v>
      </c>
      <c r="U273" s="39"/>
      <c r="V273" s="39"/>
      <c r="W273" s="39"/>
      <c r="X273" s="39"/>
      <c r="Y273" s="39"/>
      <c r="Z273" s="39"/>
      <c r="AA273" s="39"/>
      <c r="AB273" s="39"/>
      <c r="AC273" s="39"/>
      <c r="AD273" s="39"/>
      <c r="AE273" s="39"/>
      <c r="AR273" s="253" t="s">
        <v>220</v>
      </c>
      <c r="AT273" s="253" t="s">
        <v>450</v>
      </c>
      <c r="AU273" s="253" t="s">
        <v>85</v>
      </c>
      <c r="AY273" s="18" t="s">
        <v>172</v>
      </c>
      <c r="BE273" s="254">
        <f>IF(N273="základní",J273,0)</f>
        <v>0</v>
      </c>
      <c r="BF273" s="254">
        <f>IF(N273="snížená",J273,0)</f>
        <v>0</v>
      </c>
      <c r="BG273" s="254">
        <f>IF(N273="zákl. přenesená",J273,0)</f>
        <v>0</v>
      </c>
      <c r="BH273" s="254">
        <f>IF(N273="sníž. přenesená",J273,0)</f>
        <v>0</v>
      </c>
      <c r="BI273" s="254">
        <f>IF(N273="nulová",J273,0)</f>
        <v>0</v>
      </c>
      <c r="BJ273" s="18" t="s">
        <v>83</v>
      </c>
      <c r="BK273" s="254">
        <f>ROUND(I273*H273,2)</f>
        <v>0</v>
      </c>
      <c r="BL273" s="18" t="s">
        <v>195</v>
      </c>
      <c r="BM273" s="253" t="s">
        <v>599</v>
      </c>
    </row>
    <row r="274" spans="1:47" s="2" customFormat="1" ht="12">
      <c r="A274" s="39"/>
      <c r="B274" s="40"/>
      <c r="C274" s="41"/>
      <c r="D274" s="255" t="s">
        <v>182</v>
      </c>
      <c r="E274" s="41"/>
      <c r="F274" s="256" t="s">
        <v>598</v>
      </c>
      <c r="G274" s="41"/>
      <c r="H274" s="41"/>
      <c r="I274" s="210"/>
      <c r="J274" s="41"/>
      <c r="K274" s="41"/>
      <c r="L274" s="45"/>
      <c r="M274" s="257"/>
      <c r="N274" s="258"/>
      <c r="O274" s="92"/>
      <c r="P274" s="92"/>
      <c r="Q274" s="92"/>
      <c r="R274" s="92"/>
      <c r="S274" s="92"/>
      <c r="T274" s="93"/>
      <c r="U274" s="39"/>
      <c r="V274" s="39"/>
      <c r="W274" s="39"/>
      <c r="X274" s="39"/>
      <c r="Y274" s="39"/>
      <c r="Z274" s="39"/>
      <c r="AA274" s="39"/>
      <c r="AB274" s="39"/>
      <c r="AC274" s="39"/>
      <c r="AD274" s="39"/>
      <c r="AE274" s="39"/>
      <c r="AT274" s="18" t="s">
        <v>182</v>
      </c>
      <c r="AU274" s="18" t="s">
        <v>85</v>
      </c>
    </row>
    <row r="275" spans="1:51" s="13" customFormat="1" ht="12">
      <c r="A275" s="13"/>
      <c r="B275" s="260"/>
      <c r="C275" s="261"/>
      <c r="D275" s="255" t="s">
        <v>203</v>
      </c>
      <c r="E275" s="262" t="s">
        <v>1</v>
      </c>
      <c r="F275" s="263" t="s">
        <v>195</v>
      </c>
      <c r="G275" s="261"/>
      <c r="H275" s="264">
        <v>4</v>
      </c>
      <c r="I275" s="265"/>
      <c r="J275" s="261"/>
      <c r="K275" s="261"/>
      <c r="L275" s="266"/>
      <c r="M275" s="267"/>
      <c r="N275" s="268"/>
      <c r="O275" s="268"/>
      <c r="P275" s="268"/>
      <c r="Q275" s="268"/>
      <c r="R275" s="268"/>
      <c r="S275" s="268"/>
      <c r="T275" s="269"/>
      <c r="U275" s="13"/>
      <c r="V275" s="13"/>
      <c r="W275" s="13"/>
      <c r="X275" s="13"/>
      <c r="Y275" s="13"/>
      <c r="Z275" s="13"/>
      <c r="AA275" s="13"/>
      <c r="AB275" s="13"/>
      <c r="AC275" s="13"/>
      <c r="AD275" s="13"/>
      <c r="AE275" s="13"/>
      <c r="AT275" s="270" t="s">
        <v>203</v>
      </c>
      <c r="AU275" s="270" t="s">
        <v>85</v>
      </c>
      <c r="AV275" s="13" t="s">
        <v>85</v>
      </c>
      <c r="AW275" s="13" t="s">
        <v>32</v>
      </c>
      <c r="AX275" s="13" t="s">
        <v>83</v>
      </c>
      <c r="AY275" s="270" t="s">
        <v>172</v>
      </c>
    </row>
    <row r="276" spans="1:65" s="2" customFormat="1" ht="16.5" customHeight="1">
      <c r="A276" s="39"/>
      <c r="B276" s="40"/>
      <c r="C276" s="309" t="s">
        <v>600</v>
      </c>
      <c r="D276" s="309" t="s">
        <v>450</v>
      </c>
      <c r="E276" s="310" t="s">
        <v>601</v>
      </c>
      <c r="F276" s="311" t="s">
        <v>602</v>
      </c>
      <c r="G276" s="312" t="s">
        <v>238</v>
      </c>
      <c r="H276" s="313">
        <v>4</v>
      </c>
      <c r="I276" s="314"/>
      <c r="J276" s="315">
        <f>ROUND(I276*H276,2)</f>
        <v>0</v>
      </c>
      <c r="K276" s="311" t="s">
        <v>216</v>
      </c>
      <c r="L276" s="316"/>
      <c r="M276" s="317" t="s">
        <v>1</v>
      </c>
      <c r="N276" s="318" t="s">
        <v>40</v>
      </c>
      <c r="O276" s="92"/>
      <c r="P276" s="251">
        <f>O276*H276</f>
        <v>0</v>
      </c>
      <c r="Q276" s="251">
        <v>0.003</v>
      </c>
      <c r="R276" s="251">
        <f>Q276*H276</f>
        <v>0.012</v>
      </c>
      <c r="S276" s="251">
        <v>0</v>
      </c>
      <c r="T276" s="252">
        <f>S276*H276</f>
        <v>0</v>
      </c>
      <c r="U276" s="39"/>
      <c r="V276" s="39"/>
      <c r="W276" s="39"/>
      <c r="X276" s="39"/>
      <c r="Y276" s="39"/>
      <c r="Z276" s="39"/>
      <c r="AA276" s="39"/>
      <c r="AB276" s="39"/>
      <c r="AC276" s="39"/>
      <c r="AD276" s="39"/>
      <c r="AE276" s="39"/>
      <c r="AR276" s="253" t="s">
        <v>220</v>
      </c>
      <c r="AT276" s="253" t="s">
        <v>450</v>
      </c>
      <c r="AU276" s="253" t="s">
        <v>85</v>
      </c>
      <c r="AY276" s="18" t="s">
        <v>172</v>
      </c>
      <c r="BE276" s="254">
        <f>IF(N276="základní",J276,0)</f>
        <v>0</v>
      </c>
      <c r="BF276" s="254">
        <f>IF(N276="snížená",J276,0)</f>
        <v>0</v>
      </c>
      <c r="BG276" s="254">
        <f>IF(N276="zákl. přenesená",J276,0)</f>
        <v>0</v>
      </c>
      <c r="BH276" s="254">
        <f>IF(N276="sníž. přenesená",J276,0)</f>
        <v>0</v>
      </c>
      <c r="BI276" s="254">
        <f>IF(N276="nulová",J276,0)</f>
        <v>0</v>
      </c>
      <c r="BJ276" s="18" t="s">
        <v>83</v>
      </c>
      <c r="BK276" s="254">
        <f>ROUND(I276*H276,2)</f>
        <v>0</v>
      </c>
      <c r="BL276" s="18" t="s">
        <v>195</v>
      </c>
      <c r="BM276" s="253" t="s">
        <v>603</v>
      </c>
    </row>
    <row r="277" spans="1:47" s="2" customFormat="1" ht="12">
      <c r="A277" s="39"/>
      <c r="B277" s="40"/>
      <c r="C277" s="41"/>
      <c r="D277" s="255" t="s">
        <v>182</v>
      </c>
      <c r="E277" s="41"/>
      <c r="F277" s="256" t="s">
        <v>602</v>
      </c>
      <c r="G277" s="41"/>
      <c r="H277" s="41"/>
      <c r="I277" s="210"/>
      <c r="J277" s="41"/>
      <c r="K277" s="41"/>
      <c r="L277" s="45"/>
      <c r="M277" s="257"/>
      <c r="N277" s="258"/>
      <c r="O277" s="92"/>
      <c r="P277" s="92"/>
      <c r="Q277" s="92"/>
      <c r="R277" s="92"/>
      <c r="S277" s="92"/>
      <c r="T277" s="93"/>
      <c r="U277" s="39"/>
      <c r="V277" s="39"/>
      <c r="W277" s="39"/>
      <c r="X277" s="39"/>
      <c r="Y277" s="39"/>
      <c r="Z277" s="39"/>
      <c r="AA277" s="39"/>
      <c r="AB277" s="39"/>
      <c r="AC277" s="39"/>
      <c r="AD277" s="39"/>
      <c r="AE277" s="39"/>
      <c r="AT277" s="18" t="s">
        <v>182</v>
      </c>
      <c r="AU277" s="18" t="s">
        <v>85</v>
      </c>
    </row>
    <row r="278" spans="1:65" s="2" customFormat="1" ht="24.15" customHeight="1">
      <c r="A278" s="39"/>
      <c r="B278" s="40"/>
      <c r="C278" s="242" t="s">
        <v>604</v>
      </c>
      <c r="D278" s="242" t="s">
        <v>175</v>
      </c>
      <c r="E278" s="243" t="s">
        <v>605</v>
      </c>
      <c r="F278" s="244" t="s">
        <v>606</v>
      </c>
      <c r="G278" s="245" t="s">
        <v>369</v>
      </c>
      <c r="H278" s="246">
        <v>65</v>
      </c>
      <c r="I278" s="247"/>
      <c r="J278" s="248">
        <f>ROUND(I278*H278,2)</f>
        <v>0</v>
      </c>
      <c r="K278" s="244" t="s">
        <v>216</v>
      </c>
      <c r="L278" s="45"/>
      <c r="M278" s="249" t="s">
        <v>1</v>
      </c>
      <c r="N278" s="250" t="s">
        <v>40</v>
      </c>
      <c r="O278" s="92"/>
      <c r="P278" s="251">
        <f>O278*H278</f>
        <v>0</v>
      </c>
      <c r="Q278" s="251">
        <v>0.00033</v>
      </c>
      <c r="R278" s="251">
        <f>Q278*H278</f>
        <v>0.02145</v>
      </c>
      <c r="S278" s="251">
        <v>0</v>
      </c>
      <c r="T278" s="252">
        <f>S278*H278</f>
        <v>0</v>
      </c>
      <c r="U278" s="39"/>
      <c r="V278" s="39"/>
      <c r="W278" s="39"/>
      <c r="X278" s="39"/>
      <c r="Y278" s="39"/>
      <c r="Z278" s="39"/>
      <c r="AA278" s="39"/>
      <c r="AB278" s="39"/>
      <c r="AC278" s="39"/>
      <c r="AD278" s="39"/>
      <c r="AE278" s="39"/>
      <c r="AR278" s="253" t="s">
        <v>195</v>
      </c>
      <c r="AT278" s="253" t="s">
        <v>175</v>
      </c>
      <c r="AU278" s="253" t="s">
        <v>85</v>
      </c>
      <c r="AY278" s="18" t="s">
        <v>172</v>
      </c>
      <c r="BE278" s="254">
        <f>IF(N278="základní",J278,0)</f>
        <v>0</v>
      </c>
      <c r="BF278" s="254">
        <f>IF(N278="snížená",J278,0)</f>
        <v>0</v>
      </c>
      <c r="BG278" s="254">
        <f>IF(N278="zákl. přenesená",J278,0)</f>
        <v>0</v>
      </c>
      <c r="BH278" s="254">
        <f>IF(N278="sníž. přenesená",J278,0)</f>
        <v>0</v>
      </c>
      <c r="BI278" s="254">
        <f>IF(N278="nulová",J278,0)</f>
        <v>0</v>
      </c>
      <c r="BJ278" s="18" t="s">
        <v>83</v>
      </c>
      <c r="BK278" s="254">
        <f>ROUND(I278*H278,2)</f>
        <v>0</v>
      </c>
      <c r="BL278" s="18" t="s">
        <v>195</v>
      </c>
      <c r="BM278" s="253" t="s">
        <v>607</v>
      </c>
    </row>
    <row r="279" spans="1:47" s="2" customFormat="1" ht="12">
      <c r="A279" s="39"/>
      <c r="B279" s="40"/>
      <c r="C279" s="41"/>
      <c r="D279" s="255" t="s">
        <v>182</v>
      </c>
      <c r="E279" s="41"/>
      <c r="F279" s="256" t="s">
        <v>608</v>
      </c>
      <c r="G279" s="41"/>
      <c r="H279" s="41"/>
      <c r="I279" s="210"/>
      <c r="J279" s="41"/>
      <c r="K279" s="41"/>
      <c r="L279" s="45"/>
      <c r="M279" s="257"/>
      <c r="N279" s="258"/>
      <c r="O279" s="92"/>
      <c r="P279" s="92"/>
      <c r="Q279" s="92"/>
      <c r="R279" s="92"/>
      <c r="S279" s="92"/>
      <c r="T279" s="93"/>
      <c r="U279" s="39"/>
      <c r="V279" s="39"/>
      <c r="W279" s="39"/>
      <c r="X279" s="39"/>
      <c r="Y279" s="39"/>
      <c r="Z279" s="39"/>
      <c r="AA279" s="39"/>
      <c r="AB279" s="39"/>
      <c r="AC279" s="39"/>
      <c r="AD279" s="39"/>
      <c r="AE279" s="39"/>
      <c r="AT279" s="18" t="s">
        <v>182</v>
      </c>
      <c r="AU279" s="18" t="s">
        <v>85</v>
      </c>
    </row>
    <row r="280" spans="1:47" s="2" customFormat="1" ht="12">
      <c r="A280" s="39"/>
      <c r="B280" s="40"/>
      <c r="C280" s="41"/>
      <c r="D280" s="271" t="s">
        <v>218</v>
      </c>
      <c r="E280" s="41"/>
      <c r="F280" s="272" t="s">
        <v>609</v>
      </c>
      <c r="G280" s="41"/>
      <c r="H280" s="41"/>
      <c r="I280" s="210"/>
      <c r="J280" s="41"/>
      <c r="K280" s="41"/>
      <c r="L280" s="45"/>
      <c r="M280" s="257"/>
      <c r="N280" s="258"/>
      <c r="O280" s="92"/>
      <c r="P280" s="92"/>
      <c r="Q280" s="92"/>
      <c r="R280" s="92"/>
      <c r="S280" s="92"/>
      <c r="T280" s="93"/>
      <c r="U280" s="39"/>
      <c r="V280" s="39"/>
      <c r="W280" s="39"/>
      <c r="X280" s="39"/>
      <c r="Y280" s="39"/>
      <c r="Z280" s="39"/>
      <c r="AA280" s="39"/>
      <c r="AB280" s="39"/>
      <c r="AC280" s="39"/>
      <c r="AD280" s="39"/>
      <c r="AE280" s="39"/>
      <c r="AT280" s="18" t="s">
        <v>218</v>
      </c>
      <c r="AU280" s="18" t="s">
        <v>85</v>
      </c>
    </row>
    <row r="281" spans="1:47" s="2" customFormat="1" ht="12">
      <c r="A281" s="39"/>
      <c r="B281" s="40"/>
      <c r="C281" s="41"/>
      <c r="D281" s="255" t="s">
        <v>242</v>
      </c>
      <c r="E281" s="41"/>
      <c r="F281" s="259" t="s">
        <v>610</v>
      </c>
      <c r="G281" s="41"/>
      <c r="H281" s="41"/>
      <c r="I281" s="210"/>
      <c r="J281" s="41"/>
      <c r="K281" s="41"/>
      <c r="L281" s="45"/>
      <c r="M281" s="257"/>
      <c r="N281" s="258"/>
      <c r="O281" s="92"/>
      <c r="P281" s="92"/>
      <c r="Q281" s="92"/>
      <c r="R281" s="92"/>
      <c r="S281" s="92"/>
      <c r="T281" s="93"/>
      <c r="U281" s="39"/>
      <c r="V281" s="39"/>
      <c r="W281" s="39"/>
      <c r="X281" s="39"/>
      <c r="Y281" s="39"/>
      <c r="Z281" s="39"/>
      <c r="AA281" s="39"/>
      <c r="AB281" s="39"/>
      <c r="AC281" s="39"/>
      <c r="AD281" s="39"/>
      <c r="AE281" s="39"/>
      <c r="AT281" s="18" t="s">
        <v>242</v>
      </c>
      <c r="AU281" s="18" t="s">
        <v>85</v>
      </c>
    </row>
    <row r="282" spans="1:51" s="13" customFormat="1" ht="12">
      <c r="A282" s="13"/>
      <c r="B282" s="260"/>
      <c r="C282" s="261"/>
      <c r="D282" s="255" t="s">
        <v>203</v>
      </c>
      <c r="E282" s="262" t="s">
        <v>1</v>
      </c>
      <c r="F282" s="263" t="s">
        <v>611</v>
      </c>
      <c r="G282" s="261"/>
      <c r="H282" s="264">
        <v>65</v>
      </c>
      <c r="I282" s="265"/>
      <c r="J282" s="261"/>
      <c r="K282" s="261"/>
      <c r="L282" s="266"/>
      <c r="M282" s="267"/>
      <c r="N282" s="268"/>
      <c r="O282" s="268"/>
      <c r="P282" s="268"/>
      <c r="Q282" s="268"/>
      <c r="R282" s="268"/>
      <c r="S282" s="268"/>
      <c r="T282" s="269"/>
      <c r="U282" s="13"/>
      <c r="V282" s="13"/>
      <c r="W282" s="13"/>
      <c r="X282" s="13"/>
      <c r="Y282" s="13"/>
      <c r="Z282" s="13"/>
      <c r="AA282" s="13"/>
      <c r="AB282" s="13"/>
      <c r="AC282" s="13"/>
      <c r="AD282" s="13"/>
      <c r="AE282" s="13"/>
      <c r="AT282" s="270" t="s">
        <v>203</v>
      </c>
      <c r="AU282" s="270" t="s">
        <v>85</v>
      </c>
      <c r="AV282" s="13" t="s">
        <v>85</v>
      </c>
      <c r="AW282" s="13" t="s">
        <v>32</v>
      </c>
      <c r="AX282" s="13" t="s">
        <v>83</v>
      </c>
      <c r="AY282" s="270" t="s">
        <v>172</v>
      </c>
    </row>
    <row r="283" spans="1:65" s="2" customFormat="1" ht="24.15" customHeight="1">
      <c r="A283" s="39"/>
      <c r="B283" s="40"/>
      <c r="C283" s="242" t="s">
        <v>612</v>
      </c>
      <c r="D283" s="242" t="s">
        <v>175</v>
      </c>
      <c r="E283" s="243" t="s">
        <v>613</v>
      </c>
      <c r="F283" s="244" t="s">
        <v>614</v>
      </c>
      <c r="G283" s="245" t="s">
        <v>369</v>
      </c>
      <c r="H283" s="246">
        <v>40</v>
      </c>
      <c r="I283" s="247"/>
      <c r="J283" s="248">
        <f>ROUND(I283*H283,2)</f>
        <v>0</v>
      </c>
      <c r="K283" s="244" t="s">
        <v>216</v>
      </c>
      <c r="L283" s="45"/>
      <c r="M283" s="249" t="s">
        <v>1</v>
      </c>
      <c r="N283" s="250" t="s">
        <v>40</v>
      </c>
      <c r="O283" s="92"/>
      <c r="P283" s="251">
        <f>O283*H283</f>
        <v>0</v>
      </c>
      <c r="Q283" s="251">
        <v>0.00033</v>
      </c>
      <c r="R283" s="251">
        <f>Q283*H283</f>
        <v>0.0132</v>
      </c>
      <c r="S283" s="251">
        <v>0</v>
      </c>
      <c r="T283" s="252">
        <f>S283*H283</f>
        <v>0</v>
      </c>
      <c r="U283" s="39"/>
      <c r="V283" s="39"/>
      <c r="W283" s="39"/>
      <c r="X283" s="39"/>
      <c r="Y283" s="39"/>
      <c r="Z283" s="39"/>
      <c r="AA283" s="39"/>
      <c r="AB283" s="39"/>
      <c r="AC283" s="39"/>
      <c r="AD283" s="39"/>
      <c r="AE283" s="39"/>
      <c r="AR283" s="253" t="s">
        <v>195</v>
      </c>
      <c r="AT283" s="253" t="s">
        <v>175</v>
      </c>
      <c r="AU283" s="253" t="s">
        <v>85</v>
      </c>
      <c r="AY283" s="18" t="s">
        <v>172</v>
      </c>
      <c r="BE283" s="254">
        <f>IF(N283="základní",J283,0)</f>
        <v>0</v>
      </c>
      <c r="BF283" s="254">
        <f>IF(N283="snížená",J283,0)</f>
        <v>0</v>
      </c>
      <c r="BG283" s="254">
        <f>IF(N283="zákl. přenesená",J283,0)</f>
        <v>0</v>
      </c>
      <c r="BH283" s="254">
        <f>IF(N283="sníž. přenesená",J283,0)</f>
        <v>0</v>
      </c>
      <c r="BI283" s="254">
        <f>IF(N283="nulová",J283,0)</f>
        <v>0</v>
      </c>
      <c r="BJ283" s="18" t="s">
        <v>83</v>
      </c>
      <c r="BK283" s="254">
        <f>ROUND(I283*H283,2)</f>
        <v>0</v>
      </c>
      <c r="BL283" s="18" t="s">
        <v>195</v>
      </c>
      <c r="BM283" s="253" t="s">
        <v>615</v>
      </c>
    </row>
    <row r="284" spans="1:47" s="2" customFormat="1" ht="12">
      <c r="A284" s="39"/>
      <c r="B284" s="40"/>
      <c r="C284" s="41"/>
      <c r="D284" s="255" t="s">
        <v>182</v>
      </c>
      <c r="E284" s="41"/>
      <c r="F284" s="256" t="s">
        <v>616</v>
      </c>
      <c r="G284" s="41"/>
      <c r="H284" s="41"/>
      <c r="I284" s="210"/>
      <c r="J284" s="41"/>
      <c r="K284" s="41"/>
      <c r="L284" s="45"/>
      <c r="M284" s="257"/>
      <c r="N284" s="258"/>
      <c r="O284" s="92"/>
      <c r="P284" s="92"/>
      <c r="Q284" s="92"/>
      <c r="R284" s="92"/>
      <c r="S284" s="92"/>
      <c r="T284" s="93"/>
      <c r="U284" s="39"/>
      <c r="V284" s="39"/>
      <c r="W284" s="39"/>
      <c r="X284" s="39"/>
      <c r="Y284" s="39"/>
      <c r="Z284" s="39"/>
      <c r="AA284" s="39"/>
      <c r="AB284" s="39"/>
      <c r="AC284" s="39"/>
      <c r="AD284" s="39"/>
      <c r="AE284" s="39"/>
      <c r="AT284" s="18" t="s">
        <v>182</v>
      </c>
      <c r="AU284" s="18" t="s">
        <v>85</v>
      </c>
    </row>
    <row r="285" spans="1:47" s="2" customFormat="1" ht="12">
      <c r="A285" s="39"/>
      <c r="B285" s="40"/>
      <c r="C285" s="41"/>
      <c r="D285" s="271" t="s">
        <v>218</v>
      </c>
      <c r="E285" s="41"/>
      <c r="F285" s="272" t="s">
        <v>617</v>
      </c>
      <c r="G285" s="41"/>
      <c r="H285" s="41"/>
      <c r="I285" s="210"/>
      <c r="J285" s="41"/>
      <c r="K285" s="41"/>
      <c r="L285" s="45"/>
      <c r="M285" s="257"/>
      <c r="N285" s="258"/>
      <c r="O285" s="92"/>
      <c r="P285" s="92"/>
      <c r="Q285" s="92"/>
      <c r="R285" s="92"/>
      <c r="S285" s="92"/>
      <c r="T285" s="93"/>
      <c r="U285" s="39"/>
      <c r="V285" s="39"/>
      <c r="W285" s="39"/>
      <c r="X285" s="39"/>
      <c r="Y285" s="39"/>
      <c r="Z285" s="39"/>
      <c r="AA285" s="39"/>
      <c r="AB285" s="39"/>
      <c r="AC285" s="39"/>
      <c r="AD285" s="39"/>
      <c r="AE285" s="39"/>
      <c r="AT285" s="18" t="s">
        <v>218</v>
      </c>
      <c r="AU285" s="18" t="s">
        <v>85</v>
      </c>
    </row>
    <row r="286" spans="1:47" s="2" customFormat="1" ht="12">
      <c r="A286" s="39"/>
      <c r="B286" s="40"/>
      <c r="C286" s="41"/>
      <c r="D286" s="255" t="s">
        <v>242</v>
      </c>
      <c r="E286" s="41"/>
      <c r="F286" s="259" t="s">
        <v>610</v>
      </c>
      <c r="G286" s="41"/>
      <c r="H286" s="41"/>
      <c r="I286" s="210"/>
      <c r="J286" s="41"/>
      <c r="K286" s="41"/>
      <c r="L286" s="45"/>
      <c r="M286" s="257"/>
      <c r="N286" s="258"/>
      <c r="O286" s="92"/>
      <c r="P286" s="92"/>
      <c r="Q286" s="92"/>
      <c r="R286" s="92"/>
      <c r="S286" s="92"/>
      <c r="T286" s="93"/>
      <c r="U286" s="39"/>
      <c r="V286" s="39"/>
      <c r="W286" s="39"/>
      <c r="X286" s="39"/>
      <c r="Y286" s="39"/>
      <c r="Z286" s="39"/>
      <c r="AA286" s="39"/>
      <c r="AB286" s="39"/>
      <c r="AC286" s="39"/>
      <c r="AD286" s="39"/>
      <c r="AE286" s="39"/>
      <c r="AT286" s="18" t="s">
        <v>242</v>
      </c>
      <c r="AU286" s="18" t="s">
        <v>85</v>
      </c>
    </row>
    <row r="287" spans="1:51" s="13" customFormat="1" ht="12">
      <c r="A287" s="13"/>
      <c r="B287" s="260"/>
      <c r="C287" s="261"/>
      <c r="D287" s="255" t="s">
        <v>203</v>
      </c>
      <c r="E287" s="262" t="s">
        <v>1</v>
      </c>
      <c r="F287" s="263" t="s">
        <v>618</v>
      </c>
      <c r="G287" s="261"/>
      <c r="H287" s="264">
        <v>40</v>
      </c>
      <c r="I287" s="265"/>
      <c r="J287" s="261"/>
      <c r="K287" s="261"/>
      <c r="L287" s="266"/>
      <c r="M287" s="267"/>
      <c r="N287" s="268"/>
      <c r="O287" s="268"/>
      <c r="P287" s="268"/>
      <c r="Q287" s="268"/>
      <c r="R287" s="268"/>
      <c r="S287" s="268"/>
      <c r="T287" s="269"/>
      <c r="U287" s="13"/>
      <c r="V287" s="13"/>
      <c r="W287" s="13"/>
      <c r="X287" s="13"/>
      <c r="Y287" s="13"/>
      <c r="Z287" s="13"/>
      <c r="AA287" s="13"/>
      <c r="AB287" s="13"/>
      <c r="AC287" s="13"/>
      <c r="AD287" s="13"/>
      <c r="AE287" s="13"/>
      <c r="AT287" s="270" t="s">
        <v>203</v>
      </c>
      <c r="AU287" s="270" t="s">
        <v>85</v>
      </c>
      <c r="AV287" s="13" t="s">
        <v>85</v>
      </c>
      <c r="AW287" s="13" t="s">
        <v>32</v>
      </c>
      <c r="AX287" s="13" t="s">
        <v>83</v>
      </c>
      <c r="AY287" s="270" t="s">
        <v>172</v>
      </c>
    </row>
    <row r="288" spans="1:65" s="2" customFormat="1" ht="24.15" customHeight="1">
      <c r="A288" s="39"/>
      <c r="B288" s="40"/>
      <c r="C288" s="242" t="s">
        <v>619</v>
      </c>
      <c r="D288" s="242" t="s">
        <v>175</v>
      </c>
      <c r="E288" s="243" t="s">
        <v>620</v>
      </c>
      <c r="F288" s="244" t="s">
        <v>621</v>
      </c>
      <c r="G288" s="245" t="s">
        <v>369</v>
      </c>
      <c r="H288" s="246">
        <v>78</v>
      </c>
      <c r="I288" s="247"/>
      <c r="J288" s="248">
        <f>ROUND(I288*H288,2)</f>
        <v>0</v>
      </c>
      <c r="K288" s="244" t="s">
        <v>216</v>
      </c>
      <c r="L288" s="45"/>
      <c r="M288" s="249" t="s">
        <v>1</v>
      </c>
      <c r="N288" s="250" t="s">
        <v>40</v>
      </c>
      <c r="O288" s="92"/>
      <c r="P288" s="251">
        <f>O288*H288</f>
        <v>0</v>
      </c>
      <c r="Q288" s="251">
        <v>0.00065</v>
      </c>
      <c r="R288" s="251">
        <f>Q288*H288</f>
        <v>0.050699999999999995</v>
      </c>
      <c r="S288" s="251">
        <v>0</v>
      </c>
      <c r="T288" s="252">
        <f>S288*H288</f>
        <v>0</v>
      </c>
      <c r="U288" s="39"/>
      <c r="V288" s="39"/>
      <c r="W288" s="39"/>
      <c r="X288" s="39"/>
      <c r="Y288" s="39"/>
      <c r="Z288" s="39"/>
      <c r="AA288" s="39"/>
      <c r="AB288" s="39"/>
      <c r="AC288" s="39"/>
      <c r="AD288" s="39"/>
      <c r="AE288" s="39"/>
      <c r="AR288" s="253" t="s">
        <v>195</v>
      </c>
      <c r="AT288" s="253" t="s">
        <v>175</v>
      </c>
      <c r="AU288" s="253" t="s">
        <v>85</v>
      </c>
      <c r="AY288" s="18" t="s">
        <v>172</v>
      </c>
      <c r="BE288" s="254">
        <f>IF(N288="základní",J288,0)</f>
        <v>0</v>
      </c>
      <c r="BF288" s="254">
        <f>IF(N288="snížená",J288,0)</f>
        <v>0</v>
      </c>
      <c r="BG288" s="254">
        <f>IF(N288="zákl. přenesená",J288,0)</f>
        <v>0</v>
      </c>
      <c r="BH288" s="254">
        <f>IF(N288="sníž. přenesená",J288,0)</f>
        <v>0</v>
      </c>
      <c r="BI288" s="254">
        <f>IF(N288="nulová",J288,0)</f>
        <v>0</v>
      </c>
      <c r="BJ288" s="18" t="s">
        <v>83</v>
      </c>
      <c r="BK288" s="254">
        <f>ROUND(I288*H288,2)</f>
        <v>0</v>
      </c>
      <c r="BL288" s="18" t="s">
        <v>195</v>
      </c>
      <c r="BM288" s="253" t="s">
        <v>622</v>
      </c>
    </row>
    <row r="289" spans="1:47" s="2" customFormat="1" ht="12">
      <c r="A289" s="39"/>
      <c r="B289" s="40"/>
      <c r="C289" s="41"/>
      <c r="D289" s="255" t="s">
        <v>182</v>
      </c>
      <c r="E289" s="41"/>
      <c r="F289" s="256" t="s">
        <v>623</v>
      </c>
      <c r="G289" s="41"/>
      <c r="H289" s="41"/>
      <c r="I289" s="210"/>
      <c r="J289" s="41"/>
      <c r="K289" s="41"/>
      <c r="L289" s="45"/>
      <c r="M289" s="257"/>
      <c r="N289" s="258"/>
      <c r="O289" s="92"/>
      <c r="P289" s="92"/>
      <c r="Q289" s="92"/>
      <c r="R289" s="92"/>
      <c r="S289" s="92"/>
      <c r="T289" s="93"/>
      <c r="U289" s="39"/>
      <c r="V289" s="39"/>
      <c r="W289" s="39"/>
      <c r="X289" s="39"/>
      <c r="Y289" s="39"/>
      <c r="Z289" s="39"/>
      <c r="AA289" s="39"/>
      <c r="AB289" s="39"/>
      <c r="AC289" s="39"/>
      <c r="AD289" s="39"/>
      <c r="AE289" s="39"/>
      <c r="AT289" s="18" t="s">
        <v>182</v>
      </c>
      <c r="AU289" s="18" t="s">
        <v>85</v>
      </c>
    </row>
    <row r="290" spans="1:47" s="2" customFormat="1" ht="12">
      <c r="A290" s="39"/>
      <c r="B290" s="40"/>
      <c r="C290" s="41"/>
      <c r="D290" s="271" t="s">
        <v>218</v>
      </c>
      <c r="E290" s="41"/>
      <c r="F290" s="272" t="s">
        <v>624</v>
      </c>
      <c r="G290" s="41"/>
      <c r="H290" s="41"/>
      <c r="I290" s="210"/>
      <c r="J290" s="41"/>
      <c r="K290" s="41"/>
      <c r="L290" s="45"/>
      <c r="M290" s="257"/>
      <c r="N290" s="258"/>
      <c r="O290" s="92"/>
      <c r="P290" s="92"/>
      <c r="Q290" s="92"/>
      <c r="R290" s="92"/>
      <c r="S290" s="92"/>
      <c r="T290" s="93"/>
      <c r="U290" s="39"/>
      <c r="V290" s="39"/>
      <c r="W290" s="39"/>
      <c r="X290" s="39"/>
      <c r="Y290" s="39"/>
      <c r="Z290" s="39"/>
      <c r="AA290" s="39"/>
      <c r="AB290" s="39"/>
      <c r="AC290" s="39"/>
      <c r="AD290" s="39"/>
      <c r="AE290" s="39"/>
      <c r="AT290" s="18" t="s">
        <v>218</v>
      </c>
      <c r="AU290" s="18" t="s">
        <v>85</v>
      </c>
    </row>
    <row r="291" spans="1:47" s="2" customFormat="1" ht="12">
      <c r="A291" s="39"/>
      <c r="B291" s="40"/>
      <c r="C291" s="41"/>
      <c r="D291" s="255" t="s">
        <v>242</v>
      </c>
      <c r="E291" s="41"/>
      <c r="F291" s="259" t="s">
        <v>610</v>
      </c>
      <c r="G291" s="41"/>
      <c r="H291" s="41"/>
      <c r="I291" s="210"/>
      <c r="J291" s="41"/>
      <c r="K291" s="41"/>
      <c r="L291" s="45"/>
      <c r="M291" s="257"/>
      <c r="N291" s="258"/>
      <c r="O291" s="92"/>
      <c r="P291" s="92"/>
      <c r="Q291" s="92"/>
      <c r="R291" s="92"/>
      <c r="S291" s="92"/>
      <c r="T291" s="93"/>
      <c r="U291" s="39"/>
      <c r="V291" s="39"/>
      <c r="W291" s="39"/>
      <c r="X291" s="39"/>
      <c r="Y291" s="39"/>
      <c r="Z291" s="39"/>
      <c r="AA291" s="39"/>
      <c r="AB291" s="39"/>
      <c r="AC291" s="39"/>
      <c r="AD291" s="39"/>
      <c r="AE291" s="39"/>
      <c r="AT291" s="18" t="s">
        <v>242</v>
      </c>
      <c r="AU291" s="18" t="s">
        <v>85</v>
      </c>
    </row>
    <row r="292" spans="1:51" s="13" customFormat="1" ht="12">
      <c r="A292" s="13"/>
      <c r="B292" s="260"/>
      <c r="C292" s="261"/>
      <c r="D292" s="255" t="s">
        <v>203</v>
      </c>
      <c r="E292" s="262" t="s">
        <v>1</v>
      </c>
      <c r="F292" s="263" t="s">
        <v>625</v>
      </c>
      <c r="G292" s="261"/>
      <c r="H292" s="264">
        <v>78</v>
      </c>
      <c r="I292" s="265"/>
      <c r="J292" s="261"/>
      <c r="K292" s="261"/>
      <c r="L292" s="266"/>
      <c r="M292" s="267"/>
      <c r="N292" s="268"/>
      <c r="O292" s="268"/>
      <c r="P292" s="268"/>
      <c r="Q292" s="268"/>
      <c r="R292" s="268"/>
      <c r="S292" s="268"/>
      <c r="T292" s="269"/>
      <c r="U292" s="13"/>
      <c r="V292" s="13"/>
      <c r="W292" s="13"/>
      <c r="X292" s="13"/>
      <c r="Y292" s="13"/>
      <c r="Z292" s="13"/>
      <c r="AA292" s="13"/>
      <c r="AB292" s="13"/>
      <c r="AC292" s="13"/>
      <c r="AD292" s="13"/>
      <c r="AE292" s="13"/>
      <c r="AT292" s="270" t="s">
        <v>203</v>
      </c>
      <c r="AU292" s="270" t="s">
        <v>85</v>
      </c>
      <c r="AV292" s="13" t="s">
        <v>85</v>
      </c>
      <c r="AW292" s="13" t="s">
        <v>32</v>
      </c>
      <c r="AX292" s="13" t="s">
        <v>83</v>
      </c>
      <c r="AY292" s="270" t="s">
        <v>172</v>
      </c>
    </row>
    <row r="293" spans="1:65" s="2" customFormat="1" ht="24.15" customHeight="1">
      <c r="A293" s="39"/>
      <c r="B293" s="40"/>
      <c r="C293" s="242" t="s">
        <v>626</v>
      </c>
      <c r="D293" s="242" t="s">
        <v>175</v>
      </c>
      <c r="E293" s="243" t="s">
        <v>627</v>
      </c>
      <c r="F293" s="244" t="s">
        <v>628</v>
      </c>
      <c r="G293" s="245" t="s">
        <v>369</v>
      </c>
      <c r="H293" s="246">
        <v>31</v>
      </c>
      <c r="I293" s="247"/>
      <c r="J293" s="248">
        <f>ROUND(I293*H293,2)</f>
        <v>0</v>
      </c>
      <c r="K293" s="244" t="s">
        <v>216</v>
      </c>
      <c r="L293" s="45"/>
      <c r="M293" s="249" t="s">
        <v>1</v>
      </c>
      <c r="N293" s="250" t="s">
        <v>40</v>
      </c>
      <c r="O293" s="92"/>
      <c r="P293" s="251">
        <f>O293*H293</f>
        <v>0</v>
      </c>
      <c r="Q293" s="251">
        <v>0.00038</v>
      </c>
      <c r="R293" s="251">
        <f>Q293*H293</f>
        <v>0.01178</v>
      </c>
      <c r="S293" s="251">
        <v>0</v>
      </c>
      <c r="T293" s="252">
        <f>S293*H293</f>
        <v>0</v>
      </c>
      <c r="U293" s="39"/>
      <c r="V293" s="39"/>
      <c r="W293" s="39"/>
      <c r="X293" s="39"/>
      <c r="Y293" s="39"/>
      <c r="Z293" s="39"/>
      <c r="AA293" s="39"/>
      <c r="AB293" s="39"/>
      <c r="AC293" s="39"/>
      <c r="AD293" s="39"/>
      <c r="AE293" s="39"/>
      <c r="AR293" s="253" t="s">
        <v>195</v>
      </c>
      <c r="AT293" s="253" t="s">
        <v>175</v>
      </c>
      <c r="AU293" s="253" t="s">
        <v>85</v>
      </c>
      <c r="AY293" s="18" t="s">
        <v>172</v>
      </c>
      <c r="BE293" s="254">
        <f>IF(N293="základní",J293,0)</f>
        <v>0</v>
      </c>
      <c r="BF293" s="254">
        <f>IF(N293="snížená",J293,0)</f>
        <v>0</v>
      </c>
      <c r="BG293" s="254">
        <f>IF(N293="zákl. přenesená",J293,0)</f>
        <v>0</v>
      </c>
      <c r="BH293" s="254">
        <f>IF(N293="sníž. přenesená",J293,0)</f>
        <v>0</v>
      </c>
      <c r="BI293" s="254">
        <f>IF(N293="nulová",J293,0)</f>
        <v>0</v>
      </c>
      <c r="BJ293" s="18" t="s">
        <v>83</v>
      </c>
      <c r="BK293" s="254">
        <f>ROUND(I293*H293,2)</f>
        <v>0</v>
      </c>
      <c r="BL293" s="18" t="s">
        <v>195</v>
      </c>
      <c r="BM293" s="253" t="s">
        <v>629</v>
      </c>
    </row>
    <row r="294" spans="1:47" s="2" customFormat="1" ht="12">
      <c r="A294" s="39"/>
      <c r="B294" s="40"/>
      <c r="C294" s="41"/>
      <c r="D294" s="255" t="s">
        <v>182</v>
      </c>
      <c r="E294" s="41"/>
      <c r="F294" s="256" t="s">
        <v>630</v>
      </c>
      <c r="G294" s="41"/>
      <c r="H294" s="41"/>
      <c r="I294" s="210"/>
      <c r="J294" s="41"/>
      <c r="K294" s="41"/>
      <c r="L294" s="45"/>
      <c r="M294" s="257"/>
      <c r="N294" s="258"/>
      <c r="O294" s="92"/>
      <c r="P294" s="92"/>
      <c r="Q294" s="92"/>
      <c r="R294" s="92"/>
      <c r="S294" s="92"/>
      <c r="T294" s="93"/>
      <c r="U294" s="39"/>
      <c r="V294" s="39"/>
      <c r="W294" s="39"/>
      <c r="X294" s="39"/>
      <c r="Y294" s="39"/>
      <c r="Z294" s="39"/>
      <c r="AA294" s="39"/>
      <c r="AB294" s="39"/>
      <c r="AC294" s="39"/>
      <c r="AD294" s="39"/>
      <c r="AE294" s="39"/>
      <c r="AT294" s="18" t="s">
        <v>182</v>
      </c>
      <c r="AU294" s="18" t="s">
        <v>85</v>
      </c>
    </row>
    <row r="295" spans="1:47" s="2" customFormat="1" ht="12">
      <c r="A295" s="39"/>
      <c r="B295" s="40"/>
      <c r="C295" s="41"/>
      <c r="D295" s="271" t="s">
        <v>218</v>
      </c>
      <c r="E295" s="41"/>
      <c r="F295" s="272" t="s">
        <v>631</v>
      </c>
      <c r="G295" s="41"/>
      <c r="H295" s="41"/>
      <c r="I295" s="210"/>
      <c r="J295" s="41"/>
      <c r="K295" s="41"/>
      <c r="L295" s="45"/>
      <c r="M295" s="257"/>
      <c r="N295" s="258"/>
      <c r="O295" s="92"/>
      <c r="P295" s="92"/>
      <c r="Q295" s="92"/>
      <c r="R295" s="92"/>
      <c r="S295" s="92"/>
      <c r="T295" s="93"/>
      <c r="U295" s="39"/>
      <c r="V295" s="39"/>
      <c r="W295" s="39"/>
      <c r="X295" s="39"/>
      <c r="Y295" s="39"/>
      <c r="Z295" s="39"/>
      <c r="AA295" s="39"/>
      <c r="AB295" s="39"/>
      <c r="AC295" s="39"/>
      <c r="AD295" s="39"/>
      <c r="AE295" s="39"/>
      <c r="AT295" s="18" t="s">
        <v>218</v>
      </c>
      <c r="AU295" s="18" t="s">
        <v>85</v>
      </c>
    </row>
    <row r="296" spans="1:47" s="2" customFormat="1" ht="12">
      <c r="A296" s="39"/>
      <c r="B296" s="40"/>
      <c r="C296" s="41"/>
      <c r="D296" s="255" t="s">
        <v>242</v>
      </c>
      <c r="E296" s="41"/>
      <c r="F296" s="259" t="s">
        <v>610</v>
      </c>
      <c r="G296" s="41"/>
      <c r="H296" s="41"/>
      <c r="I296" s="210"/>
      <c r="J296" s="41"/>
      <c r="K296" s="41"/>
      <c r="L296" s="45"/>
      <c r="M296" s="257"/>
      <c r="N296" s="258"/>
      <c r="O296" s="92"/>
      <c r="P296" s="92"/>
      <c r="Q296" s="92"/>
      <c r="R296" s="92"/>
      <c r="S296" s="92"/>
      <c r="T296" s="93"/>
      <c r="U296" s="39"/>
      <c r="V296" s="39"/>
      <c r="W296" s="39"/>
      <c r="X296" s="39"/>
      <c r="Y296" s="39"/>
      <c r="Z296" s="39"/>
      <c r="AA296" s="39"/>
      <c r="AB296" s="39"/>
      <c r="AC296" s="39"/>
      <c r="AD296" s="39"/>
      <c r="AE296" s="39"/>
      <c r="AT296" s="18" t="s">
        <v>242</v>
      </c>
      <c r="AU296" s="18" t="s">
        <v>85</v>
      </c>
    </row>
    <row r="297" spans="1:51" s="13" customFormat="1" ht="12">
      <c r="A297" s="13"/>
      <c r="B297" s="260"/>
      <c r="C297" s="261"/>
      <c r="D297" s="255" t="s">
        <v>203</v>
      </c>
      <c r="E297" s="262" t="s">
        <v>1</v>
      </c>
      <c r="F297" s="263" t="s">
        <v>632</v>
      </c>
      <c r="G297" s="261"/>
      <c r="H297" s="264">
        <v>25</v>
      </c>
      <c r="I297" s="265"/>
      <c r="J297" s="261"/>
      <c r="K297" s="261"/>
      <c r="L297" s="266"/>
      <c r="M297" s="267"/>
      <c r="N297" s="268"/>
      <c r="O297" s="268"/>
      <c r="P297" s="268"/>
      <c r="Q297" s="268"/>
      <c r="R297" s="268"/>
      <c r="S297" s="268"/>
      <c r="T297" s="269"/>
      <c r="U297" s="13"/>
      <c r="V297" s="13"/>
      <c r="W297" s="13"/>
      <c r="X297" s="13"/>
      <c r="Y297" s="13"/>
      <c r="Z297" s="13"/>
      <c r="AA297" s="13"/>
      <c r="AB297" s="13"/>
      <c r="AC297" s="13"/>
      <c r="AD297" s="13"/>
      <c r="AE297" s="13"/>
      <c r="AT297" s="270" t="s">
        <v>203</v>
      </c>
      <c r="AU297" s="270" t="s">
        <v>85</v>
      </c>
      <c r="AV297" s="13" t="s">
        <v>85</v>
      </c>
      <c r="AW297" s="13" t="s">
        <v>32</v>
      </c>
      <c r="AX297" s="13" t="s">
        <v>75</v>
      </c>
      <c r="AY297" s="270" t="s">
        <v>172</v>
      </c>
    </row>
    <row r="298" spans="1:51" s="13" customFormat="1" ht="12">
      <c r="A298" s="13"/>
      <c r="B298" s="260"/>
      <c r="C298" s="261"/>
      <c r="D298" s="255" t="s">
        <v>203</v>
      </c>
      <c r="E298" s="262" t="s">
        <v>1</v>
      </c>
      <c r="F298" s="263" t="s">
        <v>633</v>
      </c>
      <c r="G298" s="261"/>
      <c r="H298" s="264">
        <v>6</v>
      </c>
      <c r="I298" s="265"/>
      <c r="J298" s="261"/>
      <c r="K298" s="261"/>
      <c r="L298" s="266"/>
      <c r="M298" s="267"/>
      <c r="N298" s="268"/>
      <c r="O298" s="268"/>
      <c r="P298" s="268"/>
      <c r="Q298" s="268"/>
      <c r="R298" s="268"/>
      <c r="S298" s="268"/>
      <c r="T298" s="269"/>
      <c r="U298" s="13"/>
      <c r="V298" s="13"/>
      <c r="W298" s="13"/>
      <c r="X298" s="13"/>
      <c r="Y298" s="13"/>
      <c r="Z298" s="13"/>
      <c r="AA298" s="13"/>
      <c r="AB298" s="13"/>
      <c r="AC298" s="13"/>
      <c r="AD298" s="13"/>
      <c r="AE298" s="13"/>
      <c r="AT298" s="270" t="s">
        <v>203</v>
      </c>
      <c r="AU298" s="270" t="s">
        <v>85</v>
      </c>
      <c r="AV298" s="13" t="s">
        <v>85</v>
      </c>
      <c r="AW298" s="13" t="s">
        <v>32</v>
      </c>
      <c r="AX298" s="13" t="s">
        <v>75</v>
      </c>
      <c r="AY298" s="270" t="s">
        <v>172</v>
      </c>
    </row>
    <row r="299" spans="1:51" s="16" customFormat="1" ht="12">
      <c r="A299" s="16"/>
      <c r="B299" s="298"/>
      <c r="C299" s="299"/>
      <c r="D299" s="255" t="s">
        <v>203</v>
      </c>
      <c r="E299" s="300" t="s">
        <v>1</v>
      </c>
      <c r="F299" s="301" t="s">
        <v>257</v>
      </c>
      <c r="G299" s="299"/>
      <c r="H299" s="302">
        <v>31</v>
      </c>
      <c r="I299" s="303"/>
      <c r="J299" s="299"/>
      <c r="K299" s="299"/>
      <c r="L299" s="304"/>
      <c r="M299" s="305"/>
      <c r="N299" s="306"/>
      <c r="O299" s="306"/>
      <c r="P299" s="306"/>
      <c r="Q299" s="306"/>
      <c r="R299" s="306"/>
      <c r="S299" s="306"/>
      <c r="T299" s="307"/>
      <c r="U299" s="16"/>
      <c r="V299" s="16"/>
      <c r="W299" s="16"/>
      <c r="X299" s="16"/>
      <c r="Y299" s="16"/>
      <c r="Z299" s="16"/>
      <c r="AA299" s="16"/>
      <c r="AB299" s="16"/>
      <c r="AC299" s="16"/>
      <c r="AD299" s="16"/>
      <c r="AE299" s="16"/>
      <c r="AT299" s="308" t="s">
        <v>203</v>
      </c>
      <c r="AU299" s="308" t="s">
        <v>85</v>
      </c>
      <c r="AV299" s="16" t="s">
        <v>195</v>
      </c>
      <c r="AW299" s="16" t="s">
        <v>32</v>
      </c>
      <c r="AX299" s="16" t="s">
        <v>83</v>
      </c>
      <c r="AY299" s="308" t="s">
        <v>172</v>
      </c>
    </row>
    <row r="300" spans="1:65" s="2" customFormat="1" ht="24.15" customHeight="1">
      <c r="A300" s="39"/>
      <c r="B300" s="40"/>
      <c r="C300" s="242" t="s">
        <v>634</v>
      </c>
      <c r="D300" s="242" t="s">
        <v>175</v>
      </c>
      <c r="E300" s="243" t="s">
        <v>635</v>
      </c>
      <c r="F300" s="244" t="s">
        <v>636</v>
      </c>
      <c r="G300" s="245" t="s">
        <v>399</v>
      </c>
      <c r="H300" s="246">
        <v>8</v>
      </c>
      <c r="I300" s="247"/>
      <c r="J300" s="248">
        <f>ROUND(I300*H300,2)</f>
        <v>0</v>
      </c>
      <c r="K300" s="244" t="s">
        <v>216</v>
      </c>
      <c r="L300" s="45"/>
      <c r="M300" s="249" t="s">
        <v>1</v>
      </c>
      <c r="N300" s="250" t="s">
        <v>40</v>
      </c>
      <c r="O300" s="92"/>
      <c r="P300" s="251">
        <f>O300*H300</f>
        <v>0</v>
      </c>
      <c r="Q300" s="251">
        <v>0.0026</v>
      </c>
      <c r="R300" s="251">
        <f>Q300*H300</f>
        <v>0.0208</v>
      </c>
      <c r="S300" s="251">
        <v>0</v>
      </c>
      <c r="T300" s="252">
        <f>S300*H300</f>
        <v>0</v>
      </c>
      <c r="U300" s="39"/>
      <c r="V300" s="39"/>
      <c r="W300" s="39"/>
      <c r="X300" s="39"/>
      <c r="Y300" s="39"/>
      <c r="Z300" s="39"/>
      <c r="AA300" s="39"/>
      <c r="AB300" s="39"/>
      <c r="AC300" s="39"/>
      <c r="AD300" s="39"/>
      <c r="AE300" s="39"/>
      <c r="AR300" s="253" t="s">
        <v>195</v>
      </c>
      <c r="AT300" s="253" t="s">
        <v>175</v>
      </c>
      <c r="AU300" s="253" t="s">
        <v>85</v>
      </c>
      <c r="AY300" s="18" t="s">
        <v>172</v>
      </c>
      <c r="BE300" s="254">
        <f>IF(N300="základní",J300,0)</f>
        <v>0</v>
      </c>
      <c r="BF300" s="254">
        <f>IF(N300="snížená",J300,0)</f>
        <v>0</v>
      </c>
      <c r="BG300" s="254">
        <f>IF(N300="zákl. přenesená",J300,0)</f>
        <v>0</v>
      </c>
      <c r="BH300" s="254">
        <f>IF(N300="sníž. přenesená",J300,0)</f>
        <v>0</v>
      </c>
      <c r="BI300" s="254">
        <f>IF(N300="nulová",J300,0)</f>
        <v>0</v>
      </c>
      <c r="BJ300" s="18" t="s">
        <v>83</v>
      </c>
      <c r="BK300" s="254">
        <f>ROUND(I300*H300,2)</f>
        <v>0</v>
      </c>
      <c r="BL300" s="18" t="s">
        <v>195</v>
      </c>
      <c r="BM300" s="253" t="s">
        <v>637</v>
      </c>
    </row>
    <row r="301" spans="1:47" s="2" customFormat="1" ht="12">
      <c r="A301" s="39"/>
      <c r="B301" s="40"/>
      <c r="C301" s="41"/>
      <c r="D301" s="255" t="s">
        <v>182</v>
      </c>
      <c r="E301" s="41"/>
      <c r="F301" s="256" t="s">
        <v>638</v>
      </c>
      <c r="G301" s="41"/>
      <c r="H301" s="41"/>
      <c r="I301" s="210"/>
      <c r="J301" s="41"/>
      <c r="K301" s="41"/>
      <c r="L301" s="45"/>
      <c r="M301" s="257"/>
      <c r="N301" s="258"/>
      <c r="O301" s="92"/>
      <c r="P301" s="92"/>
      <c r="Q301" s="92"/>
      <c r="R301" s="92"/>
      <c r="S301" s="92"/>
      <c r="T301" s="93"/>
      <c r="U301" s="39"/>
      <c r="V301" s="39"/>
      <c r="W301" s="39"/>
      <c r="X301" s="39"/>
      <c r="Y301" s="39"/>
      <c r="Z301" s="39"/>
      <c r="AA301" s="39"/>
      <c r="AB301" s="39"/>
      <c r="AC301" s="39"/>
      <c r="AD301" s="39"/>
      <c r="AE301" s="39"/>
      <c r="AT301" s="18" t="s">
        <v>182</v>
      </c>
      <c r="AU301" s="18" t="s">
        <v>85</v>
      </c>
    </row>
    <row r="302" spans="1:47" s="2" customFormat="1" ht="12">
      <c r="A302" s="39"/>
      <c r="B302" s="40"/>
      <c r="C302" s="41"/>
      <c r="D302" s="271" t="s">
        <v>218</v>
      </c>
      <c r="E302" s="41"/>
      <c r="F302" s="272" t="s">
        <v>639</v>
      </c>
      <c r="G302" s="41"/>
      <c r="H302" s="41"/>
      <c r="I302" s="210"/>
      <c r="J302" s="41"/>
      <c r="K302" s="41"/>
      <c r="L302" s="45"/>
      <c r="M302" s="257"/>
      <c r="N302" s="258"/>
      <c r="O302" s="92"/>
      <c r="P302" s="92"/>
      <c r="Q302" s="92"/>
      <c r="R302" s="92"/>
      <c r="S302" s="92"/>
      <c r="T302" s="93"/>
      <c r="U302" s="39"/>
      <c r="V302" s="39"/>
      <c r="W302" s="39"/>
      <c r="X302" s="39"/>
      <c r="Y302" s="39"/>
      <c r="Z302" s="39"/>
      <c r="AA302" s="39"/>
      <c r="AB302" s="39"/>
      <c r="AC302" s="39"/>
      <c r="AD302" s="39"/>
      <c r="AE302" s="39"/>
      <c r="AT302" s="18" t="s">
        <v>218</v>
      </c>
      <c r="AU302" s="18" t="s">
        <v>85</v>
      </c>
    </row>
    <row r="303" spans="1:47" s="2" customFormat="1" ht="12">
      <c r="A303" s="39"/>
      <c r="B303" s="40"/>
      <c r="C303" s="41"/>
      <c r="D303" s="255" t="s">
        <v>242</v>
      </c>
      <c r="E303" s="41"/>
      <c r="F303" s="259" t="s">
        <v>610</v>
      </c>
      <c r="G303" s="41"/>
      <c r="H303" s="41"/>
      <c r="I303" s="210"/>
      <c r="J303" s="41"/>
      <c r="K303" s="41"/>
      <c r="L303" s="45"/>
      <c r="M303" s="257"/>
      <c r="N303" s="258"/>
      <c r="O303" s="92"/>
      <c r="P303" s="92"/>
      <c r="Q303" s="92"/>
      <c r="R303" s="92"/>
      <c r="S303" s="92"/>
      <c r="T303" s="93"/>
      <c r="U303" s="39"/>
      <c r="V303" s="39"/>
      <c r="W303" s="39"/>
      <c r="X303" s="39"/>
      <c r="Y303" s="39"/>
      <c r="Z303" s="39"/>
      <c r="AA303" s="39"/>
      <c r="AB303" s="39"/>
      <c r="AC303" s="39"/>
      <c r="AD303" s="39"/>
      <c r="AE303" s="39"/>
      <c r="AT303" s="18" t="s">
        <v>242</v>
      </c>
      <c r="AU303" s="18" t="s">
        <v>85</v>
      </c>
    </row>
    <row r="304" spans="1:51" s="13" customFormat="1" ht="12">
      <c r="A304" s="13"/>
      <c r="B304" s="260"/>
      <c r="C304" s="261"/>
      <c r="D304" s="255" t="s">
        <v>203</v>
      </c>
      <c r="E304" s="262" t="s">
        <v>1</v>
      </c>
      <c r="F304" s="263" t="s">
        <v>640</v>
      </c>
      <c r="G304" s="261"/>
      <c r="H304" s="264">
        <v>8</v>
      </c>
      <c r="I304" s="265"/>
      <c r="J304" s="261"/>
      <c r="K304" s="261"/>
      <c r="L304" s="266"/>
      <c r="M304" s="267"/>
      <c r="N304" s="268"/>
      <c r="O304" s="268"/>
      <c r="P304" s="268"/>
      <c r="Q304" s="268"/>
      <c r="R304" s="268"/>
      <c r="S304" s="268"/>
      <c r="T304" s="269"/>
      <c r="U304" s="13"/>
      <c r="V304" s="13"/>
      <c r="W304" s="13"/>
      <c r="X304" s="13"/>
      <c r="Y304" s="13"/>
      <c r="Z304" s="13"/>
      <c r="AA304" s="13"/>
      <c r="AB304" s="13"/>
      <c r="AC304" s="13"/>
      <c r="AD304" s="13"/>
      <c r="AE304" s="13"/>
      <c r="AT304" s="270" t="s">
        <v>203</v>
      </c>
      <c r="AU304" s="270" t="s">
        <v>85</v>
      </c>
      <c r="AV304" s="13" t="s">
        <v>85</v>
      </c>
      <c r="AW304" s="13" t="s">
        <v>32</v>
      </c>
      <c r="AX304" s="13" t="s">
        <v>83</v>
      </c>
      <c r="AY304" s="270" t="s">
        <v>172</v>
      </c>
    </row>
    <row r="305" spans="1:65" s="2" customFormat="1" ht="24.15" customHeight="1">
      <c r="A305" s="39"/>
      <c r="B305" s="40"/>
      <c r="C305" s="242" t="s">
        <v>641</v>
      </c>
      <c r="D305" s="242" t="s">
        <v>175</v>
      </c>
      <c r="E305" s="243" t="s">
        <v>642</v>
      </c>
      <c r="F305" s="244" t="s">
        <v>643</v>
      </c>
      <c r="G305" s="245" t="s">
        <v>399</v>
      </c>
      <c r="H305" s="246">
        <v>12</v>
      </c>
      <c r="I305" s="247"/>
      <c r="J305" s="248">
        <f>ROUND(I305*H305,2)</f>
        <v>0</v>
      </c>
      <c r="K305" s="244" t="s">
        <v>1</v>
      </c>
      <c r="L305" s="45"/>
      <c r="M305" s="249" t="s">
        <v>1</v>
      </c>
      <c r="N305" s="250" t="s">
        <v>40</v>
      </c>
      <c r="O305" s="92"/>
      <c r="P305" s="251">
        <f>O305*H305</f>
        <v>0</v>
      </c>
      <c r="Q305" s="251">
        <v>0.0026</v>
      </c>
      <c r="R305" s="251">
        <f>Q305*H305</f>
        <v>0.0312</v>
      </c>
      <c r="S305" s="251">
        <v>0</v>
      </c>
      <c r="T305" s="252">
        <f>S305*H305</f>
        <v>0</v>
      </c>
      <c r="U305" s="39"/>
      <c r="V305" s="39"/>
      <c r="W305" s="39"/>
      <c r="X305" s="39"/>
      <c r="Y305" s="39"/>
      <c r="Z305" s="39"/>
      <c r="AA305" s="39"/>
      <c r="AB305" s="39"/>
      <c r="AC305" s="39"/>
      <c r="AD305" s="39"/>
      <c r="AE305" s="39"/>
      <c r="AR305" s="253" t="s">
        <v>195</v>
      </c>
      <c r="AT305" s="253" t="s">
        <v>175</v>
      </c>
      <c r="AU305" s="253" t="s">
        <v>85</v>
      </c>
      <c r="AY305" s="18" t="s">
        <v>172</v>
      </c>
      <c r="BE305" s="254">
        <f>IF(N305="základní",J305,0)</f>
        <v>0</v>
      </c>
      <c r="BF305" s="254">
        <f>IF(N305="snížená",J305,0)</f>
        <v>0</v>
      </c>
      <c r="BG305" s="254">
        <f>IF(N305="zákl. přenesená",J305,0)</f>
        <v>0</v>
      </c>
      <c r="BH305" s="254">
        <f>IF(N305="sníž. přenesená",J305,0)</f>
        <v>0</v>
      </c>
      <c r="BI305" s="254">
        <f>IF(N305="nulová",J305,0)</f>
        <v>0</v>
      </c>
      <c r="BJ305" s="18" t="s">
        <v>83</v>
      </c>
      <c r="BK305" s="254">
        <f>ROUND(I305*H305,2)</f>
        <v>0</v>
      </c>
      <c r="BL305" s="18" t="s">
        <v>195</v>
      </c>
      <c r="BM305" s="253" t="s">
        <v>644</v>
      </c>
    </row>
    <row r="306" spans="1:47" s="2" customFormat="1" ht="12">
      <c r="A306" s="39"/>
      <c r="B306" s="40"/>
      <c r="C306" s="41"/>
      <c r="D306" s="255" t="s">
        <v>182</v>
      </c>
      <c r="E306" s="41"/>
      <c r="F306" s="256" t="s">
        <v>638</v>
      </c>
      <c r="G306" s="41"/>
      <c r="H306" s="41"/>
      <c r="I306" s="210"/>
      <c r="J306" s="41"/>
      <c r="K306" s="41"/>
      <c r="L306" s="45"/>
      <c r="M306" s="257"/>
      <c r="N306" s="258"/>
      <c r="O306" s="92"/>
      <c r="P306" s="92"/>
      <c r="Q306" s="92"/>
      <c r="R306" s="92"/>
      <c r="S306" s="92"/>
      <c r="T306" s="93"/>
      <c r="U306" s="39"/>
      <c r="V306" s="39"/>
      <c r="W306" s="39"/>
      <c r="X306" s="39"/>
      <c r="Y306" s="39"/>
      <c r="Z306" s="39"/>
      <c r="AA306" s="39"/>
      <c r="AB306" s="39"/>
      <c r="AC306" s="39"/>
      <c r="AD306" s="39"/>
      <c r="AE306" s="39"/>
      <c r="AT306" s="18" t="s">
        <v>182</v>
      </c>
      <c r="AU306" s="18" t="s">
        <v>85</v>
      </c>
    </row>
    <row r="307" spans="1:47" s="2" customFormat="1" ht="12">
      <c r="A307" s="39"/>
      <c r="B307" s="40"/>
      <c r="C307" s="41"/>
      <c r="D307" s="255" t="s">
        <v>242</v>
      </c>
      <c r="E307" s="41"/>
      <c r="F307" s="259" t="s">
        <v>610</v>
      </c>
      <c r="G307" s="41"/>
      <c r="H307" s="41"/>
      <c r="I307" s="210"/>
      <c r="J307" s="41"/>
      <c r="K307" s="41"/>
      <c r="L307" s="45"/>
      <c r="M307" s="257"/>
      <c r="N307" s="258"/>
      <c r="O307" s="92"/>
      <c r="P307" s="92"/>
      <c r="Q307" s="92"/>
      <c r="R307" s="92"/>
      <c r="S307" s="92"/>
      <c r="T307" s="93"/>
      <c r="U307" s="39"/>
      <c r="V307" s="39"/>
      <c r="W307" s="39"/>
      <c r="X307" s="39"/>
      <c r="Y307" s="39"/>
      <c r="Z307" s="39"/>
      <c r="AA307" s="39"/>
      <c r="AB307" s="39"/>
      <c r="AC307" s="39"/>
      <c r="AD307" s="39"/>
      <c r="AE307" s="39"/>
      <c r="AT307" s="18" t="s">
        <v>242</v>
      </c>
      <c r="AU307" s="18" t="s">
        <v>85</v>
      </c>
    </row>
    <row r="308" spans="1:51" s="13" customFormat="1" ht="12">
      <c r="A308" s="13"/>
      <c r="B308" s="260"/>
      <c r="C308" s="261"/>
      <c r="D308" s="255" t="s">
        <v>203</v>
      </c>
      <c r="E308" s="262" t="s">
        <v>1</v>
      </c>
      <c r="F308" s="263" t="s">
        <v>645</v>
      </c>
      <c r="G308" s="261"/>
      <c r="H308" s="264">
        <v>12</v>
      </c>
      <c r="I308" s="265"/>
      <c r="J308" s="261"/>
      <c r="K308" s="261"/>
      <c r="L308" s="266"/>
      <c r="M308" s="267"/>
      <c r="N308" s="268"/>
      <c r="O308" s="268"/>
      <c r="P308" s="268"/>
      <c r="Q308" s="268"/>
      <c r="R308" s="268"/>
      <c r="S308" s="268"/>
      <c r="T308" s="269"/>
      <c r="U308" s="13"/>
      <c r="V308" s="13"/>
      <c r="W308" s="13"/>
      <c r="X308" s="13"/>
      <c r="Y308" s="13"/>
      <c r="Z308" s="13"/>
      <c r="AA308" s="13"/>
      <c r="AB308" s="13"/>
      <c r="AC308" s="13"/>
      <c r="AD308" s="13"/>
      <c r="AE308" s="13"/>
      <c r="AT308" s="270" t="s">
        <v>203</v>
      </c>
      <c r="AU308" s="270" t="s">
        <v>85</v>
      </c>
      <c r="AV308" s="13" t="s">
        <v>85</v>
      </c>
      <c r="AW308" s="13" t="s">
        <v>32</v>
      </c>
      <c r="AX308" s="13" t="s">
        <v>83</v>
      </c>
      <c r="AY308" s="270" t="s">
        <v>172</v>
      </c>
    </row>
    <row r="309" spans="1:65" s="2" customFormat="1" ht="24.15" customHeight="1">
      <c r="A309" s="39"/>
      <c r="B309" s="40"/>
      <c r="C309" s="242" t="s">
        <v>385</v>
      </c>
      <c r="D309" s="242" t="s">
        <v>175</v>
      </c>
      <c r="E309" s="243" t="s">
        <v>646</v>
      </c>
      <c r="F309" s="244" t="s">
        <v>647</v>
      </c>
      <c r="G309" s="245" t="s">
        <v>399</v>
      </c>
      <c r="H309" s="246">
        <v>2.1</v>
      </c>
      <c r="I309" s="247"/>
      <c r="J309" s="248">
        <f>ROUND(I309*H309,2)</f>
        <v>0</v>
      </c>
      <c r="K309" s="244" t="s">
        <v>216</v>
      </c>
      <c r="L309" s="45"/>
      <c r="M309" s="249" t="s">
        <v>1</v>
      </c>
      <c r="N309" s="250" t="s">
        <v>40</v>
      </c>
      <c r="O309" s="92"/>
      <c r="P309" s="251">
        <f>O309*H309</f>
        <v>0</v>
      </c>
      <c r="Q309" s="251">
        <v>0.0026</v>
      </c>
      <c r="R309" s="251">
        <f>Q309*H309</f>
        <v>0.00546</v>
      </c>
      <c r="S309" s="251">
        <v>0</v>
      </c>
      <c r="T309" s="252">
        <f>S309*H309</f>
        <v>0</v>
      </c>
      <c r="U309" s="39"/>
      <c r="V309" s="39"/>
      <c r="W309" s="39"/>
      <c r="X309" s="39"/>
      <c r="Y309" s="39"/>
      <c r="Z309" s="39"/>
      <c r="AA309" s="39"/>
      <c r="AB309" s="39"/>
      <c r="AC309" s="39"/>
      <c r="AD309" s="39"/>
      <c r="AE309" s="39"/>
      <c r="AR309" s="253" t="s">
        <v>195</v>
      </c>
      <c r="AT309" s="253" t="s">
        <v>175</v>
      </c>
      <c r="AU309" s="253" t="s">
        <v>85</v>
      </c>
      <c r="AY309" s="18" t="s">
        <v>172</v>
      </c>
      <c r="BE309" s="254">
        <f>IF(N309="základní",J309,0)</f>
        <v>0</v>
      </c>
      <c r="BF309" s="254">
        <f>IF(N309="snížená",J309,0)</f>
        <v>0</v>
      </c>
      <c r="BG309" s="254">
        <f>IF(N309="zákl. přenesená",J309,0)</f>
        <v>0</v>
      </c>
      <c r="BH309" s="254">
        <f>IF(N309="sníž. přenesená",J309,0)</f>
        <v>0</v>
      </c>
      <c r="BI309" s="254">
        <f>IF(N309="nulová",J309,0)</f>
        <v>0</v>
      </c>
      <c r="BJ309" s="18" t="s">
        <v>83</v>
      </c>
      <c r="BK309" s="254">
        <f>ROUND(I309*H309,2)</f>
        <v>0</v>
      </c>
      <c r="BL309" s="18" t="s">
        <v>195</v>
      </c>
      <c r="BM309" s="253" t="s">
        <v>648</v>
      </c>
    </row>
    <row r="310" spans="1:47" s="2" customFormat="1" ht="12">
      <c r="A310" s="39"/>
      <c r="B310" s="40"/>
      <c r="C310" s="41"/>
      <c r="D310" s="255" t="s">
        <v>182</v>
      </c>
      <c r="E310" s="41"/>
      <c r="F310" s="256" t="s">
        <v>649</v>
      </c>
      <c r="G310" s="41"/>
      <c r="H310" s="41"/>
      <c r="I310" s="210"/>
      <c r="J310" s="41"/>
      <c r="K310" s="41"/>
      <c r="L310" s="45"/>
      <c r="M310" s="257"/>
      <c r="N310" s="258"/>
      <c r="O310" s="92"/>
      <c r="P310" s="92"/>
      <c r="Q310" s="92"/>
      <c r="R310" s="92"/>
      <c r="S310" s="92"/>
      <c r="T310" s="93"/>
      <c r="U310" s="39"/>
      <c r="V310" s="39"/>
      <c r="W310" s="39"/>
      <c r="X310" s="39"/>
      <c r="Y310" s="39"/>
      <c r="Z310" s="39"/>
      <c r="AA310" s="39"/>
      <c r="AB310" s="39"/>
      <c r="AC310" s="39"/>
      <c r="AD310" s="39"/>
      <c r="AE310" s="39"/>
      <c r="AT310" s="18" t="s">
        <v>182</v>
      </c>
      <c r="AU310" s="18" t="s">
        <v>85</v>
      </c>
    </row>
    <row r="311" spans="1:47" s="2" customFormat="1" ht="12">
      <c r="A311" s="39"/>
      <c r="B311" s="40"/>
      <c r="C311" s="41"/>
      <c r="D311" s="271" t="s">
        <v>218</v>
      </c>
      <c r="E311" s="41"/>
      <c r="F311" s="272" t="s">
        <v>650</v>
      </c>
      <c r="G311" s="41"/>
      <c r="H311" s="41"/>
      <c r="I311" s="210"/>
      <c r="J311" s="41"/>
      <c r="K311" s="41"/>
      <c r="L311" s="45"/>
      <c r="M311" s="257"/>
      <c r="N311" s="258"/>
      <c r="O311" s="92"/>
      <c r="P311" s="92"/>
      <c r="Q311" s="92"/>
      <c r="R311" s="92"/>
      <c r="S311" s="92"/>
      <c r="T311" s="93"/>
      <c r="U311" s="39"/>
      <c r="V311" s="39"/>
      <c r="W311" s="39"/>
      <c r="X311" s="39"/>
      <c r="Y311" s="39"/>
      <c r="Z311" s="39"/>
      <c r="AA311" s="39"/>
      <c r="AB311" s="39"/>
      <c r="AC311" s="39"/>
      <c r="AD311" s="39"/>
      <c r="AE311" s="39"/>
      <c r="AT311" s="18" t="s">
        <v>218</v>
      </c>
      <c r="AU311" s="18" t="s">
        <v>85</v>
      </c>
    </row>
    <row r="312" spans="1:47" s="2" customFormat="1" ht="12">
      <c r="A312" s="39"/>
      <c r="B312" s="40"/>
      <c r="C312" s="41"/>
      <c r="D312" s="255" t="s">
        <v>242</v>
      </c>
      <c r="E312" s="41"/>
      <c r="F312" s="259" t="s">
        <v>610</v>
      </c>
      <c r="G312" s="41"/>
      <c r="H312" s="41"/>
      <c r="I312" s="210"/>
      <c r="J312" s="41"/>
      <c r="K312" s="41"/>
      <c r="L312" s="45"/>
      <c r="M312" s="257"/>
      <c r="N312" s="258"/>
      <c r="O312" s="92"/>
      <c r="P312" s="92"/>
      <c r="Q312" s="92"/>
      <c r="R312" s="92"/>
      <c r="S312" s="92"/>
      <c r="T312" s="93"/>
      <c r="U312" s="39"/>
      <c r="V312" s="39"/>
      <c r="W312" s="39"/>
      <c r="X312" s="39"/>
      <c r="Y312" s="39"/>
      <c r="Z312" s="39"/>
      <c r="AA312" s="39"/>
      <c r="AB312" s="39"/>
      <c r="AC312" s="39"/>
      <c r="AD312" s="39"/>
      <c r="AE312" s="39"/>
      <c r="AT312" s="18" t="s">
        <v>242</v>
      </c>
      <c r="AU312" s="18" t="s">
        <v>85</v>
      </c>
    </row>
    <row r="313" spans="1:51" s="13" customFormat="1" ht="12">
      <c r="A313" s="13"/>
      <c r="B313" s="260"/>
      <c r="C313" s="261"/>
      <c r="D313" s="255" t="s">
        <v>203</v>
      </c>
      <c r="E313" s="262" t="s">
        <v>1</v>
      </c>
      <c r="F313" s="263" t="s">
        <v>651</v>
      </c>
      <c r="G313" s="261"/>
      <c r="H313" s="264">
        <v>2.1</v>
      </c>
      <c r="I313" s="265"/>
      <c r="J313" s="261"/>
      <c r="K313" s="261"/>
      <c r="L313" s="266"/>
      <c r="M313" s="267"/>
      <c r="N313" s="268"/>
      <c r="O313" s="268"/>
      <c r="P313" s="268"/>
      <c r="Q313" s="268"/>
      <c r="R313" s="268"/>
      <c r="S313" s="268"/>
      <c r="T313" s="269"/>
      <c r="U313" s="13"/>
      <c r="V313" s="13"/>
      <c r="W313" s="13"/>
      <c r="X313" s="13"/>
      <c r="Y313" s="13"/>
      <c r="Z313" s="13"/>
      <c r="AA313" s="13"/>
      <c r="AB313" s="13"/>
      <c r="AC313" s="13"/>
      <c r="AD313" s="13"/>
      <c r="AE313" s="13"/>
      <c r="AT313" s="270" t="s">
        <v>203</v>
      </c>
      <c r="AU313" s="270" t="s">
        <v>85</v>
      </c>
      <c r="AV313" s="13" t="s">
        <v>85</v>
      </c>
      <c r="AW313" s="13" t="s">
        <v>32</v>
      </c>
      <c r="AX313" s="13" t="s">
        <v>83</v>
      </c>
      <c r="AY313" s="270" t="s">
        <v>172</v>
      </c>
    </row>
    <row r="314" spans="1:65" s="2" customFormat="1" ht="16.5" customHeight="1">
      <c r="A314" s="39"/>
      <c r="B314" s="40"/>
      <c r="C314" s="242" t="s">
        <v>652</v>
      </c>
      <c r="D314" s="242" t="s">
        <v>175</v>
      </c>
      <c r="E314" s="243" t="s">
        <v>653</v>
      </c>
      <c r="F314" s="244" t="s">
        <v>654</v>
      </c>
      <c r="G314" s="245" t="s">
        <v>369</v>
      </c>
      <c r="H314" s="246">
        <v>214</v>
      </c>
      <c r="I314" s="247"/>
      <c r="J314" s="248">
        <f>ROUND(I314*H314,2)</f>
        <v>0</v>
      </c>
      <c r="K314" s="244" t="s">
        <v>216</v>
      </c>
      <c r="L314" s="45"/>
      <c r="M314" s="249" t="s">
        <v>1</v>
      </c>
      <c r="N314" s="250" t="s">
        <v>40</v>
      </c>
      <c r="O314" s="92"/>
      <c r="P314" s="251">
        <f>O314*H314</f>
        <v>0</v>
      </c>
      <c r="Q314" s="251">
        <v>0</v>
      </c>
      <c r="R314" s="251">
        <f>Q314*H314</f>
        <v>0</v>
      </c>
      <c r="S314" s="251">
        <v>0</v>
      </c>
      <c r="T314" s="252">
        <f>S314*H314</f>
        <v>0</v>
      </c>
      <c r="U314" s="39"/>
      <c r="V314" s="39"/>
      <c r="W314" s="39"/>
      <c r="X314" s="39"/>
      <c r="Y314" s="39"/>
      <c r="Z314" s="39"/>
      <c r="AA314" s="39"/>
      <c r="AB314" s="39"/>
      <c r="AC314" s="39"/>
      <c r="AD314" s="39"/>
      <c r="AE314" s="39"/>
      <c r="AR314" s="253" t="s">
        <v>195</v>
      </c>
      <c r="AT314" s="253" t="s">
        <v>175</v>
      </c>
      <c r="AU314" s="253" t="s">
        <v>85</v>
      </c>
      <c r="AY314" s="18" t="s">
        <v>172</v>
      </c>
      <c r="BE314" s="254">
        <f>IF(N314="základní",J314,0)</f>
        <v>0</v>
      </c>
      <c r="BF314" s="254">
        <f>IF(N314="snížená",J314,0)</f>
        <v>0</v>
      </c>
      <c r="BG314" s="254">
        <f>IF(N314="zákl. přenesená",J314,0)</f>
        <v>0</v>
      </c>
      <c r="BH314" s="254">
        <f>IF(N314="sníž. přenesená",J314,0)</f>
        <v>0</v>
      </c>
      <c r="BI314" s="254">
        <f>IF(N314="nulová",J314,0)</f>
        <v>0</v>
      </c>
      <c r="BJ314" s="18" t="s">
        <v>83</v>
      </c>
      <c r="BK314" s="254">
        <f>ROUND(I314*H314,2)</f>
        <v>0</v>
      </c>
      <c r="BL314" s="18" t="s">
        <v>195</v>
      </c>
      <c r="BM314" s="253" t="s">
        <v>655</v>
      </c>
    </row>
    <row r="315" spans="1:47" s="2" customFormat="1" ht="12">
      <c r="A315" s="39"/>
      <c r="B315" s="40"/>
      <c r="C315" s="41"/>
      <c r="D315" s="255" t="s">
        <v>182</v>
      </c>
      <c r="E315" s="41"/>
      <c r="F315" s="256" t="s">
        <v>656</v>
      </c>
      <c r="G315" s="41"/>
      <c r="H315" s="41"/>
      <c r="I315" s="210"/>
      <c r="J315" s="41"/>
      <c r="K315" s="41"/>
      <c r="L315" s="45"/>
      <c r="M315" s="257"/>
      <c r="N315" s="258"/>
      <c r="O315" s="92"/>
      <c r="P315" s="92"/>
      <c r="Q315" s="92"/>
      <c r="R315" s="92"/>
      <c r="S315" s="92"/>
      <c r="T315" s="93"/>
      <c r="U315" s="39"/>
      <c r="V315" s="39"/>
      <c r="W315" s="39"/>
      <c r="X315" s="39"/>
      <c r="Y315" s="39"/>
      <c r="Z315" s="39"/>
      <c r="AA315" s="39"/>
      <c r="AB315" s="39"/>
      <c r="AC315" s="39"/>
      <c r="AD315" s="39"/>
      <c r="AE315" s="39"/>
      <c r="AT315" s="18" t="s">
        <v>182</v>
      </c>
      <c r="AU315" s="18" t="s">
        <v>85</v>
      </c>
    </row>
    <row r="316" spans="1:47" s="2" customFormat="1" ht="12">
      <c r="A316" s="39"/>
      <c r="B316" s="40"/>
      <c r="C316" s="41"/>
      <c r="D316" s="271" t="s">
        <v>218</v>
      </c>
      <c r="E316" s="41"/>
      <c r="F316" s="272" t="s">
        <v>657</v>
      </c>
      <c r="G316" s="41"/>
      <c r="H316" s="41"/>
      <c r="I316" s="210"/>
      <c r="J316" s="41"/>
      <c r="K316" s="41"/>
      <c r="L316" s="45"/>
      <c r="M316" s="257"/>
      <c r="N316" s="258"/>
      <c r="O316" s="92"/>
      <c r="P316" s="92"/>
      <c r="Q316" s="92"/>
      <c r="R316" s="92"/>
      <c r="S316" s="92"/>
      <c r="T316" s="93"/>
      <c r="U316" s="39"/>
      <c r="V316" s="39"/>
      <c r="W316" s="39"/>
      <c r="X316" s="39"/>
      <c r="Y316" s="39"/>
      <c r="Z316" s="39"/>
      <c r="AA316" s="39"/>
      <c r="AB316" s="39"/>
      <c r="AC316" s="39"/>
      <c r="AD316" s="39"/>
      <c r="AE316" s="39"/>
      <c r="AT316" s="18" t="s">
        <v>218</v>
      </c>
      <c r="AU316" s="18" t="s">
        <v>85</v>
      </c>
    </row>
    <row r="317" spans="1:47" s="2" customFormat="1" ht="12">
      <c r="A317" s="39"/>
      <c r="B317" s="40"/>
      <c r="C317" s="41"/>
      <c r="D317" s="255" t="s">
        <v>242</v>
      </c>
      <c r="E317" s="41"/>
      <c r="F317" s="259" t="s">
        <v>658</v>
      </c>
      <c r="G317" s="41"/>
      <c r="H317" s="41"/>
      <c r="I317" s="210"/>
      <c r="J317" s="41"/>
      <c r="K317" s="41"/>
      <c r="L317" s="45"/>
      <c r="M317" s="257"/>
      <c r="N317" s="258"/>
      <c r="O317" s="92"/>
      <c r="P317" s="92"/>
      <c r="Q317" s="92"/>
      <c r="R317" s="92"/>
      <c r="S317" s="92"/>
      <c r="T317" s="93"/>
      <c r="U317" s="39"/>
      <c r="V317" s="39"/>
      <c r="W317" s="39"/>
      <c r="X317" s="39"/>
      <c r="Y317" s="39"/>
      <c r="Z317" s="39"/>
      <c r="AA317" s="39"/>
      <c r="AB317" s="39"/>
      <c r="AC317" s="39"/>
      <c r="AD317" s="39"/>
      <c r="AE317" s="39"/>
      <c r="AT317" s="18" t="s">
        <v>242</v>
      </c>
      <c r="AU317" s="18" t="s">
        <v>85</v>
      </c>
    </row>
    <row r="318" spans="1:51" s="13" customFormat="1" ht="12">
      <c r="A318" s="13"/>
      <c r="B318" s="260"/>
      <c r="C318" s="261"/>
      <c r="D318" s="255" t="s">
        <v>203</v>
      </c>
      <c r="E318" s="262" t="s">
        <v>1</v>
      </c>
      <c r="F318" s="263" t="s">
        <v>659</v>
      </c>
      <c r="G318" s="261"/>
      <c r="H318" s="264">
        <v>214</v>
      </c>
      <c r="I318" s="265"/>
      <c r="J318" s="261"/>
      <c r="K318" s="261"/>
      <c r="L318" s="266"/>
      <c r="M318" s="267"/>
      <c r="N318" s="268"/>
      <c r="O318" s="268"/>
      <c r="P318" s="268"/>
      <c r="Q318" s="268"/>
      <c r="R318" s="268"/>
      <c r="S318" s="268"/>
      <c r="T318" s="269"/>
      <c r="U318" s="13"/>
      <c r="V318" s="13"/>
      <c r="W318" s="13"/>
      <c r="X318" s="13"/>
      <c r="Y318" s="13"/>
      <c r="Z318" s="13"/>
      <c r="AA318" s="13"/>
      <c r="AB318" s="13"/>
      <c r="AC318" s="13"/>
      <c r="AD318" s="13"/>
      <c r="AE318" s="13"/>
      <c r="AT318" s="270" t="s">
        <v>203</v>
      </c>
      <c r="AU318" s="270" t="s">
        <v>85</v>
      </c>
      <c r="AV318" s="13" t="s">
        <v>85</v>
      </c>
      <c r="AW318" s="13" t="s">
        <v>32</v>
      </c>
      <c r="AX318" s="13" t="s">
        <v>83</v>
      </c>
      <c r="AY318" s="270" t="s">
        <v>172</v>
      </c>
    </row>
    <row r="319" spans="1:65" s="2" customFormat="1" ht="16.5" customHeight="1">
      <c r="A319" s="39"/>
      <c r="B319" s="40"/>
      <c r="C319" s="242" t="s">
        <v>660</v>
      </c>
      <c r="D319" s="242" t="s">
        <v>175</v>
      </c>
      <c r="E319" s="243" t="s">
        <v>661</v>
      </c>
      <c r="F319" s="244" t="s">
        <v>662</v>
      </c>
      <c r="G319" s="245" t="s">
        <v>399</v>
      </c>
      <c r="H319" s="246">
        <v>10.1</v>
      </c>
      <c r="I319" s="247"/>
      <c r="J319" s="248">
        <f>ROUND(I319*H319,2)</f>
        <v>0</v>
      </c>
      <c r="K319" s="244" t="s">
        <v>216</v>
      </c>
      <c r="L319" s="45"/>
      <c r="M319" s="249" t="s">
        <v>1</v>
      </c>
      <c r="N319" s="250" t="s">
        <v>40</v>
      </c>
      <c r="O319" s="92"/>
      <c r="P319" s="251">
        <f>O319*H319</f>
        <v>0</v>
      </c>
      <c r="Q319" s="251">
        <v>1E-05</v>
      </c>
      <c r="R319" s="251">
        <f>Q319*H319</f>
        <v>0.000101</v>
      </c>
      <c r="S319" s="251">
        <v>0</v>
      </c>
      <c r="T319" s="252">
        <f>S319*H319</f>
        <v>0</v>
      </c>
      <c r="U319" s="39"/>
      <c r="V319" s="39"/>
      <c r="W319" s="39"/>
      <c r="X319" s="39"/>
      <c r="Y319" s="39"/>
      <c r="Z319" s="39"/>
      <c r="AA319" s="39"/>
      <c r="AB319" s="39"/>
      <c r="AC319" s="39"/>
      <c r="AD319" s="39"/>
      <c r="AE319" s="39"/>
      <c r="AR319" s="253" t="s">
        <v>195</v>
      </c>
      <c r="AT319" s="253" t="s">
        <v>175</v>
      </c>
      <c r="AU319" s="253" t="s">
        <v>85</v>
      </c>
      <c r="AY319" s="18" t="s">
        <v>172</v>
      </c>
      <c r="BE319" s="254">
        <f>IF(N319="základní",J319,0)</f>
        <v>0</v>
      </c>
      <c r="BF319" s="254">
        <f>IF(N319="snížená",J319,0)</f>
        <v>0</v>
      </c>
      <c r="BG319" s="254">
        <f>IF(N319="zákl. přenesená",J319,0)</f>
        <v>0</v>
      </c>
      <c r="BH319" s="254">
        <f>IF(N319="sníž. přenesená",J319,0)</f>
        <v>0</v>
      </c>
      <c r="BI319" s="254">
        <f>IF(N319="nulová",J319,0)</f>
        <v>0</v>
      </c>
      <c r="BJ319" s="18" t="s">
        <v>83</v>
      </c>
      <c r="BK319" s="254">
        <f>ROUND(I319*H319,2)</f>
        <v>0</v>
      </c>
      <c r="BL319" s="18" t="s">
        <v>195</v>
      </c>
      <c r="BM319" s="253" t="s">
        <v>663</v>
      </c>
    </row>
    <row r="320" spans="1:47" s="2" customFormat="1" ht="12">
      <c r="A320" s="39"/>
      <c r="B320" s="40"/>
      <c r="C320" s="41"/>
      <c r="D320" s="255" t="s">
        <v>182</v>
      </c>
      <c r="E320" s="41"/>
      <c r="F320" s="256" t="s">
        <v>664</v>
      </c>
      <c r="G320" s="41"/>
      <c r="H320" s="41"/>
      <c r="I320" s="210"/>
      <c r="J320" s="41"/>
      <c r="K320" s="41"/>
      <c r="L320" s="45"/>
      <c r="M320" s="257"/>
      <c r="N320" s="258"/>
      <c r="O320" s="92"/>
      <c r="P320" s="92"/>
      <c r="Q320" s="92"/>
      <c r="R320" s="92"/>
      <c r="S320" s="92"/>
      <c r="T320" s="93"/>
      <c r="U320" s="39"/>
      <c r="V320" s="39"/>
      <c r="W320" s="39"/>
      <c r="X320" s="39"/>
      <c r="Y320" s="39"/>
      <c r="Z320" s="39"/>
      <c r="AA320" s="39"/>
      <c r="AB320" s="39"/>
      <c r="AC320" s="39"/>
      <c r="AD320" s="39"/>
      <c r="AE320" s="39"/>
      <c r="AT320" s="18" t="s">
        <v>182</v>
      </c>
      <c r="AU320" s="18" t="s">
        <v>85</v>
      </c>
    </row>
    <row r="321" spans="1:47" s="2" customFormat="1" ht="12">
      <c r="A321" s="39"/>
      <c r="B321" s="40"/>
      <c r="C321" s="41"/>
      <c r="D321" s="271" t="s">
        <v>218</v>
      </c>
      <c r="E321" s="41"/>
      <c r="F321" s="272" t="s">
        <v>665</v>
      </c>
      <c r="G321" s="41"/>
      <c r="H321" s="41"/>
      <c r="I321" s="210"/>
      <c r="J321" s="41"/>
      <c r="K321" s="41"/>
      <c r="L321" s="45"/>
      <c r="M321" s="257"/>
      <c r="N321" s="258"/>
      <c r="O321" s="92"/>
      <c r="P321" s="92"/>
      <c r="Q321" s="92"/>
      <c r="R321" s="92"/>
      <c r="S321" s="92"/>
      <c r="T321" s="93"/>
      <c r="U321" s="39"/>
      <c r="V321" s="39"/>
      <c r="W321" s="39"/>
      <c r="X321" s="39"/>
      <c r="Y321" s="39"/>
      <c r="Z321" s="39"/>
      <c r="AA321" s="39"/>
      <c r="AB321" s="39"/>
      <c r="AC321" s="39"/>
      <c r="AD321" s="39"/>
      <c r="AE321" s="39"/>
      <c r="AT321" s="18" t="s">
        <v>218</v>
      </c>
      <c r="AU321" s="18" t="s">
        <v>85</v>
      </c>
    </row>
    <row r="322" spans="1:47" s="2" customFormat="1" ht="12">
      <c r="A322" s="39"/>
      <c r="B322" s="40"/>
      <c r="C322" s="41"/>
      <c r="D322" s="255" t="s">
        <v>242</v>
      </c>
      <c r="E322" s="41"/>
      <c r="F322" s="259" t="s">
        <v>658</v>
      </c>
      <c r="G322" s="41"/>
      <c r="H322" s="41"/>
      <c r="I322" s="210"/>
      <c r="J322" s="41"/>
      <c r="K322" s="41"/>
      <c r="L322" s="45"/>
      <c r="M322" s="257"/>
      <c r="N322" s="258"/>
      <c r="O322" s="92"/>
      <c r="P322" s="92"/>
      <c r="Q322" s="92"/>
      <c r="R322" s="92"/>
      <c r="S322" s="92"/>
      <c r="T322" s="93"/>
      <c r="U322" s="39"/>
      <c r="V322" s="39"/>
      <c r="W322" s="39"/>
      <c r="X322" s="39"/>
      <c r="Y322" s="39"/>
      <c r="Z322" s="39"/>
      <c r="AA322" s="39"/>
      <c r="AB322" s="39"/>
      <c r="AC322" s="39"/>
      <c r="AD322" s="39"/>
      <c r="AE322" s="39"/>
      <c r="AT322" s="18" t="s">
        <v>242</v>
      </c>
      <c r="AU322" s="18" t="s">
        <v>85</v>
      </c>
    </row>
    <row r="323" spans="1:51" s="13" customFormat="1" ht="12">
      <c r="A323" s="13"/>
      <c r="B323" s="260"/>
      <c r="C323" s="261"/>
      <c r="D323" s="255" t="s">
        <v>203</v>
      </c>
      <c r="E323" s="262" t="s">
        <v>1</v>
      </c>
      <c r="F323" s="263" t="s">
        <v>666</v>
      </c>
      <c r="G323" s="261"/>
      <c r="H323" s="264">
        <v>10.1</v>
      </c>
      <c r="I323" s="265"/>
      <c r="J323" s="261"/>
      <c r="K323" s="261"/>
      <c r="L323" s="266"/>
      <c r="M323" s="267"/>
      <c r="N323" s="268"/>
      <c r="O323" s="268"/>
      <c r="P323" s="268"/>
      <c r="Q323" s="268"/>
      <c r="R323" s="268"/>
      <c r="S323" s="268"/>
      <c r="T323" s="269"/>
      <c r="U323" s="13"/>
      <c r="V323" s="13"/>
      <c r="W323" s="13"/>
      <c r="X323" s="13"/>
      <c r="Y323" s="13"/>
      <c r="Z323" s="13"/>
      <c r="AA323" s="13"/>
      <c r="AB323" s="13"/>
      <c r="AC323" s="13"/>
      <c r="AD323" s="13"/>
      <c r="AE323" s="13"/>
      <c r="AT323" s="270" t="s">
        <v>203</v>
      </c>
      <c r="AU323" s="270" t="s">
        <v>85</v>
      </c>
      <c r="AV323" s="13" t="s">
        <v>85</v>
      </c>
      <c r="AW323" s="13" t="s">
        <v>32</v>
      </c>
      <c r="AX323" s="13" t="s">
        <v>83</v>
      </c>
      <c r="AY323" s="270" t="s">
        <v>172</v>
      </c>
    </row>
    <row r="324" spans="1:65" s="2" customFormat="1" ht="21.75" customHeight="1">
      <c r="A324" s="39"/>
      <c r="B324" s="40"/>
      <c r="C324" s="242" t="s">
        <v>667</v>
      </c>
      <c r="D324" s="242" t="s">
        <v>175</v>
      </c>
      <c r="E324" s="243" t="s">
        <v>668</v>
      </c>
      <c r="F324" s="244" t="s">
        <v>669</v>
      </c>
      <c r="G324" s="245" t="s">
        <v>369</v>
      </c>
      <c r="H324" s="246">
        <v>120</v>
      </c>
      <c r="I324" s="247"/>
      <c r="J324" s="248">
        <f>ROUND(I324*H324,2)</f>
        <v>0</v>
      </c>
      <c r="K324" s="244" t="s">
        <v>179</v>
      </c>
      <c r="L324" s="45"/>
      <c r="M324" s="249" t="s">
        <v>1</v>
      </c>
      <c r="N324" s="250" t="s">
        <v>40</v>
      </c>
      <c r="O324" s="92"/>
      <c r="P324" s="251">
        <f>O324*H324</f>
        <v>0</v>
      </c>
      <c r="Q324" s="251">
        <v>0</v>
      </c>
      <c r="R324" s="251">
        <f>Q324*H324</f>
        <v>0</v>
      </c>
      <c r="S324" s="251">
        <v>0</v>
      </c>
      <c r="T324" s="252">
        <f>S324*H324</f>
        <v>0</v>
      </c>
      <c r="U324" s="39"/>
      <c r="V324" s="39"/>
      <c r="W324" s="39"/>
      <c r="X324" s="39"/>
      <c r="Y324" s="39"/>
      <c r="Z324" s="39"/>
      <c r="AA324" s="39"/>
      <c r="AB324" s="39"/>
      <c r="AC324" s="39"/>
      <c r="AD324" s="39"/>
      <c r="AE324" s="39"/>
      <c r="AR324" s="253" t="s">
        <v>195</v>
      </c>
      <c r="AT324" s="253" t="s">
        <v>175</v>
      </c>
      <c r="AU324" s="253" t="s">
        <v>85</v>
      </c>
      <c r="AY324" s="18" t="s">
        <v>172</v>
      </c>
      <c r="BE324" s="254">
        <f>IF(N324="základní",J324,0)</f>
        <v>0</v>
      </c>
      <c r="BF324" s="254">
        <f>IF(N324="snížená",J324,0)</f>
        <v>0</v>
      </c>
      <c r="BG324" s="254">
        <f>IF(N324="zákl. přenesená",J324,0)</f>
        <v>0</v>
      </c>
      <c r="BH324" s="254">
        <f>IF(N324="sníž. přenesená",J324,0)</f>
        <v>0</v>
      </c>
      <c r="BI324" s="254">
        <f>IF(N324="nulová",J324,0)</f>
        <v>0</v>
      </c>
      <c r="BJ324" s="18" t="s">
        <v>83</v>
      </c>
      <c r="BK324" s="254">
        <f>ROUND(I324*H324,2)</f>
        <v>0</v>
      </c>
      <c r="BL324" s="18" t="s">
        <v>195</v>
      </c>
      <c r="BM324" s="253" t="s">
        <v>670</v>
      </c>
    </row>
    <row r="325" spans="1:47" s="2" customFormat="1" ht="12">
      <c r="A325" s="39"/>
      <c r="B325" s="40"/>
      <c r="C325" s="41"/>
      <c r="D325" s="255" t="s">
        <v>182</v>
      </c>
      <c r="E325" s="41"/>
      <c r="F325" s="256" t="s">
        <v>671</v>
      </c>
      <c r="G325" s="41"/>
      <c r="H325" s="41"/>
      <c r="I325" s="210"/>
      <c r="J325" s="41"/>
      <c r="K325" s="41"/>
      <c r="L325" s="45"/>
      <c r="M325" s="257"/>
      <c r="N325" s="258"/>
      <c r="O325" s="92"/>
      <c r="P325" s="92"/>
      <c r="Q325" s="92"/>
      <c r="R325" s="92"/>
      <c r="S325" s="92"/>
      <c r="T325" s="93"/>
      <c r="U325" s="39"/>
      <c r="V325" s="39"/>
      <c r="W325" s="39"/>
      <c r="X325" s="39"/>
      <c r="Y325" s="39"/>
      <c r="Z325" s="39"/>
      <c r="AA325" s="39"/>
      <c r="AB325" s="39"/>
      <c r="AC325" s="39"/>
      <c r="AD325" s="39"/>
      <c r="AE325" s="39"/>
      <c r="AT325" s="18" t="s">
        <v>182</v>
      </c>
      <c r="AU325" s="18" t="s">
        <v>85</v>
      </c>
    </row>
    <row r="326" spans="1:47" s="2" customFormat="1" ht="12">
      <c r="A326" s="39"/>
      <c r="B326" s="40"/>
      <c r="C326" s="41"/>
      <c r="D326" s="255" t="s">
        <v>242</v>
      </c>
      <c r="E326" s="41"/>
      <c r="F326" s="259" t="s">
        <v>672</v>
      </c>
      <c r="G326" s="41"/>
      <c r="H326" s="41"/>
      <c r="I326" s="210"/>
      <c r="J326" s="41"/>
      <c r="K326" s="41"/>
      <c r="L326" s="45"/>
      <c r="M326" s="257"/>
      <c r="N326" s="258"/>
      <c r="O326" s="92"/>
      <c r="P326" s="92"/>
      <c r="Q326" s="92"/>
      <c r="R326" s="92"/>
      <c r="S326" s="92"/>
      <c r="T326" s="93"/>
      <c r="U326" s="39"/>
      <c r="V326" s="39"/>
      <c r="W326" s="39"/>
      <c r="X326" s="39"/>
      <c r="Y326" s="39"/>
      <c r="Z326" s="39"/>
      <c r="AA326" s="39"/>
      <c r="AB326" s="39"/>
      <c r="AC326" s="39"/>
      <c r="AD326" s="39"/>
      <c r="AE326" s="39"/>
      <c r="AT326" s="18" t="s">
        <v>242</v>
      </c>
      <c r="AU326" s="18" t="s">
        <v>85</v>
      </c>
    </row>
    <row r="327" spans="1:51" s="14" customFormat="1" ht="12">
      <c r="A327" s="14"/>
      <c r="B327" s="277"/>
      <c r="C327" s="278"/>
      <c r="D327" s="255" t="s">
        <v>203</v>
      </c>
      <c r="E327" s="279" t="s">
        <v>1</v>
      </c>
      <c r="F327" s="280" t="s">
        <v>673</v>
      </c>
      <c r="G327" s="278"/>
      <c r="H327" s="279" t="s">
        <v>1</v>
      </c>
      <c r="I327" s="281"/>
      <c r="J327" s="278"/>
      <c r="K327" s="278"/>
      <c r="L327" s="282"/>
      <c r="M327" s="283"/>
      <c r="N327" s="284"/>
      <c r="O327" s="284"/>
      <c r="P327" s="284"/>
      <c r="Q327" s="284"/>
      <c r="R327" s="284"/>
      <c r="S327" s="284"/>
      <c r="T327" s="285"/>
      <c r="U327" s="14"/>
      <c r="V327" s="14"/>
      <c r="W327" s="14"/>
      <c r="X327" s="14"/>
      <c r="Y327" s="14"/>
      <c r="Z327" s="14"/>
      <c r="AA327" s="14"/>
      <c r="AB327" s="14"/>
      <c r="AC327" s="14"/>
      <c r="AD327" s="14"/>
      <c r="AE327" s="14"/>
      <c r="AT327" s="286" t="s">
        <v>203</v>
      </c>
      <c r="AU327" s="286" t="s">
        <v>85</v>
      </c>
      <c r="AV327" s="14" t="s">
        <v>83</v>
      </c>
      <c r="AW327" s="14" t="s">
        <v>32</v>
      </c>
      <c r="AX327" s="14" t="s">
        <v>75</v>
      </c>
      <c r="AY327" s="286" t="s">
        <v>172</v>
      </c>
    </row>
    <row r="328" spans="1:51" s="13" customFormat="1" ht="12">
      <c r="A328" s="13"/>
      <c r="B328" s="260"/>
      <c r="C328" s="261"/>
      <c r="D328" s="255" t="s">
        <v>203</v>
      </c>
      <c r="E328" s="262" t="s">
        <v>1</v>
      </c>
      <c r="F328" s="263" t="s">
        <v>674</v>
      </c>
      <c r="G328" s="261"/>
      <c r="H328" s="264">
        <v>120</v>
      </c>
      <c r="I328" s="265"/>
      <c r="J328" s="261"/>
      <c r="K328" s="261"/>
      <c r="L328" s="266"/>
      <c r="M328" s="267"/>
      <c r="N328" s="268"/>
      <c r="O328" s="268"/>
      <c r="P328" s="268"/>
      <c r="Q328" s="268"/>
      <c r="R328" s="268"/>
      <c r="S328" s="268"/>
      <c r="T328" s="269"/>
      <c r="U328" s="13"/>
      <c r="V328" s="13"/>
      <c r="W328" s="13"/>
      <c r="X328" s="13"/>
      <c r="Y328" s="13"/>
      <c r="Z328" s="13"/>
      <c r="AA328" s="13"/>
      <c r="AB328" s="13"/>
      <c r="AC328" s="13"/>
      <c r="AD328" s="13"/>
      <c r="AE328" s="13"/>
      <c r="AT328" s="270" t="s">
        <v>203</v>
      </c>
      <c r="AU328" s="270" t="s">
        <v>85</v>
      </c>
      <c r="AV328" s="13" t="s">
        <v>85</v>
      </c>
      <c r="AW328" s="13" t="s">
        <v>32</v>
      </c>
      <c r="AX328" s="13" t="s">
        <v>83</v>
      </c>
      <c r="AY328" s="270" t="s">
        <v>172</v>
      </c>
    </row>
    <row r="329" spans="1:65" s="2" customFormat="1" ht="24.15" customHeight="1">
      <c r="A329" s="39"/>
      <c r="B329" s="40"/>
      <c r="C329" s="242" t="s">
        <v>675</v>
      </c>
      <c r="D329" s="242" t="s">
        <v>175</v>
      </c>
      <c r="E329" s="243" t="s">
        <v>676</v>
      </c>
      <c r="F329" s="244" t="s">
        <v>677</v>
      </c>
      <c r="G329" s="245" t="s">
        <v>238</v>
      </c>
      <c r="H329" s="246">
        <v>1</v>
      </c>
      <c r="I329" s="247"/>
      <c r="J329" s="248">
        <f>ROUND(I329*H329,2)</f>
        <v>0</v>
      </c>
      <c r="K329" s="244" t="s">
        <v>216</v>
      </c>
      <c r="L329" s="45"/>
      <c r="M329" s="249" t="s">
        <v>1</v>
      </c>
      <c r="N329" s="250" t="s">
        <v>40</v>
      </c>
      <c r="O329" s="92"/>
      <c r="P329" s="251">
        <f>O329*H329</f>
        <v>0</v>
      </c>
      <c r="Q329" s="251">
        <v>0</v>
      </c>
      <c r="R329" s="251">
        <f>Q329*H329</f>
        <v>0</v>
      </c>
      <c r="S329" s="251">
        <v>0.082</v>
      </c>
      <c r="T329" s="252">
        <f>S329*H329</f>
        <v>0.082</v>
      </c>
      <c r="U329" s="39"/>
      <c r="V329" s="39"/>
      <c r="W329" s="39"/>
      <c r="X329" s="39"/>
      <c r="Y329" s="39"/>
      <c r="Z329" s="39"/>
      <c r="AA329" s="39"/>
      <c r="AB329" s="39"/>
      <c r="AC329" s="39"/>
      <c r="AD329" s="39"/>
      <c r="AE329" s="39"/>
      <c r="AR329" s="253" t="s">
        <v>195</v>
      </c>
      <c r="AT329" s="253" t="s">
        <v>175</v>
      </c>
      <c r="AU329" s="253" t="s">
        <v>85</v>
      </c>
      <c r="AY329" s="18" t="s">
        <v>172</v>
      </c>
      <c r="BE329" s="254">
        <f>IF(N329="základní",J329,0)</f>
        <v>0</v>
      </c>
      <c r="BF329" s="254">
        <f>IF(N329="snížená",J329,0)</f>
        <v>0</v>
      </c>
      <c r="BG329" s="254">
        <f>IF(N329="zákl. přenesená",J329,0)</f>
        <v>0</v>
      </c>
      <c r="BH329" s="254">
        <f>IF(N329="sníž. přenesená",J329,0)</f>
        <v>0</v>
      </c>
      <c r="BI329" s="254">
        <f>IF(N329="nulová",J329,0)</f>
        <v>0</v>
      </c>
      <c r="BJ329" s="18" t="s">
        <v>83</v>
      </c>
      <c r="BK329" s="254">
        <f>ROUND(I329*H329,2)</f>
        <v>0</v>
      </c>
      <c r="BL329" s="18" t="s">
        <v>195</v>
      </c>
      <c r="BM329" s="253" t="s">
        <v>678</v>
      </c>
    </row>
    <row r="330" spans="1:47" s="2" customFormat="1" ht="12">
      <c r="A330" s="39"/>
      <c r="B330" s="40"/>
      <c r="C330" s="41"/>
      <c r="D330" s="255" t="s">
        <v>182</v>
      </c>
      <c r="E330" s="41"/>
      <c r="F330" s="256" t="s">
        <v>679</v>
      </c>
      <c r="G330" s="41"/>
      <c r="H330" s="41"/>
      <c r="I330" s="210"/>
      <c r="J330" s="41"/>
      <c r="K330" s="41"/>
      <c r="L330" s="45"/>
      <c r="M330" s="257"/>
      <c r="N330" s="258"/>
      <c r="O330" s="92"/>
      <c r="P330" s="92"/>
      <c r="Q330" s="92"/>
      <c r="R330" s="92"/>
      <c r="S330" s="92"/>
      <c r="T330" s="93"/>
      <c r="U330" s="39"/>
      <c r="V330" s="39"/>
      <c r="W330" s="39"/>
      <c r="X330" s="39"/>
      <c r="Y330" s="39"/>
      <c r="Z330" s="39"/>
      <c r="AA330" s="39"/>
      <c r="AB330" s="39"/>
      <c r="AC330" s="39"/>
      <c r="AD330" s="39"/>
      <c r="AE330" s="39"/>
      <c r="AT330" s="18" t="s">
        <v>182</v>
      </c>
      <c r="AU330" s="18" t="s">
        <v>85</v>
      </c>
    </row>
    <row r="331" spans="1:47" s="2" customFormat="1" ht="12">
      <c r="A331" s="39"/>
      <c r="B331" s="40"/>
      <c r="C331" s="41"/>
      <c r="D331" s="271" t="s">
        <v>218</v>
      </c>
      <c r="E331" s="41"/>
      <c r="F331" s="272" t="s">
        <v>680</v>
      </c>
      <c r="G331" s="41"/>
      <c r="H331" s="41"/>
      <c r="I331" s="210"/>
      <c r="J331" s="41"/>
      <c r="K331" s="41"/>
      <c r="L331" s="45"/>
      <c r="M331" s="257"/>
      <c r="N331" s="258"/>
      <c r="O331" s="92"/>
      <c r="P331" s="92"/>
      <c r="Q331" s="92"/>
      <c r="R331" s="92"/>
      <c r="S331" s="92"/>
      <c r="T331" s="93"/>
      <c r="U331" s="39"/>
      <c r="V331" s="39"/>
      <c r="W331" s="39"/>
      <c r="X331" s="39"/>
      <c r="Y331" s="39"/>
      <c r="Z331" s="39"/>
      <c r="AA331" s="39"/>
      <c r="AB331" s="39"/>
      <c r="AC331" s="39"/>
      <c r="AD331" s="39"/>
      <c r="AE331" s="39"/>
      <c r="AT331" s="18" t="s">
        <v>218</v>
      </c>
      <c r="AU331" s="18" t="s">
        <v>85</v>
      </c>
    </row>
    <row r="332" spans="1:47" s="2" customFormat="1" ht="12">
      <c r="A332" s="39"/>
      <c r="B332" s="40"/>
      <c r="C332" s="41"/>
      <c r="D332" s="255" t="s">
        <v>242</v>
      </c>
      <c r="E332" s="41"/>
      <c r="F332" s="259" t="s">
        <v>681</v>
      </c>
      <c r="G332" s="41"/>
      <c r="H332" s="41"/>
      <c r="I332" s="210"/>
      <c r="J332" s="41"/>
      <c r="K332" s="41"/>
      <c r="L332" s="45"/>
      <c r="M332" s="257"/>
      <c r="N332" s="258"/>
      <c r="O332" s="92"/>
      <c r="P332" s="92"/>
      <c r="Q332" s="92"/>
      <c r="R332" s="92"/>
      <c r="S332" s="92"/>
      <c r="T332" s="93"/>
      <c r="U332" s="39"/>
      <c r="V332" s="39"/>
      <c r="W332" s="39"/>
      <c r="X332" s="39"/>
      <c r="Y332" s="39"/>
      <c r="Z332" s="39"/>
      <c r="AA332" s="39"/>
      <c r="AB332" s="39"/>
      <c r="AC332" s="39"/>
      <c r="AD332" s="39"/>
      <c r="AE332" s="39"/>
      <c r="AT332" s="18" t="s">
        <v>242</v>
      </c>
      <c r="AU332" s="18" t="s">
        <v>85</v>
      </c>
    </row>
    <row r="333" spans="1:51" s="13" customFormat="1" ht="12">
      <c r="A333" s="13"/>
      <c r="B333" s="260"/>
      <c r="C333" s="261"/>
      <c r="D333" s="255" t="s">
        <v>203</v>
      </c>
      <c r="E333" s="262" t="s">
        <v>1</v>
      </c>
      <c r="F333" s="263" t="s">
        <v>682</v>
      </c>
      <c r="G333" s="261"/>
      <c r="H333" s="264">
        <v>1</v>
      </c>
      <c r="I333" s="265"/>
      <c r="J333" s="261"/>
      <c r="K333" s="261"/>
      <c r="L333" s="266"/>
      <c r="M333" s="267"/>
      <c r="N333" s="268"/>
      <c r="O333" s="268"/>
      <c r="P333" s="268"/>
      <c r="Q333" s="268"/>
      <c r="R333" s="268"/>
      <c r="S333" s="268"/>
      <c r="T333" s="269"/>
      <c r="U333" s="13"/>
      <c r="V333" s="13"/>
      <c r="W333" s="13"/>
      <c r="X333" s="13"/>
      <c r="Y333" s="13"/>
      <c r="Z333" s="13"/>
      <c r="AA333" s="13"/>
      <c r="AB333" s="13"/>
      <c r="AC333" s="13"/>
      <c r="AD333" s="13"/>
      <c r="AE333" s="13"/>
      <c r="AT333" s="270" t="s">
        <v>203</v>
      </c>
      <c r="AU333" s="270" t="s">
        <v>85</v>
      </c>
      <c r="AV333" s="13" t="s">
        <v>85</v>
      </c>
      <c r="AW333" s="13" t="s">
        <v>32</v>
      </c>
      <c r="AX333" s="13" t="s">
        <v>83</v>
      </c>
      <c r="AY333" s="270" t="s">
        <v>172</v>
      </c>
    </row>
    <row r="334" spans="1:65" s="2" customFormat="1" ht="24.15" customHeight="1">
      <c r="A334" s="39"/>
      <c r="B334" s="40"/>
      <c r="C334" s="242" t="s">
        <v>683</v>
      </c>
      <c r="D334" s="242" t="s">
        <v>175</v>
      </c>
      <c r="E334" s="243" t="s">
        <v>684</v>
      </c>
      <c r="F334" s="244" t="s">
        <v>685</v>
      </c>
      <c r="G334" s="245" t="s">
        <v>238</v>
      </c>
      <c r="H334" s="246">
        <v>1</v>
      </c>
      <c r="I334" s="247"/>
      <c r="J334" s="248">
        <f>ROUND(I334*H334,2)</f>
        <v>0</v>
      </c>
      <c r="K334" s="244" t="s">
        <v>216</v>
      </c>
      <c r="L334" s="45"/>
      <c r="M334" s="249" t="s">
        <v>1</v>
      </c>
      <c r="N334" s="250" t="s">
        <v>40</v>
      </c>
      <c r="O334" s="92"/>
      <c r="P334" s="251">
        <f>O334*H334</f>
        <v>0</v>
      </c>
      <c r="Q334" s="251">
        <v>0</v>
      </c>
      <c r="R334" s="251">
        <f>Q334*H334</f>
        <v>0</v>
      </c>
      <c r="S334" s="251">
        <v>0.004</v>
      </c>
      <c r="T334" s="252">
        <f>S334*H334</f>
        <v>0.004</v>
      </c>
      <c r="U334" s="39"/>
      <c r="V334" s="39"/>
      <c r="W334" s="39"/>
      <c r="X334" s="39"/>
      <c r="Y334" s="39"/>
      <c r="Z334" s="39"/>
      <c r="AA334" s="39"/>
      <c r="AB334" s="39"/>
      <c r="AC334" s="39"/>
      <c r="AD334" s="39"/>
      <c r="AE334" s="39"/>
      <c r="AR334" s="253" t="s">
        <v>195</v>
      </c>
      <c r="AT334" s="253" t="s">
        <v>175</v>
      </c>
      <c r="AU334" s="253" t="s">
        <v>85</v>
      </c>
      <c r="AY334" s="18" t="s">
        <v>172</v>
      </c>
      <c r="BE334" s="254">
        <f>IF(N334="základní",J334,0)</f>
        <v>0</v>
      </c>
      <c r="BF334" s="254">
        <f>IF(N334="snížená",J334,0)</f>
        <v>0</v>
      </c>
      <c r="BG334" s="254">
        <f>IF(N334="zákl. přenesená",J334,0)</f>
        <v>0</v>
      </c>
      <c r="BH334" s="254">
        <f>IF(N334="sníž. přenesená",J334,0)</f>
        <v>0</v>
      </c>
      <c r="BI334" s="254">
        <f>IF(N334="nulová",J334,0)</f>
        <v>0</v>
      </c>
      <c r="BJ334" s="18" t="s">
        <v>83</v>
      </c>
      <c r="BK334" s="254">
        <f>ROUND(I334*H334,2)</f>
        <v>0</v>
      </c>
      <c r="BL334" s="18" t="s">
        <v>195</v>
      </c>
      <c r="BM334" s="253" t="s">
        <v>686</v>
      </c>
    </row>
    <row r="335" spans="1:47" s="2" customFormat="1" ht="12">
      <c r="A335" s="39"/>
      <c r="B335" s="40"/>
      <c r="C335" s="41"/>
      <c r="D335" s="255" t="s">
        <v>182</v>
      </c>
      <c r="E335" s="41"/>
      <c r="F335" s="256" t="s">
        <v>687</v>
      </c>
      <c r="G335" s="41"/>
      <c r="H335" s="41"/>
      <c r="I335" s="210"/>
      <c r="J335" s="41"/>
      <c r="K335" s="41"/>
      <c r="L335" s="45"/>
      <c r="M335" s="257"/>
      <c r="N335" s="258"/>
      <c r="O335" s="92"/>
      <c r="P335" s="92"/>
      <c r="Q335" s="92"/>
      <c r="R335" s="92"/>
      <c r="S335" s="92"/>
      <c r="T335" s="93"/>
      <c r="U335" s="39"/>
      <c r="V335" s="39"/>
      <c r="W335" s="39"/>
      <c r="X335" s="39"/>
      <c r="Y335" s="39"/>
      <c r="Z335" s="39"/>
      <c r="AA335" s="39"/>
      <c r="AB335" s="39"/>
      <c r="AC335" s="39"/>
      <c r="AD335" s="39"/>
      <c r="AE335" s="39"/>
      <c r="AT335" s="18" t="s">
        <v>182</v>
      </c>
      <c r="AU335" s="18" t="s">
        <v>85</v>
      </c>
    </row>
    <row r="336" spans="1:47" s="2" customFormat="1" ht="12">
      <c r="A336" s="39"/>
      <c r="B336" s="40"/>
      <c r="C336" s="41"/>
      <c r="D336" s="271" t="s">
        <v>218</v>
      </c>
      <c r="E336" s="41"/>
      <c r="F336" s="272" t="s">
        <v>688</v>
      </c>
      <c r="G336" s="41"/>
      <c r="H336" s="41"/>
      <c r="I336" s="210"/>
      <c r="J336" s="41"/>
      <c r="K336" s="41"/>
      <c r="L336" s="45"/>
      <c r="M336" s="257"/>
      <c r="N336" s="258"/>
      <c r="O336" s="92"/>
      <c r="P336" s="92"/>
      <c r="Q336" s="92"/>
      <c r="R336" s="92"/>
      <c r="S336" s="92"/>
      <c r="T336" s="93"/>
      <c r="U336" s="39"/>
      <c r="V336" s="39"/>
      <c r="W336" s="39"/>
      <c r="X336" s="39"/>
      <c r="Y336" s="39"/>
      <c r="Z336" s="39"/>
      <c r="AA336" s="39"/>
      <c r="AB336" s="39"/>
      <c r="AC336" s="39"/>
      <c r="AD336" s="39"/>
      <c r="AE336" s="39"/>
      <c r="AT336" s="18" t="s">
        <v>218</v>
      </c>
      <c r="AU336" s="18" t="s">
        <v>85</v>
      </c>
    </row>
    <row r="337" spans="1:47" s="2" customFormat="1" ht="12">
      <c r="A337" s="39"/>
      <c r="B337" s="40"/>
      <c r="C337" s="41"/>
      <c r="D337" s="255" t="s">
        <v>242</v>
      </c>
      <c r="E337" s="41"/>
      <c r="F337" s="259" t="s">
        <v>689</v>
      </c>
      <c r="G337" s="41"/>
      <c r="H337" s="41"/>
      <c r="I337" s="210"/>
      <c r="J337" s="41"/>
      <c r="K337" s="41"/>
      <c r="L337" s="45"/>
      <c r="M337" s="257"/>
      <c r="N337" s="258"/>
      <c r="O337" s="92"/>
      <c r="P337" s="92"/>
      <c r="Q337" s="92"/>
      <c r="R337" s="92"/>
      <c r="S337" s="92"/>
      <c r="T337" s="93"/>
      <c r="U337" s="39"/>
      <c r="V337" s="39"/>
      <c r="W337" s="39"/>
      <c r="X337" s="39"/>
      <c r="Y337" s="39"/>
      <c r="Z337" s="39"/>
      <c r="AA337" s="39"/>
      <c r="AB337" s="39"/>
      <c r="AC337" s="39"/>
      <c r="AD337" s="39"/>
      <c r="AE337" s="39"/>
      <c r="AT337" s="18" t="s">
        <v>242</v>
      </c>
      <c r="AU337" s="18" t="s">
        <v>85</v>
      </c>
    </row>
    <row r="338" spans="1:51" s="13" customFormat="1" ht="12">
      <c r="A338" s="13"/>
      <c r="B338" s="260"/>
      <c r="C338" s="261"/>
      <c r="D338" s="255" t="s">
        <v>203</v>
      </c>
      <c r="E338" s="262" t="s">
        <v>1</v>
      </c>
      <c r="F338" s="263" t="s">
        <v>682</v>
      </c>
      <c r="G338" s="261"/>
      <c r="H338" s="264">
        <v>1</v>
      </c>
      <c r="I338" s="265"/>
      <c r="J338" s="261"/>
      <c r="K338" s="261"/>
      <c r="L338" s="266"/>
      <c r="M338" s="267"/>
      <c r="N338" s="268"/>
      <c r="O338" s="268"/>
      <c r="P338" s="268"/>
      <c r="Q338" s="268"/>
      <c r="R338" s="268"/>
      <c r="S338" s="268"/>
      <c r="T338" s="269"/>
      <c r="U338" s="13"/>
      <c r="V338" s="13"/>
      <c r="W338" s="13"/>
      <c r="X338" s="13"/>
      <c r="Y338" s="13"/>
      <c r="Z338" s="13"/>
      <c r="AA338" s="13"/>
      <c r="AB338" s="13"/>
      <c r="AC338" s="13"/>
      <c r="AD338" s="13"/>
      <c r="AE338" s="13"/>
      <c r="AT338" s="270" t="s">
        <v>203</v>
      </c>
      <c r="AU338" s="270" t="s">
        <v>85</v>
      </c>
      <c r="AV338" s="13" t="s">
        <v>85</v>
      </c>
      <c r="AW338" s="13" t="s">
        <v>32</v>
      </c>
      <c r="AX338" s="13" t="s">
        <v>83</v>
      </c>
      <c r="AY338" s="270" t="s">
        <v>172</v>
      </c>
    </row>
    <row r="339" spans="1:63" s="12" customFormat="1" ht="22.8" customHeight="1">
      <c r="A339" s="12"/>
      <c r="B339" s="226"/>
      <c r="C339" s="227"/>
      <c r="D339" s="228" t="s">
        <v>74</v>
      </c>
      <c r="E339" s="240" t="s">
        <v>690</v>
      </c>
      <c r="F339" s="240" t="s">
        <v>691</v>
      </c>
      <c r="G339" s="227"/>
      <c r="H339" s="227"/>
      <c r="I339" s="230"/>
      <c r="J339" s="241">
        <f>BK339</f>
        <v>0</v>
      </c>
      <c r="K339" s="227"/>
      <c r="L339" s="232"/>
      <c r="M339" s="233"/>
      <c r="N339" s="234"/>
      <c r="O339" s="234"/>
      <c r="P339" s="235">
        <f>SUM(P340:P388)</f>
        <v>0</v>
      </c>
      <c r="Q339" s="234"/>
      <c r="R339" s="235">
        <f>SUM(R340:R388)</f>
        <v>0</v>
      </c>
      <c r="S339" s="234"/>
      <c r="T339" s="236">
        <f>SUM(T340:T388)</f>
        <v>0</v>
      </c>
      <c r="U339" s="12"/>
      <c r="V339" s="12"/>
      <c r="W339" s="12"/>
      <c r="X339" s="12"/>
      <c r="Y339" s="12"/>
      <c r="Z339" s="12"/>
      <c r="AA339" s="12"/>
      <c r="AB339" s="12"/>
      <c r="AC339" s="12"/>
      <c r="AD339" s="12"/>
      <c r="AE339" s="12"/>
      <c r="AR339" s="237" t="s">
        <v>83</v>
      </c>
      <c r="AT339" s="238" t="s">
        <v>74</v>
      </c>
      <c r="AU339" s="238" t="s">
        <v>83</v>
      </c>
      <c r="AY339" s="237" t="s">
        <v>172</v>
      </c>
      <c r="BK339" s="239">
        <f>SUM(BK340:BK388)</f>
        <v>0</v>
      </c>
    </row>
    <row r="340" spans="1:65" s="2" customFormat="1" ht="24.15" customHeight="1">
      <c r="A340" s="39"/>
      <c r="B340" s="40"/>
      <c r="C340" s="242" t="s">
        <v>692</v>
      </c>
      <c r="D340" s="242" t="s">
        <v>175</v>
      </c>
      <c r="E340" s="243" t="s">
        <v>693</v>
      </c>
      <c r="F340" s="244" t="s">
        <v>694</v>
      </c>
      <c r="G340" s="245" t="s">
        <v>438</v>
      </c>
      <c r="H340" s="246">
        <v>0.1</v>
      </c>
      <c r="I340" s="247"/>
      <c r="J340" s="248">
        <f>ROUND(I340*H340,2)</f>
        <v>0</v>
      </c>
      <c r="K340" s="244" t="s">
        <v>216</v>
      </c>
      <c r="L340" s="45"/>
      <c r="M340" s="249" t="s">
        <v>1</v>
      </c>
      <c r="N340" s="250" t="s">
        <v>40</v>
      </c>
      <c r="O340" s="92"/>
      <c r="P340" s="251">
        <f>O340*H340</f>
        <v>0</v>
      </c>
      <c r="Q340" s="251">
        <v>0</v>
      </c>
      <c r="R340" s="251">
        <f>Q340*H340</f>
        <v>0</v>
      </c>
      <c r="S340" s="251">
        <v>0</v>
      </c>
      <c r="T340" s="252">
        <f>S340*H340</f>
        <v>0</v>
      </c>
      <c r="U340" s="39"/>
      <c r="V340" s="39"/>
      <c r="W340" s="39"/>
      <c r="X340" s="39"/>
      <c r="Y340" s="39"/>
      <c r="Z340" s="39"/>
      <c r="AA340" s="39"/>
      <c r="AB340" s="39"/>
      <c r="AC340" s="39"/>
      <c r="AD340" s="39"/>
      <c r="AE340" s="39"/>
      <c r="AR340" s="253" t="s">
        <v>195</v>
      </c>
      <c r="AT340" s="253" t="s">
        <v>175</v>
      </c>
      <c r="AU340" s="253" t="s">
        <v>85</v>
      </c>
      <c r="AY340" s="18" t="s">
        <v>172</v>
      </c>
      <c r="BE340" s="254">
        <f>IF(N340="základní",J340,0)</f>
        <v>0</v>
      </c>
      <c r="BF340" s="254">
        <f>IF(N340="snížená",J340,0)</f>
        <v>0</v>
      </c>
      <c r="BG340" s="254">
        <f>IF(N340="zákl. přenesená",J340,0)</f>
        <v>0</v>
      </c>
      <c r="BH340" s="254">
        <f>IF(N340="sníž. přenesená",J340,0)</f>
        <v>0</v>
      </c>
      <c r="BI340" s="254">
        <f>IF(N340="nulová",J340,0)</f>
        <v>0</v>
      </c>
      <c r="BJ340" s="18" t="s">
        <v>83</v>
      </c>
      <c r="BK340" s="254">
        <f>ROUND(I340*H340,2)</f>
        <v>0</v>
      </c>
      <c r="BL340" s="18" t="s">
        <v>195</v>
      </c>
      <c r="BM340" s="253" t="s">
        <v>695</v>
      </c>
    </row>
    <row r="341" spans="1:47" s="2" customFormat="1" ht="12">
      <c r="A341" s="39"/>
      <c r="B341" s="40"/>
      <c r="C341" s="41"/>
      <c r="D341" s="255" t="s">
        <v>182</v>
      </c>
      <c r="E341" s="41"/>
      <c r="F341" s="256" t="s">
        <v>696</v>
      </c>
      <c r="G341" s="41"/>
      <c r="H341" s="41"/>
      <c r="I341" s="210"/>
      <c r="J341" s="41"/>
      <c r="K341" s="41"/>
      <c r="L341" s="45"/>
      <c r="M341" s="257"/>
      <c r="N341" s="258"/>
      <c r="O341" s="92"/>
      <c r="P341" s="92"/>
      <c r="Q341" s="92"/>
      <c r="R341" s="92"/>
      <c r="S341" s="92"/>
      <c r="T341" s="93"/>
      <c r="U341" s="39"/>
      <c r="V341" s="39"/>
      <c r="W341" s="39"/>
      <c r="X341" s="39"/>
      <c r="Y341" s="39"/>
      <c r="Z341" s="39"/>
      <c r="AA341" s="39"/>
      <c r="AB341" s="39"/>
      <c r="AC341" s="39"/>
      <c r="AD341" s="39"/>
      <c r="AE341" s="39"/>
      <c r="AT341" s="18" t="s">
        <v>182</v>
      </c>
      <c r="AU341" s="18" t="s">
        <v>85</v>
      </c>
    </row>
    <row r="342" spans="1:47" s="2" customFormat="1" ht="12">
      <c r="A342" s="39"/>
      <c r="B342" s="40"/>
      <c r="C342" s="41"/>
      <c r="D342" s="271" t="s">
        <v>218</v>
      </c>
      <c r="E342" s="41"/>
      <c r="F342" s="272" t="s">
        <v>697</v>
      </c>
      <c r="G342" s="41"/>
      <c r="H342" s="41"/>
      <c r="I342" s="210"/>
      <c r="J342" s="41"/>
      <c r="K342" s="41"/>
      <c r="L342" s="45"/>
      <c r="M342" s="257"/>
      <c r="N342" s="258"/>
      <c r="O342" s="92"/>
      <c r="P342" s="92"/>
      <c r="Q342" s="92"/>
      <c r="R342" s="92"/>
      <c r="S342" s="92"/>
      <c r="T342" s="93"/>
      <c r="U342" s="39"/>
      <c r="V342" s="39"/>
      <c r="W342" s="39"/>
      <c r="X342" s="39"/>
      <c r="Y342" s="39"/>
      <c r="Z342" s="39"/>
      <c r="AA342" s="39"/>
      <c r="AB342" s="39"/>
      <c r="AC342" s="39"/>
      <c r="AD342" s="39"/>
      <c r="AE342" s="39"/>
      <c r="AT342" s="18" t="s">
        <v>218</v>
      </c>
      <c r="AU342" s="18" t="s">
        <v>85</v>
      </c>
    </row>
    <row r="343" spans="1:47" s="2" customFormat="1" ht="12">
      <c r="A343" s="39"/>
      <c r="B343" s="40"/>
      <c r="C343" s="41"/>
      <c r="D343" s="255" t="s">
        <v>242</v>
      </c>
      <c r="E343" s="41"/>
      <c r="F343" s="259" t="s">
        <v>698</v>
      </c>
      <c r="G343" s="41"/>
      <c r="H343" s="41"/>
      <c r="I343" s="210"/>
      <c r="J343" s="41"/>
      <c r="K343" s="41"/>
      <c r="L343" s="45"/>
      <c r="M343" s="257"/>
      <c r="N343" s="258"/>
      <c r="O343" s="92"/>
      <c r="P343" s="92"/>
      <c r="Q343" s="92"/>
      <c r="R343" s="92"/>
      <c r="S343" s="92"/>
      <c r="T343" s="93"/>
      <c r="U343" s="39"/>
      <c r="V343" s="39"/>
      <c r="W343" s="39"/>
      <c r="X343" s="39"/>
      <c r="Y343" s="39"/>
      <c r="Z343" s="39"/>
      <c r="AA343" s="39"/>
      <c r="AB343" s="39"/>
      <c r="AC343" s="39"/>
      <c r="AD343" s="39"/>
      <c r="AE343" s="39"/>
      <c r="AT343" s="18" t="s">
        <v>242</v>
      </c>
      <c r="AU343" s="18" t="s">
        <v>85</v>
      </c>
    </row>
    <row r="344" spans="1:51" s="13" customFormat="1" ht="12">
      <c r="A344" s="13"/>
      <c r="B344" s="260"/>
      <c r="C344" s="261"/>
      <c r="D344" s="255" t="s">
        <v>203</v>
      </c>
      <c r="E344" s="262" t="s">
        <v>1</v>
      </c>
      <c r="F344" s="263" t="s">
        <v>699</v>
      </c>
      <c r="G344" s="261"/>
      <c r="H344" s="264">
        <v>0.06</v>
      </c>
      <c r="I344" s="265"/>
      <c r="J344" s="261"/>
      <c r="K344" s="261"/>
      <c r="L344" s="266"/>
      <c r="M344" s="267"/>
      <c r="N344" s="268"/>
      <c r="O344" s="268"/>
      <c r="P344" s="268"/>
      <c r="Q344" s="268"/>
      <c r="R344" s="268"/>
      <c r="S344" s="268"/>
      <c r="T344" s="269"/>
      <c r="U344" s="13"/>
      <c r="V344" s="13"/>
      <c r="W344" s="13"/>
      <c r="X344" s="13"/>
      <c r="Y344" s="13"/>
      <c r="Z344" s="13"/>
      <c r="AA344" s="13"/>
      <c r="AB344" s="13"/>
      <c r="AC344" s="13"/>
      <c r="AD344" s="13"/>
      <c r="AE344" s="13"/>
      <c r="AT344" s="270" t="s">
        <v>203</v>
      </c>
      <c r="AU344" s="270" t="s">
        <v>85</v>
      </c>
      <c r="AV344" s="13" t="s">
        <v>85</v>
      </c>
      <c r="AW344" s="13" t="s">
        <v>32</v>
      </c>
      <c r="AX344" s="13" t="s">
        <v>75</v>
      </c>
      <c r="AY344" s="270" t="s">
        <v>172</v>
      </c>
    </row>
    <row r="345" spans="1:51" s="13" customFormat="1" ht="12">
      <c r="A345" s="13"/>
      <c r="B345" s="260"/>
      <c r="C345" s="261"/>
      <c r="D345" s="255" t="s">
        <v>203</v>
      </c>
      <c r="E345" s="262" t="s">
        <v>1</v>
      </c>
      <c r="F345" s="263" t="s">
        <v>700</v>
      </c>
      <c r="G345" s="261"/>
      <c r="H345" s="264">
        <v>0.04</v>
      </c>
      <c r="I345" s="265"/>
      <c r="J345" s="261"/>
      <c r="K345" s="261"/>
      <c r="L345" s="266"/>
      <c r="M345" s="267"/>
      <c r="N345" s="268"/>
      <c r="O345" s="268"/>
      <c r="P345" s="268"/>
      <c r="Q345" s="268"/>
      <c r="R345" s="268"/>
      <c r="S345" s="268"/>
      <c r="T345" s="269"/>
      <c r="U345" s="13"/>
      <c r="V345" s="13"/>
      <c r="W345" s="13"/>
      <c r="X345" s="13"/>
      <c r="Y345" s="13"/>
      <c r="Z345" s="13"/>
      <c r="AA345" s="13"/>
      <c r="AB345" s="13"/>
      <c r="AC345" s="13"/>
      <c r="AD345" s="13"/>
      <c r="AE345" s="13"/>
      <c r="AT345" s="270" t="s">
        <v>203</v>
      </c>
      <c r="AU345" s="270" t="s">
        <v>85</v>
      </c>
      <c r="AV345" s="13" t="s">
        <v>85</v>
      </c>
      <c r="AW345" s="13" t="s">
        <v>32</v>
      </c>
      <c r="AX345" s="13" t="s">
        <v>75</v>
      </c>
      <c r="AY345" s="270" t="s">
        <v>172</v>
      </c>
    </row>
    <row r="346" spans="1:51" s="16" customFormat="1" ht="12">
      <c r="A346" s="16"/>
      <c r="B346" s="298"/>
      <c r="C346" s="299"/>
      <c r="D346" s="255" t="s">
        <v>203</v>
      </c>
      <c r="E346" s="300" t="s">
        <v>1</v>
      </c>
      <c r="F346" s="301" t="s">
        <v>257</v>
      </c>
      <c r="G346" s="299"/>
      <c r="H346" s="302">
        <v>0.1</v>
      </c>
      <c r="I346" s="303"/>
      <c r="J346" s="299"/>
      <c r="K346" s="299"/>
      <c r="L346" s="304"/>
      <c r="M346" s="305"/>
      <c r="N346" s="306"/>
      <c r="O346" s="306"/>
      <c r="P346" s="306"/>
      <c r="Q346" s="306"/>
      <c r="R346" s="306"/>
      <c r="S346" s="306"/>
      <c r="T346" s="307"/>
      <c r="U346" s="16"/>
      <c r="V346" s="16"/>
      <c r="W346" s="16"/>
      <c r="X346" s="16"/>
      <c r="Y346" s="16"/>
      <c r="Z346" s="16"/>
      <c r="AA346" s="16"/>
      <c r="AB346" s="16"/>
      <c r="AC346" s="16"/>
      <c r="AD346" s="16"/>
      <c r="AE346" s="16"/>
      <c r="AT346" s="308" t="s">
        <v>203</v>
      </c>
      <c r="AU346" s="308" t="s">
        <v>85</v>
      </c>
      <c r="AV346" s="16" t="s">
        <v>195</v>
      </c>
      <c r="AW346" s="16" t="s">
        <v>32</v>
      </c>
      <c r="AX346" s="16" t="s">
        <v>83</v>
      </c>
      <c r="AY346" s="308" t="s">
        <v>172</v>
      </c>
    </row>
    <row r="347" spans="1:65" s="2" customFormat="1" ht="24.15" customHeight="1">
      <c r="A347" s="39"/>
      <c r="B347" s="40"/>
      <c r="C347" s="242" t="s">
        <v>701</v>
      </c>
      <c r="D347" s="242" t="s">
        <v>175</v>
      </c>
      <c r="E347" s="243" t="s">
        <v>702</v>
      </c>
      <c r="F347" s="244" t="s">
        <v>703</v>
      </c>
      <c r="G347" s="245" t="s">
        <v>438</v>
      </c>
      <c r="H347" s="246">
        <v>0.9</v>
      </c>
      <c r="I347" s="247"/>
      <c r="J347" s="248">
        <f>ROUND(I347*H347,2)</f>
        <v>0</v>
      </c>
      <c r="K347" s="244" t="s">
        <v>216</v>
      </c>
      <c r="L347" s="45"/>
      <c r="M347" s="249" t="s">
        <v>1</v>
      </c>
      <c r="N347" s="250" t="s">
        <v>40</v>
      </c>
      <c r="O347" s="92"/>
      <c r="P347" s="251">
        <f>O347*H347</f>
        <v>0</v>
      </c>
      <c r="Q347" s="251">
        <v>0</v>
      </c>
      <c r="R347" s="251">
        <f>Q347*H347</f>
        <v>0</v>
      </c>
      <c r="S347" s="251">
        <v>0</v>
      </c>
      <c r="T347" s="252">
        <f>S347*H347</f>
        <v>0</v>
      </c>
      <c r="U347" s="39"/>
      <c r="V347" s="39"/>
      <c r="W347" s="39"/>
      <c r="X347" s="39"/>
      <c r="Y347" s="39"/>
      <c r="Z347" s="39"/>
      <c r="AA347" s="39"/>
      <c r="AB347" s="39"/>
      <c r="AC347" s="39"/>
      <c r="AD347" s="39"/>
      <c r="AE347" s="39"/>
      <c r="AR347" s="253" t="s">
        <v>195</v>
      </c>
      <c r="AT347" s="253" t="s">
        <v>175</v>
      </c>
      <c r="AU347" s="253" t="s">
        <v>85</v>
      </c>
      <c r="AY347" s="18" t="s">
        <v>172</v>
      </c>
      <c r="BE347" s="254">
        <f>IF(N347="základní",J347,0)</f>
        <v>0</v>
      </c>
      <c r="BF347" s="254">
        <f>IF(N347="snížená",J347,0)</f>
        <v>0</v>
      </c>
      <c r="BG347" s="254">
        <f>IF(N347="zákl. přenesená",J347,0)</f>
        <v>0</v>
      </c>
      <c r="BH347" s="254">
        <f>IF(N347="sníž. přenesená",J347,0)</f>
        <v>0</v>
      </c>
      <c r="BI347" s="254">
        <f>IF(N347="nulová",J347,0)</f>
        <v>0</v>
      </c>
      <c r="BJ347" s="18" t="s">
        <v>83</v>
      </c>
      <c r="BK347" s="254">
        <f>ROUND(I347*H347,2)</f>
        <v>0</v>
      </c>
      <c r="BL347" s="18" t="s">
        <v>195</v>
      </c>
      <c r="BM347" s="253" t="s">
        <v>704</v>
      </c>
    </row>
    <row r="348" spans="1:47" s="2" customFormat="1" ht="12">
      <c r="A348" s="39"/>
      <c r="B348" s="40"/>
      <c r="C348" s="41"/>
      <c r="D348" s="255" t="s">
        <v>182</v>
      </c>
      <c r="E348" s="41"/>
      <c r="F348" s="256" t="s">
        <v>705</v>
      </c>
      <c r="G348" s="41"/>
      <c r="H348" s="41"/>
      <c r="I348" s="210"/>
      <c r="J348" s="41"/>
      <c r="K348" s="41"/>
      <c r="L348" s="45"/>
      <c r="M348" s="257"/>
      <c r="N348" s="258"/>
      <c r="O348" s="92"/>
      <c r="P348" s="92"/>
      <c r="Q348" s="92"/>
      <c r="R348" s="92"/>
      <c r="S348" s="92"/>
      <c r="T348" s="93"/>
      <c r="U348" s="39"/>
      <c r="V348" s="39"/>
      <c r="W348" s="39"/>
      <c r="X348" s="39"/>
      <c r="Y348" s="39"/>
      <c r="Z348" s="39"/>
      <c r="AA348" s="39"/>
      <c r="AB348" s="39"/>
      <c r="AC348" s="39"/>
      <c r="AD348" s="39"/>
      <c r="AE348" s="39"/>
      <c r="AT348" s="18" t="s">
        <v>182</v>
      </c>
      <c r="AU348" s="18" t="s">
        <v>85</v>
      </c>
    </row>
    <row r="349" spans="1:47" s="2" customFormat="1" ht="12">
      <c r="A349" s="39"/>
      <c r="B349" s="40"/>
      <c r="C349" s="41"/>
      <c r="D349" s="271" t="s">
        <v>218</v>
      </c>
      <c r="E349" s="41"/>
      <c r="F349" s="272" t="s">
        <v>706</v>
      </c>
      <c r="G349" s="41"/>
      <c r="H349" s="41"/>
      <c r="I349" s="210"/>
      <c r="J349" s="41"/>
      <c r="K349" s="41"/>
      <c r="L349" s="45"/>
      <c r="M349" s="257"/>
      <c r="N349" s="258"/>
      <c r="O349" s="92"/>
      <c r="P349" s="92"/>
      <c r="Q349" s="92"/>
      <c r="R349" s="92"/>
      <c r="S349" s="92"/>
      <c r="T349" s="93"/>
      <c r="U349" s="39"/>
      <c r="V349" s="39"/>
      <c r="W349" s="39"/>
      <c r="X349" s="39"/>
      <c r="Y349" s="39"/>
      <c r="Z349" s="39"/>
      <c r="AA349" s="39"/>
      <c r="AB349" s="39"/>
      <c r="AC349" s="39"/>
      <c r="AD349" s="39"/>
      <c r="AE349" s="39"/>
      <c r="AT349" s="18" t="s">
        <v>218</v>
      </c>
      <c r="AU349" s="18" t="s">
        <v>85</v>
      </c>
    </row>
    <row r="350" spans="1:47" s="2" customFormat="1" ht="12">
      <c r="A350" s="39"/>
      <c r="B350" s="40"/>
      <c r="C350" s="41"/>
      <c r="D350" s="255" t="s">
        <v>242</v>
      </c>
      <c r="E350" s="41"/>
      <c r="F350" s="259" t="s">
        <v>698</v>
      </c>
      <c r="G350" s="41"/>
      <c r="H350" s="41"/>
      <c r="I350" s="210"/>
      <c r="J350" s="41"/>
      <c r="K350" s="41"/>
      <c r="L350" s="45"/>
      <c r="M350" s="257"/>
      <c r="N350" s="258"/>
      <c r="O350" s="92"/>
      <c r="P350" s="92"/>
      <c r="Q350" s="92"/>
      <c r="R350" s="92"/>
      <c r="S350" s="92"/>
      <c r="T350" s="93"/>
      <c r="U350" s="39"/>
      <c r="V350" s="39"/>
      <c r="W350" s="39"/>
      <c r="X350" s="39"/>
      <c r="Y350" s="39"/>
      <c r="Z350" s="39"/>
      <c r="AA350" s="39"/>
      <c r="AB350" s="39"/>
      <c r="AC350" s="39"/>
      <c r="AD350" s="39"/>
      <c r="AE350" s="39"/>
      <c r="AT350" s="18" t="s">
        <v>242</v>
      </c>
      <c r="AU350" s="18" t="s">
        <v>85</v>
      </c>
    </row>
    <row r="351" spans="1:51" s="13" customFormat="1" ht="12">
      <c r="A351" s="13"/>
      <c r="B351" s="260"/>
      <c r="C351" s="261"/>
      <c r="D351" s="255" t="s">
        <v>203</v>
      </c>
      <c r="E351" s="262" t="s">
        <v>1</v>
      </c>
      <c r="F351" s="263" t="s">
        <v>707</v>
      </c>
      <c r="G351" s="261"/>
      <c r="H351" s="264">
        <v>0.9</v>
      </c>
      <c r="I351" s="265"/>
      <c r="J351" s="261"/>
      <c r="K351" s="261"/>
      <c r="L351" s="266"/>
      <c r="M351" s="267"/>
      <c r="N351" s="268"/>
      <c r="O351" s="268"/>
      <c r="P351" s="268"/>
      <c r="Q351" s="268"/>
      <c r="R351" s="268"/>
      <c r="S351" s="268"/>
      <c r="T351" s="269"/>
      <c r="U351" s="13"/>
      <c r="V351" s="13"/>
      <c r="W351" s="13"/>
      <c r="X351" s="13"/>
      <c r="Y351" s="13"/>
      <c r="Z351" s="13"/>
      <c r="AA351" s="13"/>
      <c r="AB351" s="13"/>
      <c r="AC351" s="13"/>
      <c r="AD351" s="13"/>
      <c r="AE351" s="13"/>
      <c r="AT351" s="270" t="s">
        <v>203</v>
      </c>
      <c r="AU351" s="270" t="s">
        <v>85</v>
      </c>
      <c r="AV351" s="13" t="s">
        <v>85</v>
      </c>
      <c r="AW351" s="13" t="s">
        <v>32</v>
      </c>
      <c r="AX351" s="13" t="s">
        <v>83</v>
      </c>
      <c r="AY351" s="270" t="s">
        <v>172</v>
      </c>
    </row>
    <row r="352" spans="1:65" s="2" customFormat="1" ht="21.75" customHeight="1">
      <c r="A352" s="39"/>
      <c r="B352" s="40"/>
      <c r="C352" s="242" t="s">
        <v>708</v>
      </c>
      <c r="D352" s="242" t="s">
        <v>175</v>
      </c>
      <c r="E352" s="243" t="s">
        <v>709</v>
      </c>
      <c r="F352" s="244" t="s">
        <v>710</v>
      </c>
      <c r="G352" s="245" t="s">
        <v>438</v>
      </c>
      <c r="H352" s="246">
        <v>81.268</v>
      </c>
      <c r="I352" s="247"/>
      <c r="J352" s="248">
        <f>ROUND(I352*H352,2)</f>
        <v>0</v>
      </c>
      <c r="K352" s="244" t="s">
        <v>216</v>
      </c>
      <c r="L352" s="45"/>
      <c r="M352" s="249" t="s">
        <v>1</v>
      </c>
      <c r="N352" s="250" t="s">
        <v>40</v>
      </c>
      <c r="O352" s="92"/>
      <c r="P352" s="251">
        <f>O352*H352</f>
        <v>0</v>
      </c>
      <c r="Q352" s="251">
        <v>0</v>
      </c>
      <c r="R352" s="251">
        <f>Q352*H352</f>
        <v>0</v>
      </c>
      <c r="S352" s="251">
        <v>0</v>
      </c>
      <c r="T352" s="252">
        <f>S352*H352</f>
        <v>0</v>
      </c>
      <c r="U352" s="39"/>
      <c r="V352" s="39"/>
      <c r="W352" s="39"/>
      <c r="X352" s="39"/>
      <c r="Y352" s="39"/>
      <c r="Z352" s="39"/>
      <c r="AA352" s="39"/>
      <c r="AB352" s="39"/>
      <c r="AC352" s="39"/>
      <c r="AD352" s="39"/>
      <c r="AE352" s="39"/>
      <c r="AR352" s="253" t="s">
        <v>195</v>
      </c>
      <c r="AT352" s="253" t="s">
        <v>175</v>
      </c>
      <c r="AU352" s="253" t="s">
        <v>85</v>
      </c>
      <c r="AY352" s="18" t="s">
        <v>172</v>
      </c>
      <c r="BE352" s="254">
        <f>IF(N352="základní",J352,0)</f>
        <v>0</v>
      </c>
      <c r="BF352" s="254">
        <f>IF(N352="snížená",J352,0)</f>
        <v>0</v>
      </c>
      <c r="BG352" s="254">
        <f>IF(N352="zákl. přenesená",J352,0)</f>
        <v>0</v>
      </c>
      <c r="BH352" s="254">
        <f>IF(N352="sníž. přenesená",J352,0)</f>
        <v>0</v>
      </c>
      <c r="BI352" s="254">
        <f>IF(N352="nulová",J352,0)</f>
        <v>0</v>
      </c>
      <c r="BJ352" s="18" t="s">
        <v>83</v>
      </c>
      <c r="BK352" s="254">
        <f>ROUND(I352*H352,2)</f>
        <v>0</v>
      </c>
      <c r="BL352" s="18" t="s">
        <v>195</v>
      </c>
      <c r="BM352" s="253" t="s">
        <v>711</v>
      </c>
    </row>
    <row r="353" spans="1:47" s="2" customFormat="1" ht="12">
      <c r="A353" s="39"/>
      <c r="B353" s="40"/>
      <c r="C353" s="41"/>
      <c r="D353" s="255" t="s">
        <v>182</v>
      </c>
      <c r="E353" s="41"/>
      <c r="F353" s="256" t="s">
        <v>712</v>
      </c>
      <c r="G353" s="41"/>
      <c r="H353" s="41"/>
      <c r="I353" s="210"/>
      <c r="J353" s="41"/>
      <c r="K353" s="41"/>
      <c r="L353" s="45"/>
      <c r="M353" s="257"/>
      <c r="N353" s="258"/>
      <c r="O353" s="92"/>
      <c r="P353" s="92"/>
      <c r="Q353" s="92"/>
      <c r="R353" s="92"/>
      <c r="S353" s="92"/>
      <c r="T353" s="93"/>
      <c r="U353" s="39"/>
      <c r="V353" s="39"/>
      <c r="W353" s="39"/>
      <c r="X353" s="39"/>
      <c r="Y353" s="39"/>
      <c r="Z353" s="39"/>
      <c r="AA353" s="39"/>
      <c r="AB353" s="39"/>
      <c r="AC353" s="39"/>
      <c r="AD353" s="39"/>
      <c r="AE353" s="39"/>
      <c r="AT353" s="18" t="s">
        <v>182</v>
      </c>
      <c r="AU353" s="18" t="s">
        <v>85</v>
      </c>
    </row>
    <row r="354" spans="1:47" s="2" customFormat="1" ht="12">
      <c r="A354" s="39"/>
      <c r="B354" s="40"/>
      <c r="C354" s="41"/>
      <c r="D354" s="271" t="s">
        <v>218</v>
      </c>
      <c r="E354" s="41"/>
      <c r="F354" s="272" t="s">
        <v>713</v>
      </c>
      <c r="G354" s="41"/>
      <c r="H354" s="41"/>
      <c r="I354" s="210"/>
      <c r="J354" s="41"/>
      <c r="K354" s="41"/>
      <c r="L354" s="45"/>
      <c r="M354" s="257"/>
      <c r="N354" s="258"/>
      <c r="O354" s="92"/>
      <c r="P354" s="92"/>
      <c r="Q354" s="92"/>
      <c r="R354" s="92"/>
      <c r="S354" s="92"/>
      <c r="T354" s="93"/>
      <c r="U354" s="39"/>
      <c r="V354" s="39"/>
      <c r="W354" s="39"/>
      <c r="X354" s="39"/>
      <c r="Y354" s="39"/>
      <c r="Z354" s="39"/>
      <c r="AA354" s="39"/>
      <c r="AB354" s="39"/>
      <c r="AC354" s="39"/>
      <c r="AD354" s="39"/>
      <c r="AE354" s="39"/>
      <c r="AT354" s="18" t="s">
        <v>218</v>
      </c>
      <c r="AU354" s="18" t="s">
        <v>85</v>
      </c>
    </row>
    <row r="355" spans="1:47" s="2" customFormat="1" ht="12">
      <c r="A355" s="39"/>
      <c r="B355" s="40"/>
      <c r="C355" s="41"/>
      <c r="D355" s="255" t="s">
        <v>242</v>
      </c>
      <c r="E355" s="41"/>
      <c r="F355" s="259" t="s">
        <v>714</v>
      </c>
      <c r="G355" s="41"/>
      <c r="H355" s="41"/>
      <c r="I355" s="210"/>
      <c r="J355" s="41"/>
      <c r="K355" s="41"/>
      <c r="L355" s="45"/>
      <c r="M355" s="257"/>
      <c r="N355" s="258"/>
      <c r="O355" s="92"/>
      <c r="P355" s="92"/>
      <c r="Q355" s="92"/>
      <c r="R355" s="92"/>
      <c r="S355" s="92"/>
      <c r="T355" s="93"/>
      <c r="U355" s="39"/>
      <c r="V355" s="39"/>
      <c r="W355" s="39"/>
      <c r="X355" s="39"/>
      <c r="Y355" s="39"/>
      <c r="Z355" s="39"/>
      <c r="AA355" s="39"/>
      <c r="AB355" s="39"/>
      <c r="AC355" s="39"/>
      <c r="AD355" s="39"/>
      <c r="AE355" s="39"/>
      <c r="AT355" s="18" t="s">
        <v>242</v>
      </c>
      <c r="AU355" s="18" t="s">
        <v>85</v>
      </c>
    </row>
    <row r="356" spans="1:51" s="13" customFormat="1" ht="12">
      <c r="A356" s="13"/>
      <c r="B356" s="260"/>
      <c r="C356" s="261"/>
      <c r="D356" s="255" t="s">
        <v>203</v>
      </c>
      <c r="E356" s="262" t="s">
        <v>1</v>
      </c>
      <c r="F356" s="263" t="s">
        <v>715</v>
      </c>
      <c r="G356" s="261"/>
      <c r="H356" s="264">
        <v>19.184</v>
      </c>
      <c r="I356" s="265"/>
      <c r="J356" s="261"/>
      <c r="K356" s="261"/>
      <c r="L356" s="266"/>
      <c r="M356" s="267"/>
      <c r="N356" s="268"/>
      <c r="O356" s="268"/>
      <c r="P356" s="268"/>
      <c r="Q356" s="268"/>
      <c r="R356" s="268"/>
      <c r="S356" s="268"/>
      <c r="T356" s="269"/>
      <c r="U356" s="13"/>
      <c r="V356" s="13"/>
      <c r="W356" s="13"/>
      <c r="X356" s="13"/>
      <c r="Y356" s="13"/>
      <c r="Z356" s="13"/>
      <c r="AA356" s="13"/>
      <c r="AB356" s="13"/>
      <c r="AC356" s="13"/>
      <c r="AD356" s="13"/>
      <c r="AE356" s="13"/>
      <c r="AT356" s="270" t="s">
        <v>203</v>
      </c>
      <c r="AU356" s="270" t="s">
        <v>85</v>
      </c>
      <c r="AV356" s="13" t="s">
        <v>85</v>
      </c>
      <c r="AW356" s="13" t="s">
        <v>32</v>
      </c>
      <c r="AX356" s="13" t="s">
        <v>75</v>
      </c>
      <c r="AY356" s="270" t="s">
        <v>172</v>
      </c>
    </row>
    <row r="357" spans="1:51" s="13" customFormat="1" ht="12">
      <c r="A357" s="13"/>
      <c r="B357" s="260"/>
      <c r="C357" s="261"/>
      <c r="D357" s="255" t="s">
        <v>203</v>
      </c>
      <c r="E357" s="262" t="s">
        <v>1</v>
      </c>
      <c r="F357" s="263" t="s">
        <v>716</v>
      </c>
      <c r="G357" s="261"/>
      <c r="H357" s="264">
        <v>27.72</v>
      </c>
      <c r="I357" s="265"/>
      <c r="J357" s="261"/>
      <c r="K357" s="261"/>
      <c r="L357" s="266"/>
      <c r="M357" s="267"/>
      <c r="N357" s="268"/>
      <c r="O357" s="268"/>
      <c r="P357" s="268"/>
      <c r="Q357" s="268"/>
      <c r="R357" s="268"/>
      <c r="S357" s="268"/>
      <c r="T357" s="269"/>
      <c r="U357" s="13"/>
      <c r="V357" s="13"/>
      <c r="W357" s="13"/>
      <c r="X357" s="13"/>
      <c r="Y357" s="13"/>
      <c r="Z357" s="13"/>
      <c r="AA357" s="13"/>
      <c r="AB357" s="13"/>
      <c r="AC357" s="13"/>
      <c r="AD357" s="13"/>
      <c r="AE357" s="13"/>
      <c r="AT357" s="270" t="s">
        <v>203</v>
      </c>
      <c r="AU357" s="270" t="s">
        <v>85</v>
      </c>
      <c r="AV357" s="13" t="s">
        <v>85</v>
      </c>
      <c r="AW357" s="13" t="s">
        <v>32</v>
      </c>
      <c r="AX357" s="13" t="s">
        <v>75</v>
      </c>
      <c r="AY357" s="270" t="s">
        <v>172</v>
      </c>
    </row>
    <row r="358" spans="1:51" s="13" customFormat="1" ht="12">
      <c r="A358" s="13"/>
      <c r="B358" s="260"/>
      <c r="C358" s="261"/>
      <c r="D358" s="255" t="s">
        <v>203</v>
      </c>
      <c r="E358" s="262" t="s">
        <v>1</v>
      </c>
      <c r="F358" s="263" t="s">
        <v>717</v>
      </c>
      <c r="G358" s="261"/>
      <c r="H358" s="264">
        <v>34.364</v>
      </c>
      <c r="I358" s="265"/>
      <c r="J358" s="261"/>
      <c r="K358" s="261"/>
      <c r="L358" s="266"/>
      <c r="M358" s="267"/>
      <c r="N358" s="268"/>
      <c r="O358" s="268"/>
      <c r="P358" s="268"/>
      <c r="Q358" s="268"/>
      <c r="R358" s="268"/>
      <c r="S358" s="268"/>
      <c r="T358" s="269"/>
      <c r="U358" s="13"/>
      <c r="V358" s="13"/>
      <c r="W358" s="13"/>
      <c r="X358" s="13"/>
      <c r="Y358" s="13"/>
      <c r="Z358" s="13"/>
      <c r="AA358" s="13"/>
      <c r="AB358" s="13"/>
      <c r="AC358" s="13"/>
      <c r="AD358" s="13"/>
      <c r="AE358" s="13"/>
      <c r="AT358" s="270" t="s">
        <v>203</v>
      </c>
      <c r="AU358" s="270" t="s">
        <v>85</v>
      </c>
      <c r="AV358" s="13" t="s">
        <v>85</v>
      </c>
      <c r="AW358" s="13" t="s">
        <v>32</v>
      </c>
      <c r="AX358" s="13" t="s">
        <v>75</v>
      </c>
      <c r="AY358" s="270" t="s">
        <v>172</v>
      </c>
    </row>
    <row r="359" spans="1:51" s="16" customFormat="1" ht="12">
      <c r="A359" s="16"/>
      <c r="B359" s="298"/>
      <c r="C359" s="299"/>
      <c r="D359" s="255" t="s">
        <v>203</v>
      </c>
      <c r="E359" s="300" t="s">
        <v>382</v>
      </c>
      <c r="F359" s="301" t="s">
        <v>257</v>
      </c>
      <c r="G359" s="299"/>
      <c r="H359" s="302">
        <v>81.268</v>
      </c>
      <c r="I359" s="303"/>
      <c r="J359" s="299"/>
      <c r="K359" s="299"/>
      <c r="L359" s="304"/>
      <c r="M359" s="305"/>
      <c r="N359" s="306"/>
      <c r="O359" s="306"/>
      <c r="P359" s="306"/>
      <c r="Q359" s="306"/>
      <c r="R359" s="306"/>
      <c r="S359" s="306"/>
      <c r="T359" s="307"/>
      <c r="U359" s="16"/>
      <c r="V359" s="16"/>
      <c r="W359" s="16"/>
      <c r="X359" s="16"/>
      <c r="Y359" s="16"/>
      <c r="Z359" s="16"/>
      <c r="AA359" s="16"/>
      <c r="AB359" s="16"/>
      <c r="AC359" s="16"/>
      <c r="AD359" s="16"/>
      <c r="AE359" s="16"/>
      <c r="AT359" s="308" t="s">
        <v>203</v>
      </c>
      <c r="AU359" s="308" t="s">
        <v>85</v>
      </c>
      <c r="AV359" s="16" t="s">
        <v>195</v>
      </c>
      <c r="AW359" s="16" t="s">
        <v>32</v>
      </c>
      <c r="AX359" s="16" t="s">
        <v>83</v>
      </c>
      <c r="AY359" s="308" t="s">
        <v>172</v>
      </c>
    </row>
    <row r="360" spans="1:65" s="2" customFormat="1" ht="24.15" customHeight="1">
      <c r="A360" s="39"/>
      <c r="B360" s="40"/>
      <c r="C360" s="242" t="s">
        <v>718</v>
      </c>
      <c r="D360" s="242" t="s">
        <v>175</v>
      </c>
      <c r="E360" s="243" t="s">
        <v>719</v>
      </c>
      <c r="F360" s="244" t="s">
        <v>720</v>
      </c>
      <c r="G360" s="245" t="s">
        <v>438</v>
      </c>
      <c r="H360" s="246">
        <v>731.412</v>
      </c>
      <c r="I360" s="247"/>
      <c r="J360" s="248">
        <f>ROUND(I360*H360,2)</f>
        <v>0</v>
      </c>
      <c r="K360" s="244" t="s">
        <v>216</v>
      </c>
      <c r="L360" s="45"/>
      <c r="M360" s="249" t="s">
        <v>1</v>
      </c>
      <c r="N360" s="250" t="s">
        <v>40</v>
      </c>
      <c r="O360" s="92"/>
      <c r="P360" s="251">
        <f>O360*H360</f>
        <v>0</v>
      </c>
      <c r="Q360" s="251">
        <v>0</v>
      </c>
      <c r="R360" s="251">
        <f>Q360*H360</f>
        <v>0</v>
      </c>
      <c r="S360" s="251">
        <v>0</v>
      </c>
      <c r="T360" s="252">
        <f>S360*H360</f>
        <v>0</v>
      </c>
      <c r="U360" s="39"/>
      <c r="V360" s="39"/>
      <c r="W360" s="39"/>
      <c r="X360" s="39"/>
      <c r="Y360" s="39"/>
      <c r="Z360" s="39"/>
      <c r="AA360" s="39"/>
      <c r="AB360" s="39"/>
      <c r="AC360" s="39"/>
      <c r="AD360" s="39"/>
      <c r="AE360" s="39"/>
      <c r="AR360" s="253" t="s">
        <v>195</v>
      </c>
      <c r="AT360" s="253" t="s">
        <v>175</v>
      </c>
      <c r="AU360" s="253" t="s">
        <v>85</v>
      </c>
      <c r="AY360" s="18" t="s">
        <v>172</v>
      </c>
      <c r="BE360" s="254">
        <f>IF(N360="základní",J360,0)</f>
        <v>0</v>
      </c>
      <c r="BF360" s="254">
        <f>IF(N360="snížená",J360,0)</f>
        <v>0</v>
      </c>
      <c r="BG360" s="254">
        <f>IF(N360="zákl. přenesená",J360,0)</f>
        <v>0</v>
      </c>
      <c r="BH360" s="254">
        <f>IF(N360="sníž. přenesená",J360,0)</f>
        <v>0</v>
      </c>
      <c r="BI360" s="254">
        <f>IF(N360="nulová",J360,0)</f>
        <v>0</v>
      </c>
      <c r="BJ360" s="18" t="s">
        <v>83</v>
      </c>
      <c r="BK360" s="254">
        <f>ROUND(I360*H360,2)</f>
        <v>0</v>
      </c>
      <c r="BL360" s="18" t="s">
        <v>195</v>
      </c>
      <c r="BM360" s="253" t="s">
        <v>721</v>
      </c>
    </row>
    <row r="361" spans="1:47" s="2" customFormat="1" ht="12">
      <c r="A361" s="39"/>
      <c r="B361" s="40"/>
      <c r="C361" s="41"/>
      <c r="D361" s="255" t="s">
        <v>182</v>
      </c>
      <c r="E361" s="41"/>
      <c r="F361" s="256" t="s">
        <v>722</v>
      </c>
      <c r="G361" s="41"/>
      <c r="H361" s="41"/>
      <c r="I361" s="210"/>
      <c r="J361" s="41"/>
      <c r="K361" s="41"/>
      <c r="L361" s="45"/>
      <c r="M361" s="257"/>
      <c r="N361" s="258"/>
      <c r="O361" s="92"/>
      <c r="P361" s="92"/>
      <c r="Q361" s="92"/>
      <c r="R361" s="92"/>
      <c r="S361" s="92"/>
      <c r="T361" s="93"/>
      <c r="U361" s="39"/>
      <c r="V361" s="39"/>
      <c r="W361" s="39"/>
      <c r="X361" s="39"/>
      <c r="Y361" s="39"/>
      <c r="Z361" s="39"/>
      <c r="AA361" s="39"/>
      <c r="AB361" s="39"/>
      <c r="AC361" s="39"/>
      <c r="AD361" s="39"/>
      <c r="AE361" s="39"/>
      <c r="AT361" s="18" t="s">
        <v>182</v>
      </c>
      <c r="AU361" s="18" t="s">
        <v>85</v>
      </c>
    </row>
    <row r="362" spans="1:47" s="2" customFormat="1" ht="12">
      <c r="A362" s="39"/>
      <c r="B362" s="40"/>
      <c r="C362" s="41"/>
      <c r="D362" s="271" t="s">
        <v>218</v>
      </c>
      <c r="E362" s="41"/>
      <c r="F362" s="272" t="s">
        <v>723</v>
      </c>
      <c r="G362" s="41"/>
      <c r="H362" s="41"/>
      <c r="I362" s="210"/>
      <c r="J362" s="41"/>
      <c r="K362" s="41"/>
      <c r="L362" s="45"/>
      <c r="M362" s="257"/>
      <c r="N362" s="258"/>
      <c r="O362" s="92"/>
      <c r="P362" s="92"/>
      <c r="Q362" s="92"/>
      <c r="R362" s="92"/>
      <c r="S362" s="92"/>
      <c r="T362" s="93"/>
      <c r="U362" s="39"/>
      <c r="V362" s="39"/>
      <c r="W362" s="39"/>
      <c r="X362" s="39"/>
      <c r="Y362" s="39"/>
      <c r="Z362" s="39"/>
      <c r="AA362" s="39"/>
      <c r="AB362" s="39"/>
      <c r="AC362" s="39"/>
      <c r="AD362" s="39"/>
      <c r="AE362" s="39"/>
      <c r="AT362" s="18" t="s">
        <v>218</v>
      </c>
      <c r="AU362" s="18" t="s">
        <v>85</v>
      </c>
    </row>
    <row r="363" spans="1:47" s="2" customFormat="1" ht="12">
      <c r="A363" s="39"/>
      <c r="B363" s="40"/>
      <c r="C363" s="41"/>
      <c r="D363" s="255" t="s">
        <v>242</v>
      </c>
      <c r="E363" s="41"/>
      <c r="F363" s="259" t="s">
        <v>714</v>
      </c>
      <c r="G363" s="41"/>
      <c r="H363" s="41"/>
      <c r="I363" s="210"/>
      <c r="J363" s="41"/>
      <c r="K363" s="41"/>
      <c r="L363" s="45"/>
      <c r="M363" s="257"/>
      <c r="N363" s="258"/>
      <c r="O363" s="92"/>
      <c r="P363" s="92"/>
      <c r="Q363" s="92"/>
      <c r="R363" s="92"/>
      <c r="S363" s="92"/>
      <c r="T363" s="93"/>
      <c r="U363" s="39"/>
      <c r="V363" s="39"/>
      <c r="W363" s="39"/>
      <c r="X363" s="39"/>
      <c r="Y363" s="39"/>
      <c r="Z363" s="39"/>
      <c r="AA363" s="39"/>
      <c r="AB363" s="39"/>
      <c r="AC363" s="39"/>
      <c r="AD363" s="39"/>
      <c r="AE363" s="39"/>
      <c r="AT363" s="18" t="s">
        <v>242</v>
      </c>
      <c r="AU363" s="18" t="s">
        <v>85</v>
      </c>
    </row>
    <row r="364" spans="1:51" s="13" customFormat="1" ht="12">
      <c r="A364" s="13"/>
      <c r="B364" s="260"/>
      <c r="C364" s="261"/>
      <c r="D364" s="255" t="s">
        <v>203</v>
      </c>
      <c r="E364" s="262" t="s">
        <v>1</v>
      </c>
      <c r="F364" s="263" t="s">
        <v>724</v>
      </c>
      <c r="G364" s="261"/>
      <c r="H364" s="264">
        <v>731.412</v>
      </c>
      <c r="I364" s="265"/>
      <c r="J364" s="261"/>
      <c r="K364" s="261"/>
      <c r="L364" s="266"/>
      <c r="M364" s="267"/>
      <c r="N364" s="268"/>
      <c r="O364" s="268"/>
      <c r="P364" s="268"/>
      <c r="Q364" s="268"/>
      <c r="R364" s="268"/>
      <c r="S364" s="268"/>
      <c r="T364" s="269"/>
      <c r="U364" s="13"/>
      <c r="V364" s="13"/>
      <c r="W364" s="13"/>
      <c r="X364" s="13"/>
      <c r="Y364" s="13"/>
      <c r="Z364" s="13"/>
      <c r="AA364" s="13"/>
      <c r="AB364" s="13"/>
      <c r="AC364" s="13"/>
      <c r="AD364" s="13"/>
      <c r="AE364" s="13"/>
      <c r="AT364" s="270" t="s">
        <v>203</v>
      </c>
      <c r="AU364" s="270" t="s">
        <v>85</v>
      </c>
      <c r="AV364" s="13" t="s">
        <v>85</v>
      </c>
      <c r="AW364" s="13" t="s">
        <v>32</v>
      </c>
      <c r="AX364" s="13" t="s">
        <v>83</v>
      </c>
      <c r="AY364" s="270" t="s">
        <v>172</v>
      </c>
    </row>
    <row r="365" spans="1:65" s="2" customFormat="1" ht="21.75" customHeight="1">
      <c r="A365" s="39"/>
      <c r="B365" s="40"/>
      <c r="C365" s="242" t="s">
        <v>725</v>
      </c>
      <c r="D365" s="242" t="s">
        <v>175</v>
      </c>
      <c r="E365" s="243" t="s">
        <v>726</v>
      </c>
      <c r="F365" s="244" t="s">
        <v>727</v>
      </c>
      <c r="G365" s="245" t="s">
        <v>438</v>
      </c>
      <c r="H365" s="246">
        <v>0.48</v>
      </c>
      <c r="I365" s="247"/>
      <c r="J365" s="248">
        <f>ROUND(I365*H365,2)</f>
        <v>0</v>
      </c>
      <c r="K365" s="244" t="s">
        <v>216</v>
      </c>
      <c r="L365" s="45"/>
      <c r="M365" s="249" t="s">
        <v>1</v>
      </c>
      <c r="N365" s="250" t="s">
        <v>40</v>
      </c>
      <c r="O365" s="92"/>
      <c r="P365" s="251">
        <f>O365*H365</f>
        <v>0</v>
      </c>
      <c r="Q365" s="251">
        <v>0</v>
      </c>
      <c r="R365" s="251">
        <f>Q365*H365</f>
        <v>0</v>
      </c>
      <c r="S365" s="251">
        <v>0</v>
      </c>
      <c r="T365" s="252">
        <f>S365*H365</f>
        <v>0</v>
      </c>
      <c r="U365" s="39"/>
      <c r="V365" s="39"/>
      <c r="W365" s="39"/>
      <c r="X365" s="39"/>
      <c r="Y365" s="39"/>
      <c r="Z365" s="39"/>
      <c r="AA365" s="39"/>
      <c r="AB365" s="39"/>
      <c r="AC365" s="39"/>
      <c r="AD365" s="39"/>
      <c r="AE365" s="39"/>
      <c r="AR365" s="253" t="s">
        <v>195</v>
      </c>
      <c r="AT365" s="253" t="s">
        <v>175</v>
      </c>
      <c r="AU365" s="253" t="s">
        <v>85</v>
      </c>
      <c r="AY365" s="18" t="s">
        <v>172</v>
      </c>
      <c r="BE365" s="254">
        <f>IF(N365="základní",J365,0)</f>
        <v>0</v>
      </c>
      <c r="BF365" s="254">
        <f>IF(N365="snížená",J365,0)</f>
        <v>0</v>
      </c>
      <c r="BG365" s="254">
        <f>IF(N365="zákl. přenesená",J365,0)</f>
        <v>0</v>
      </c>
      <c r="BH365" s="254">
        <f>IF(N365="sníž. přenesená",J365,0)</f>
        <v>0</v>
      </c>
      <c r="BI365" s="254">
        <f>IF(N365="nulová",J365,0)</f>
        <v>0</v>
      </c>
      <c r="BJ365" s="18" t="s">
        <v>83</v>
      </c>
      <c r="BK365" s="254">
        <f>ROUND(I365*H365,2)</f>
        <v>0</v>
      </c>
      <c r="BL365" s="18" t="s">
        <v>195</v>
      </c>
      <c r="BM365" s="253" t="s">
        <v>728</v>
      </c>
    </row>
    <row r="366" spans="1:47" s="2" customFormat="1" ht="12">
      <c r="A366" s="39"/>
      <c r="B366" s="40"/>
      <c r="C366" s="41"/>
      <c r="D366" s="255" t="s">
        <v>182</v>
      </c>
      <c r="E366" s="41"/>
      <c r="F366" s="256" t="s">
        <v>729</v>
      </c>
      <c r="G366" s="41"/>
      <c r="H366" s="41"/>
      <c r="I366" s="210"/>
      <c r="J366" s="41"/>
      <c r="K366" s="41"/>
      <c r="L366" s="45"/>
      <c r="M366" s="257"/>
      <c r="N366" s="258"/>
      <c r="O366" s="92"/>
      <c r="P366" s="92"/>
      <c r="Q366" s="92"/>
      <c r="R366" s="92"/>
      <c r="S366" s="92"/>
      <c r="T366" s="93"/>
      <c r="U366" s="39"/>
      <c r="V366" s="39"/>
      <c r="W366" s="39"/>
      <c r="X366" s="39"/>
      <c r="Y366" s="39"/>
      <c r="Z366" s="39"/>
      <c r="AA366" s="39"/>
      <c r="AB366" s="39"/>
      <c r="AC366" s="39"/>
      <c r="AD366" s="39"/>
      <c r="AE366" s="39"/>
      <c r="AT366" s="18" t="s">
        <v>182</v>
      </c>
      <c r="AU366" s="18" t="s">
        <v>85</v>
      </c>
    </row>
    <row r="367" spans="1:47" s="2" customFormat="1" ht="12">
      <c r="A367" s="39"/>
      <c r="B367" s="40"/>
      <c r="C367" s="41"/>
      <c r="D367" s="271" t="s">
        <v>218</v>
      </c>
      <c r="E367" s="41"/>
      <c r="F367" s="272" t="s">
        <v>730</v>
      </c>
      <c r="G367" s="41"/>
      <c r="H367" s="41"/>
      <c r="I367" s="210"/>
      <c r="J367" s="41"/>
      <c r="K367" s="41"/>
      <c r="L367" s="45"/>
      <c r="M367" s="257"/>
      <c r="N367" s="258"/>
      <c r="O367" s="92"/>
      <c r="P367" s="92"/>
      <c r="Q367" s="92"/>
      <c r="R367" s="92"/>
      <c r="S367" s="92"/>
      <c r="T367" s="93"/>
      <c r="U367" s="39"/>
      <c r="V367" s="39"/>
      <c r="W367" s="39"/>
      <c r="X367" s="39"/>
      <c r="Y367" s="39"/>
      <c r="Z367" s="39"/>
      <c r="AA367" s="39"/>
      <c r="AB367" s="39"/>
      <c r="AC367" s="39"/>
      <c r="AD367" s="39"/>
      <c r="AE367" s="39"/>
      <c r="AT367" s="18" t="s">
        <v>218</v>
      </c>
      <c r="AU367" s="18" t="s">
        <v>85</v>
      </c>
    </row>
    <row r="368" spans="1:47" s="2" customFormat="1" ht="12">
      <c r="A368" s="39"/>
      <c r="B368" s="40"/>
      <c r="C368" s="41"/>
      <c r="D368" s="255" t="s">
        <v>242</v>
      </c>
      <c r="E368" s="41"/>
      <c r="F368" s="259" t="s">
        <v>714</v>
      </c>
      <c r="G368" s="41"/>
      <c r="H368" s="41"/>
      <c r="I368" s="210"/>
      <c r="J368" s="41"/>
      <c r="K368" s="41"/>
      <c r="L368" s="45"/>
      <c r="M368" s="257"/>
      <c r="N368" s="258"/>
      <c r="O368" s="92"/>
      <c r="P368" s="92"/>
      <c r="Q368" s="92"/>
      <c r="R368" s="92"/>
      <c r="S368" s="92"/>
      <c r="T368" s="93"/>
      <c r="U368" s="39"/>
      <c r="V368" s="39"/>
      <c r="W368" s="39"/>
      <c r="X368" s="39"/>
      <c r="Y368" s="39"/>
      <c r="Z368" s="39"/>
      <c r="AA368" s="39"/>
      <c r="AB368" s="39"/>
      <c r="AC368" s="39"/>
      <c r="AD368" s="39"/>
      <c r="AE368" s="39"/>
      <c r="AT368" s="18" t="s">
        <v>242</v>
      </c>
      <c r="AU368" s="18" t="s">
        <v>85</v>
      </c>
    </row>
    <row r="369" spans="1:51" s="14" customFormat="1" ht="12">
      <c r="A369" s="14"/>
      <c r="B369" s="277"/>
      <c r="C369" s="278"/>
      <c r="D369" s="255" t="s">
        <v>203</v>
      </c>
      <c r="E369" s="279" t="s">
        <v>1</v>
      </c>
      <c r="F369" s="280" t="s">
        <v>731</v>
      </c>
      <c r="G369" s="278"/>
      <c r="H369" s="279" t="s">
        <v>1</v>
      </c>
      <c r="I369" s="281"/>
      <c r="J369" s="278"/>
      <c r="K369" s="278"/>
      <c r="L369" s="282"/>
      <c r="M369" s="283"/>
      <c r="N369" s="284"/>
      <c r="O369" s="284"/>
      <c r="P369" s="284"/>
      <c r="Q369" s="284"/>
      <c r="R369" s="284"/>
      <c r="S369" s="284"/>
      <c r="T369" s="285"/>
      <c r="U369" s="14"/>
      <c r="V369" s="14"/>
      <c r="W369" s="14"/>
      <c r="X369" s="14"/>
      <c r="Y369" s="14"/>
      <c r="Z369" s="14"/>
      <c r="AA369" s="14"/>
      <c r="AB369" s="14"/>
      <c r="AC369" s="14"/>
      <c r="AD369" s="14"/>
      <c r="AE369" s="14"/>
      <c r="AT369" s="286" t="s">
        <v>203</v>
      </c>
      <c r="AU369" s="286" t="s">
        <v>85</v>
      </c>
      <c r="AV369" s="14" t="s">
        <v>83</v>
      </c>
      <c r="AW369" s="14" t="s">
        <v>32</v>
      </c>
      <c r="AX369" s="14" t="s">
        <v>75</v>
      </c>
      <c r="AY369" s="286" t="s">
        <v>172</v>
      </c>
    </row>
    <row r="370" spans="1:51" s="13" customFormat="1" ht="12">
      <c r="A370" s="13"/>
      <c r="B370" s="260"/>
      <c r="C370" s="261"/>
      <c r="D370" s="255" t="s">
        <v>203</v>
      </c>
      <c r="E370" s="262" t="s">
        <v>1</v>
      </c>
      <c r="F370" s="263" t="s">
        <v>732</v>
      </c>
      <c r="G370" s="261"/>
      <c r="H370" s="264">
        <v>0.48</v>
      </c>
      <c r="I370" s="265"/>
      <c r="J370" s="261"/>
      <c r="K370" s="261"/>
      <c r="L370" s="266"/>
      <c r="M370" s="267"/>
      <c r="N370" s="268"/>
      <c r="O370" s="268"/>
      <c r="P370" s="268"/>
      <c r="Q370" s="268"/>
      <c r="R370" s="268"/>
      <c r="S370" s="268"/>
      <c r="T370" s="269"/>
      <c r="U370" s="13"/>
      <c r="V370" s="13"/>
      <c r="W370" s="13"/>
      <c r="X370" s="13"/>
      <c r="Y370" s="13"/>
      <c r="Z370" s="13"/>
      <c r="AA370" s="13"/>
      <c r="AB370" s="13"/>
      <c r="AC370" s="13"/>
      <c r="AD370" s="13"/>
      <c r="AE370" s="13"/>
      <c r="AT370" s="270" t="s">
        <v>203</v>
      </c>
      <c r="AU370" s="270" t="s">
        <v>85</v>
      </c>
      <c r="AV370" s="13" t="s">
        <v>85</v>
      </c>
      <c r="AW370" s="13" t="s">
        <v>32</v>
      </c>
      <c r="AX370" s="13" t="s">
        <v>83</v>
      </c>
      <c r="AY370" s="270" t="s">
        <v>172</v>
      </c>
    </row>
    <row r="371" spans="1:65" s="2" customFormat="1" ht="24.15" customHeight="1">
      <c r="A371" s="39"/>
      <c r="B371" s="40"/>
      <c r="C371" s="242" t="s">
        <v>733</v>
      </c>
      <c r="D371" s="242" t="s">
        <v>175</v>
      </c>
      <c r="E371" s="243" t="s">
        <v>734</v>
      </c>
      <c r="F371" s="244" t="s">
        <v>735</v>
      </c>
      <c r="G371" s="245" t="s">
        <v>438</v>
      </c>
      <c r="H371" s="246">
        <v>4.32</v>
      </c>
      <c r="I371" s="247"/>
      <c r="J371" s="248">
        <f>ROUND(I371*H371,2)</f>
        <v>0</v>
      </c>
      <c r="K371" s="244" t="s">
        <v>216</v>
      </c>
      <c r="L371" s="45"/>
      <c r="M371" s="249" t="s">
        <v>1</v>
      </c>
      <c r="N371" s="250" t="s">
        <v>40</v>
      </c>
      <c r="O371" s="92"/>
      <c r="P371" s="251">
        <f>O371*H371</f>
        <v>0</v>
      </c>
      <c r="Q371" s="251">
        <v>0</v>
      </c>
      <c r="R371" s="251">
        <f>Q371*H371</f>
        <v>0</v>
      </c>
      <c r="S371" s="251">
        <v>0</v>
      </c>
      <c r="T371" s="252">
        <f>S371*H371</f>
        <v>0</v>
      </c>
      <c r="U371" s="39"/>
      <c r="V371" s="39"/>
      <c r="W371" s="39"/>
      <c r="X371" s="39"/>
      <c r="Y371" s="39"/>
      <c r="Z371" s="39"/>
      <c r="AA371" s="39"/>
      <c r="AB371" s="39"/>
      <c r="AC371" s="39"/>
      <c r="AD371" s="39"/>
      <c r="AE371" s="39"/>
      <c r="AR371" s="253" t="s">
        <v>195</v>
      </c>
      <c r="AT371" s="253" t="s">
        <v>175</v>
      </c>
      <c r="AU371" s="253" t="s">
        <v>85</v>
      </c>
      <c r="AY371" s="18" t="s">
        <v>172</v>
      </c>
      <c r="BE371" s="254">
        <f>IF(N371="základní",J371,0)</f>
        <v>0</v>
      </c>
      <c r="BF371" s="254">
        <f>IF(N371="snížená",J371,0)</f>
        <v>0</v>
      </c>
      <c r="BG371" s="254">
        <f>IF(N371="zákl. přenesená",J371,0)</f>
        <v>0</v>
      </c>
      <c r="BH371" s="254">
        <f>IF(N371="sníž. přenesená",J371,0)</f>
        <v>0</v>
      </c>
      <c r="BI371" s="254">
        <f>IF(N371="nulová",J371,0)</f>
        <v>0</v>
      </c>
      <c r="BJ371" s="18" t="s">
        <v>83</v>
      </c>
      <c r="BK371" s="254">
        <f>ROUND(I371*H371,2)</f>
        <v>0</v>
      </c>
      <c r="BL371" s="18" t="s">
        <v>195</v>
      </c>
      <c r="BM371" s="253" t="s">
        <v>736</v>
      </c>
    </row>
    <row r="372" spans="1:47" s="2" customFormat="1" ht="12">
      <c r="A372" s="39"/>
      <c r="B372" s="40"/>
      <c r="C372" s="41"/>
      <c r="D372" s="255" t="s">
        <v>182</v>
      </c>
      <c r="E372" s="41"/>
      <c r="F372" s="256" t="s">
        <v>722</v>
      </c>
      <c r="G372" s="41"/>
      <c r="H372" s="41"/>
      <c r="I372" s="210"/>
      <c r="J372" s="41"/>
      <c r="K372" s="41"/>
      <c r="L372" s="45"/>
      <c r="M372" s="257"/>
      <c r="N372" s="258"/>
      <c r="O372" s="92"/>
      <c r="P372" s="92"/>
      <c r="Q372" s="92"/>
      <c r="R372" s="92"/>
      <c r="S372" s="92"/>
      <c r="T372" s="93"/>
      <c r="U372" s="39"/>
      <c r="V372" s="39"/>
      <c r="W372" s="39"/>
      <c r="X372" s="39"/>
      <c r="Y372" s="39"/>
      <c r="Z372" s="39"/>
      <c r="AA372" s="39"/>
      <c r="AB372" s="39"/>
      <c r="AC372" s="39"/>
      <c r="AD372" s="39"/>
      <c r="AE372" s="39"/>
      <c r="AT372" s="18" t="s">
        <v>182</v>
      </c>
      <c r="AU372" s="18" t="s">
        <v>85</v>
      </c>
    </row>
    <row r="373" spans="1:47" s="2" customFormat="1" ht="12">
      <c r="A373" s="39"/>
      <c r="B373" s="40"/>
      <c r="C373" s="41"/>
      <c r="D373" s="271" t="s">
        <v>218</v>
      </c>
      <c r="E373" s="41"/>
      <c r="F373" s="272" t="s">
        <v>737</v>
      </c>
      <c r="G373" s="41"/>
      <c r="H373" s="41"/>
      <c r="I373" s="210"/>
      <c r="J373" s="41"/>
      <c r="K373" s="41"/>
      <c r="L373" s="45"/>
      <c r="M373" s="257"/>
      <c r="N373" s="258"/>
      <c r="O373" s="92"/>
      <c r="P373" s="92"/>
      <c r="Q373" s="92"/>
      <c r="R373" s="92"/>
      <c r="S373" s="92"/>
      <c r="T373" s="93"/>
      <c r="U373" s="39"/>
      <c r="V373" s="39"/>
      <c r="W373" s="39"/>
      <c r="X373" s="39"/>
      <c r="Y373" s="39"/>
      <c r="Z373" s="39"/>
      <c r="AA373" s="39"/>
      <c r="AB373" s="39"/>
      <c r="AC373" s="39"/>
      <c r="AD373" s="39"/>
      <c r="AE373" s="39"/>
      <c r="AT373" s="18" t="s">
        <v>218</v>
      </c>
      <c r="AU373" s="18" t="s">
        <v>85</v>
      </c>
    </row>
    <row r="374" spans="1:47" s="2" customFormat="1" ht="12">
      <c r="A374" s="39"/>
      <c r="B374" s="40"/>
      <c r="C374" s="41"/>
      <c r="D374" s="255" t="s">
        <v>242</v>
      </c>
      <c r="E374" s="41"/>
      <c r="F374" s="259" t="s">
        <v>714</v>
      </c>
      <c r="G374" s="41"/>
      <c r="H374" s="41"/>
      <c r="I374" s="210"/>
      <c r="J374" s="41"/>
      <c r="K374" s="41"/>
      <c r="L374" s="45"/>
      <c r="M374" s="257"/>
      <c r="N374" s="258"/>
      <c r="O374" s="92"/>
      <c r="P374" s="92"/>
      <c r="Q374" s="92"/>
      <c r="R374" s="92"/>
      <c r="S374" s="92"/>
      <c r="T374" s="93"/>
      <c r="U374" s="39"/>
      <c r="V374" s="39"/>
      <c r="W374" s="39"/>
      <c r="X374" s="39"/>
      <c r="Y374" s="39"/>
      <c r="Z374" s="39"/>
      <c r="AA374" s="39"/>
      <c r="AB374" s="39"/>
      <c r="AC374" s="39"/>
      <c r="AD374" s="39"/>
      <c r="AE374" s="39"/>
      <c r="AT374" s="18" t="s">
        <v>242</v>
      </c>
      <c r="AU374" s="18" t="s">
        <v>85</v>
      </c>
    </row>
    <row r="375" spans="1:51" s="13" customFormat="1" ht="12">
      <c r="A375" s="13"/>
      <c r="B375" s="260"/>
      <c r="C375" s="261"/>
      <c r="D375" s="255" t="s">
        <v>203</v>
      </c>
      <c r="E375" s="262" t="s">
        <v>1</v>
      </c>
      <c r="F375" s="263" t="s">
        <v>738</v>
      </c>
      <c r="G375" s="261"/>
      <c r="H375" s="264">
        <v>4.32</v>
      </c>
      <c r="I375" s="265"/>
      <c r="J375" s="261"/>
      <c r="K375" s="261"/>
      <c r="L375" s="266"/>
      <c r="M375" s="267"/>
      <c r="N375" s="268"/>
      <c r="O375" s="268"/>
      <c r="P375" s="268"/>
      <c r="Q375" s="268"/>
      <c r="R375" s="268"/>
      <c r="S375" s="268"/>
      <c r="T375" s="269"/>
      <c r="U375" s="13"/>
      <c r="V375" s="13"/>
      <c r="W375" s="13"/>
      <c r="X375" s="13"/>
      <c r="Y375" s="13"/>
      <c r="Z375" s="13"/>
      <c r="AA375" s="13"/>
      <c r="AB375" s="13"/>
      <c r="AC375" s="13"/>
      <c r="AD375" s="13"/>
      <c r="AE375" s="13"/>
      <c r="AT375" s="270" t="s">
        <v>203</v>
      </c>
      <c r="AU375" s="270" t="s">
        <v>85</v>
      </c>
      <c r="AV375" s="13" t="s">
        <v>85</v>
      </c>
      <c r="AW375" s="13" t="s">
        <v>32</v>
      </c>
      <c r="AX375" s="13" t="s">
        <v>83</v>
      </c>
      <c r="AY375" s="270" t="s">
        <v>172</v>
      </c>
    </row>
    <row r="376" spans="1:65" s="2" customFormat="1" ht="24.15" customHeight="1">
      <c r="A376" s="39"/>
      <c r="B376" s="40"/>
      <c r="C376" s="242" t="s">
        <v>739</v>
      </c>
      <c r="D376" s="242" t="s">
        <v>175</v>
      </c>
      <c r="E376" s="243" t="s">
        <v>740</v>
      </c>
      <c r="F376" s="244" t="s">
        <v>741</v>
      </c>
      <c r="G376" s="245" t="s">
        <v>438</v>
      </c>
      <c r="H376" s="246">
        <v>81.268</v>
      </c>
      <c r="I376" s="247"/>
      <c r="J376" s="248">
        <f>ROUND(I376*H376,2)</f>
        <v>0</v>
      </c>
      <c r="K376" s="244" t="s">
        <v>216</v>
      </c>
      <c r="L376" s="45"/>
      <c r="M376" s="249" t="s">
        <v>1</v>
      </c>
      <c r="N376" s="250" t="s">
        <v>40</v>
      </c>
      <c r="O376" s="92"/>
      <c r="P376" s="251">
        <f>O376*H376</f>
        <v>0</v>
      </c>
      <c r="Q376" s="251">
        <v>0</v>
      </c>
      <c r="R376" s="251">
        <f>Q376*H376</f>
        <v>0</v>
      </c>
      <c r="S376" s="251">
        <v>0</v>
      </c>
      <c r="T376" s="252">
        <f>S376*H376</f>
        <v>0</v>
      </c>
      <c r="U376" s="39"/>
      <c r="V376" s="39"/>
      <c r="W376" s="39"/>
      <c r="X376" s="39"/>
      <c r="Y376" s="39"/>
      <c r="Z376" s="39"/>
      <c r="AA376" s="39"/>
      <c r="AB376" s="39"/>
      <c r="AC376" s="39"/>
      <c r="AD376" s="39"/>
      <c r="AE376" s="39"/>
      <c r="AR376" s="253" t="s">
        <v>195</v>
      </c>
      <c r="AT376" s="253" t="s">
        <v>175</v>
      </c>
      <c r="AU376" s="253" t="s">
        <v>85</v>
      </c>
      <c r="AY376" s="18" t="s">
        <v>172</v>
      </c>
      <c r="BE376" s="254">
        <f>IF(N376="základní",J376,0)</f>
        <v>0</v>
      </c>
      <c r="BF376" s="254">
        <f>IF(N376="snížená",J376,0)</f>
        <v>0</v>
      </c>
      <c r="BG376" s="254">
        <f>IF(N376="zákl. přenesená",J376,0)</f>
        <v>0</v>
      </c>
      <c r="BH376" s="254">
        <f>IF(N376="sníž. přenesená",J376,0)</f>
        <v>0</v>
      </c>
      <c r="BI376" s="254">
        <f>IF(N376="nulová",J376,0)</f>
        <v>0</v>
      </c>
      <c r="BJ376" s="18" t="s">
        <v>83</v>
      </c>
      <c r="BK376" s="254">
        <f>ROUND(I376*H376,2)</f>
        <v>0</v>
      </c>
      <c r="BL376" s="18" t="s">
        <v>195</v>
      </c>
      <c r="BM376" s="253" t="s">
        <v>742</v>
      </c>
    </row>
    <row r="377" spans="1:47" s="2" customFormat="1" ht="12">
      <c r="A377" s="39"/>
      <c r="B377" s="40"/>
      <c r="C377" s="41"/>
      <c r="D377" s="255" t="s">
        <v>182</v>
      </c>
      <c r="E377" s="41"/>
      <c r="F377" s="256" t="s">
        <v>743</v>
      </c>
      <c r="G377" s="41"/>
      <c r="H377" s="41"/>
      <c r="I377" s="210"/>
      <c r="J377" s="41"/>
      <c r="K377" s="41"/>
      <c r="L377" s="45"/>
      <c r="M377" s="257"/>
      <c r="N377" s="258"/>
      <c r="O377" s="92"/>
      <c r="P377" s="92"/>
      <c r="Q377" s="92"/>
      <c r="R377" s="92"/>
      <c r="S377" s="92"/>
      <c r="T377" s="93"/>
      <c r="U377" s="39"/>
      <c r="V377" s="39"/>
      <c r="W377" s="39"/>
      <c r="X377" s="39"/>
      <c r="Y377" s="39"/>
      <c r="Z377" s="39"/>
      <c r="AA377" s="39"/>
      <c r="AB377" s="39"/>
      <c r="AC377" s="39"/>
      <c r="AD377" s="39"/>
      <c r="AE377" s="39"/>
      <c r="AT377" s="18" t="s">
        <v>182</v>
      </c>
      <c r="AU377" s="18" t="s">
        <v>85</v>
      </c>
    </row>
    <row r="378" spans="1:47" s="2" customFormat="1" ht="12">
      <c r="A378" s="39"/>
      <c r="B378" s="40"/>
      <c r="C378" s="41"/>
      <c r="D378" s="271" t="s">
        <v>218</v>
      </c>
      <c r="E378" s="41"/>
      <c r="F378" s="272" t="s">
        <v>744</v>
      </c>
      <c r="G378" s="41"/>
      <c r="H378" s="41"/>
      <c r="I378" s="210"/>
      <c r="J378" s="41"/>
      <c r="K378" s="41"/>
      <c r="L378" s="45"/>
      <c r="M378" s="257"/>
      <c r="N378" s="258"/>
      <c r="O378" s="92"/>
      <c r="P378" s="92"/>
      <c r="Q378" s="92"/>
      <c r="R378" s="92"/>
      <c r="S378" s="92"/>
      <c r="T378" s="93"/>
      <c r="U378" s="39"/>
      <c r="V378" s="39"/>
      <c r="W378" s="39"/>
      <c r="X378" s="39"/>
      <c r="Y378" s="39"/>
      <c r="Z378" s="39"/>
      <c r="AA378" s="39"/>
      <c r="AB378" s="39"/>
      <c r="AC378" s="39"/>
      <c r="AD378" s="39"/>
      <c r="AE378" s="39"/>
      <c r="AT378" s="18" t="s">
        <v>218</v>
      </c>
      <c r="AU378" s="18" t="s">
        <v>85</v>
      </c>
    </row>
    <row r="379" spans="1:47" s="2" customFormat="1" ht="12">
      <c r="A379" s="39"/>
      <c r="B379" s="40"/>
      <c r="C379" s="41"/>
      <c r="D379" s="255" t="s">
        <v>242</v>
      </c>
      <c r="E379" s="41"/>
      <c r="F379" s="259" t="s">
        <v>745</v>
      </c>
      <c r="G379" s="41"/>
      <c r="H379" s="41"/>
      <c r="I379" s="210"/>
      <c r="J379" s="41"/>
      <c r="K379" s="41"/>
      <c r="L379" s="45"/>
      <c r="M379" s="257"/>
      <c r="N379" s="258"/>
      <c r="O379" s="92"/>
      <c r="P379" s="92"/>
      <c r="Q379" s="92"/>
      <c r="R379" s="92"/>
      <c r="S379" s="92"/>
      <c r="T379" s="93"/>
      <c r="U379" s="39"/>
      <c r="V379" s="39"/>
      <c r="W379" s="39"/>
      <c r="X379" s="39"/>
      <c r="Y379" s="39"/>
      <c r="Z379" s="39"/>
      <c r="AA379" s="39"/>
      <c r="AB379" s="39"/>
      <c r="AC379" s="39"/>
      <c r="AD379" s="39"/>
      <c r="AE379" s="39"/>
      <c r="AT379" s="18" t="s">
        <v>242</v>
      </c>
      <c r="AU379" s="18" t="s">
        <v>85</v>
      </c>
    </row>
    <row r="380" spans="1:51" s="13" customFormat="1" ht="12">
      <c r="A380" s="13"/>
      <c r="B380" s="260"/>
      <c r="C380" s="261"/>
      <c r="D380" s="255" t="s">
        <v>203</v>
      </c>
      <c r="E380" s="262" t="s">
        <v>1</v>
      </c>
      <c r="F380" s="263" t="s">
        <v>382</v>
      </c>
      <c r="G380" s="261"/>
      <c r="H380" s="264">
        <v>81.268</v>
      </c>
      <c r="I380" s="265"/>
      <c r="J380" s="261"/>
      <c r="K380" s="261"/>
      <c r="L380" s="266"/>
      <c r="M380" s="267"/>
      <c r="N380" s="268"/>
      <c r="O380" s="268"/>
      <c r="P380" s="268"/>
      <c r="Q380" s="268"/>
      <c r="R380" s="268"/>
      <c r="S380" s="268"/>
      <c r="T380" s="269"/>
      <c r="U380" s="13"/>
      <c r="V380" s="13"/>
      <c r="W380" s="13"/>
      <c r="X380" s="13"/>
      <c r="Y380" s="13"/>
      <c r="Z380" s="13"/>
      <c r="AA380" s="13"/>
      <c r="AB380" s="13"/>
      <c r="AC380" s="13"/>
      <c r="AD380" s="13"/>
      <c r="AE380" s="13"/>
      <c r="AT380" s="270" t="s">
        <v>203</v>
      </c>
      <c r="AU380" s="270" t="s">
        <v>85</v>
      </c>
      <c r="AV380" s="13" t="s">
        <v>85</v>
      </c>
      <c r="AW380" s="13" t="s">
        <v>32</v>
      </c>
      <c r="AX380" s="13" t="s">
        <v>83</v>
      </c>
      <c r="AY380" s="270" t="s">
        <v>172</v>
      </c>
    </row>
    <row r="381" spans="1:65" s="2" customFormat="1" ht="33" customHeight="1">
      <c r="A381" s="39"/>
      <c r="B381" s="40"/>
      <c r="C381" s="242" t="s">
        <v>746</v>
      </c>
      <c r="D381" s="242" t="s">
        <v>175</v>
      </c>
      <c r="E381" s="243" t="s">
        <v>747</v>
      </c>
      <c r="F381" s="244" t="s">
        <v>748</v>
      </c>
      <c r="G381" s="245" t="s">
        <v>438</v>
      </c>
      <c r="H381" s="246">
        <v>0.48</v>
      </c>
      <c r="I381" s="247"/>
      <c r="J381" s="248">
        <f>ROUND(I381*H381,2)</f>
        <v>0</v>
      </c>
      <c r="K381" s="244" t="s">
        <v>179</v>
      </c>
      <c r="L381" s="45"/>
      <c r="M381" s="249" t="s">
        <v>1</v>
      </c>
      <c r="N381" s="250" t="s">
        <v>40</v>
      </c>
      <c r="O381" s="92"/>
      <c r="P381" s="251">
        <f>O381*H381</f>
        <v>0</v>
      </c>
      <c r="Q381" s="251">
        <v>0</v>
      </c>
      <c r="R381" s="251">
        <f>Q381*H381</f>
        <v>0</v>
      </c>
      <c r="S381" s="251">
        <v>0</v>
      </c>
      <c r="T381" s="252">
        <f>S381*H381</f>
        <v>0</v>
      </c>
      <c r="U381" s="39"/>
      <c r="V381" s="39"/>
      <c r="W381" s="39"/>
      <c r="X381" s="39"/>
      <c r="Y381" s="39"/>
      <c r="Z381" s="39"/>
      <c r="AA381" s="39"/>
      <c r="AB381" s="39"/>
      <c r="AC381" s="39"/>
      <c r="AD381" s="39"/>
      <c r="AE381" s="39"/>
      <c r="AR381" s="253" t="s">
        <v>195</v>
      </c>
      <c r="AT381" s="253" t="s">
        <v>175</v>
      </c>
      <c r="AU381" s="253" t="s">
        <v>85</v>
      </c>
      <c r="AY381" s="18" t="s">
        <v>172</v>
      </c>
      <c r="BE381" s="254">
        <f>IF(N381="základní",J381,0)</f>
        <v>0</v>
      </c>
      <c r="BF381" s="254">
        <f>IF(N381="snížená",J381,0)</f>
        <v>0</v>
      </c>
      <c r="BG381" s="254">
        <f>IF(N381="zákl. přenesená",J381,0)</f>
        <v>0</v>
      </c>
      <c r="BH381" s="254">
        <f>IF(N381="sníž. přenesená",J381,0)</f>
        <v>0</v>
      </c>
      <c r="BI381" s="254">
        <f>IF(N381="nulová",J381,0)</f>
        <v>0</v>
      </c>
      <c r="BJ381" s="18" t="s">
        <v>83</v>
      </c>
      <c r="BK381" s="254">
        <f>ROUND(I381*H381,2)</f>
        <v>0</v>
      </c>
      <c r="BL381" s="18" t="s">
        <v>195</v>
      </c>
      <c r="BM381" s="253" t="s">
        <v>749</v>
      </c>
    </row>
    <row r="382" spans="1:47" s="2" customFormat="1" ht="12">
      <c r="A382" s="39"/>
      <c r="B382" s="40"/>
      <c r="C382" s="41"/>
      <c r="D382" s="255" t="s">
        <v>182</v>
      </c>
      <c r="E382" s="41"/>
      <c r="F382" s="256" t="s">
        <v>750</v>
      </c>
      <c r="G382" s="41"/>
      <c r="H382" s="41"/>
      <c r="I382" s="210"/>
      <c r="J382" s="41"/>
      <c r="K382" s="41"/>
      <c r="L382" s="45"/>
      <c r="M382" s="257"/>
      <c r="N382" s="258"/>
      <c r="O382" s="92"/>
      <c r="P382" s="92"/>
      <c r="Q382" s="92"/>
      <c r="R382" s="92"/>
      <c r="S382" s="92"/>
      <c r="T382" s="93"/>
      <c r="U382" s="39"/>
      <c r="V382" s="39"/>
      <c r="W382" s="39"/>
      <c r="X382" s="39"/>
      <c r="Y382" s="39"/>
      <c r="Z382" s="39"/>
      <c r="AA382" s="39"/>
      <c r="AB382" s="39"/>
      <c r="AC382" s="39"/>
      <c r="AD382" s="39"/>
      <c r="AE382" s="39"/>
      <c r="AT382" s="18" t="s">
        <v>182</v>
      </c>
      <c r="AU382" s="18" t="s">
        <v>85</v>
      </c>
    </row>
    <row r="383" spans="1:47" s="2" customFormat="1" ht="12">
      <c r="A383" s="39"/>
      <c r="B383" s="40"/>
      <c r="C383" s="41"/>
      <c r="D383" s="255" t="s">
        <v>242</v>
      </c>
      <c r="E383" s="41"/>
      <c r="F383" s="259" t="s">
        <v>751</v>
      </c>
      <c r="G383" s="41"/>
      <c r="H383" s="41"/>
      <c r="I383" s="210"/>
      <c r="J383" s="41"/>
      <c r="K383" s="41"/>
      <c r="L383" s="45"/>
      <c r="M383" s="257"/>
      <c r="N383" s="258"/>
      <c r="O383" s="92"/>
      <c r="P383" s="92"/>
      <c r="Q383" s="92"/>
      <c r="R383" s="92"/>
      <c r="S383" s="92"/>
      <c r="T383" s="93"/>
      <c r="U383" s="39"/>
      <c r="V383" s="39"/>
      <c r="W383" s="39"/>
      <c r="X383" s="39"/>
      <c r="Y383" s="39"/>
      <c r="Z383" s="39"/>
      <c r="AA383" s="39"/>
      <c r="AB383" s="39"/>
      <c r="AC383" s="39"/>
      <c r="AD383" s="39"/>
      <c r="AE383" s="39"/>
      <c r="AT383" s="18" t="s">
        <v>242</v>
      </c>
      <c r="AU383" s="18" t="s">
        <v>85</v>
      </c>
    </row>
    <row r="384" spans="1:51" s="13" customFormat="1" ht="12">
      <c r="A384" s="13"/>
      <c r="B384" s="260"/>
      <c r="C384" s="261"/>
      <c r="D384" s="255" t="s">
        <v>203</v>
      </c>
      <c r="E384" s="262" t="s">
        <v>1</v>
      </c>
      <c r="F384" s="263" t="s">
        <v>752</v>
      </c>
      <c r="G384" s="261"/>
      <c r="H384" s="264">
        <v>0.48</v>
      </c>
      <c r="I384" s="265"/>
      <c r="J384" s="261"/>
      <c r="K384" s="261"/>
      <c r="L384" s="266"/>
      <c r="M384" s="267"/>
      <c r="N384" s="268"/>
      <c r="O384" s="268"/>
      <c r="P384" s="268"/>
      <c r="Q384" s="268"/>
      <c r="R384" s="268"/>
      <c r="S384" s="268"/>
      <c r="T384" s="269"/>
      <c r="U384" s="13"/>
      <c r="V384" s="13"/>
      <c r="W384" s="13"/>
      <c r="X384" s="13"/>
      <c r="Y384" s="13"/>
      <c r="Z384" s="13"/>
      <c r="AA384" s="13"/>
      <c r="AB384" s="13"/>
      <c r="AC384" s="13"/>
      <c r="AD384" s="13"/>
      <c r="AE384" s="13"/>
      <c r="AT384" s="270" t="s">
        <v>203</v>
      </c>
      <c r="AU384" s="270" t="s">
        <v>85</v>
      </c>
      <c r="AV384" s="13" t="s">
        <v>85</v>
      </c>
      <c r="AW384" s="13" t="s">
        <v>32</v>
      </c>
      <c r="AX384" s="13" t="s">
        <v>83</v>
      </c>
      <c r="AY384" s="270" t="s">
        <v>172</v>
      </c>
    </row>
    <row r="385" spans="1:65" s="2" customFormat="1" ht="24.15" customHeight="1">
      <c r="A385" s="39"/>
      <c r="B385" s="40"/>
      <c r="C385" s="242" t="s">
        <v>753</v>
      </c>
      <c r="D385" s="242" t="s">
        <v>175</v>
      </c>
      <c r="E385" s="243" t="s">
        <v>754</v>
      </c>
      <c r="F385" s="244" t="s">
        <v>755</v>
      </c>
      <c r="G385" s="245" t="s">
        <v>438</v>
      </c>
      <c r="H385" s="246">
        <v>81.268</v>
      </c>
      <c r="I385" s="247"/>
      <c r="J385" s="248">
        <f>ROUND(I385*H385,2)</f>
        <v>0</v>
      </c>
      <c r="K385" s="244" t="s">
        <v>179</v>
      </c>
      <c r="L385" s="45"/>
      <c r="M385" s="249" t="s">
        <v>1</v>
      </c>
      <c r="N385" s="250" t="s">
        <v>40</v>
      </c>
      <c r="O385" s="92"/>
      <c r="P385" s="251">
        <f>O385*H385</f>
        <v>0</v>
      </c>
      <c r="Q385" s="251">
        <v>0</v>
      </c>
      <c r="R385" s="251">
        <f>Q385*H385</f>
        <v>0</v>
      </c>
      <c r="S385" s="251">
        <v>0</v>
      </c>
      <c r="T385" s="252">
        <f>S385*H385</f>
        <v>0</v>
      </c>
      <c r="U385" s="39"/>
      <c r="V385" s="39"/>
      <c r="W385" s="39"/>
      <c r="X385" s="39"/>
      <c r="Y385" s="39"/>
      <c r="Z385" s="39"/>
      <c r="AA385" s="39"/>
      <c r="AB385" s="39"/>
      <c r="AC385" s="39"/>
      <c r="AD385" s="39"/>
      <c r="AE385" s="39"/>
      <c r="AR385" s="253" t="s">
        <v>195</v>
      </c>
      <c r="AT385" s="253" t="s">
        <v>175</v>
      </c>
      <c r="AU385" s="253" t="s">
        <v>85</v>
      </c>
      <c r="AY385" s="18" t="s">
        <v>172</v>
      </c>
      <c r="BE385" s="254">
        <f>IF(N385="základní",J385,0)</f>
        <v>0</v>
      </c>
      <c r="BF385" s="254">
        <f>IF(N385="snížená",J385,0)</f>
        <v>0</v>
      </c>
      <c r="BG385" s="254">
        <f>IF(N385="zákl. přenesená",J385,0)</f>
        <v>0</v>
      </c>
      <c r="BH385" s="254">
        <f>IF(N385="sníž. přenesená",J385,0)</f>
        <v>0</v>
      </c>
      <c r="BI385" s="254">
        <f>IF(N385="nulová",J385,0)</f>
        <v>0</v>
      </c>
      <c r="BJ385" s="18" t="s">
        <v>83</v>
      </c>
      <c r="BK385" s="254">
        <f>ROUND(I385*H385,2)</f>
        <v>0</v>
      </c>
      <c r="BL385" s="18" t="s">
        <v>195</v>
      </c>
      <c r="BM385" s="253" t="s">
        <v>756</v>
      </c>
    </row>
    <row r="386" spans="1:47" s="2" customFormat="1" ht="12">
      <c r="A386" s="39"/>
      <c r="B386" s="40"/>
      <c r="C386" s="41"/>
      <c r="D386" s="255" t="s">
        <v>182</v>
      </c>
      <c r="E386" s="41"/>
      <c r="F386" s="256" t="s">
        <v>440</v>
      </c>
      <c r="G386" s="41"/>
      <c r="H386" s="41"/>
      <c r="I386" s="210"/>
      <c r="J386" s="41"/>
      <c r="K386" s="41"/>
      <c r="L386" s="45"/>
      <c r="M386" s="257"/>
      <c r="N386" s="258"/>
      <c r="O386" s="92"/>
      <c r="P386" s="92"/>
      <c r="Q386" s="92"/>
      <c r="R386" s="92"/>
      <c r="S386" s="92"/>
      <c r="T386" s="93"/>
      <c r="U386" s="39"/>
      <c r="V386" s="39"/>
      <c r="W386" s="39"/>
      <c r="X386" s="39"/>
      <c r="Y386" s="39"/>
      <c r="Z386" s="39"/>
      <c r="AA386" s="39"/>
      <c r="AB386" s="39"/>
      <c r="AC386" s="39"/>
      <c r="AD386" s="39"/>
      <c r="AE386" s="39"/>
      <c r="AT386" s="18" t="s">
        <v>182</v>
      </c>
      <c r="AU386" s="18" t="s">
        <v>85</v>
      </c>
    </row>
    <row r="387" spans="1:47" s="2" customFormat="1" ht="12">
      <c r="A387" s="39"/>
      <c r="B387" s="40"/>
      <c r="C387" s="41"/>
      <c r="D387" s="255" t="s">
        <v>242</v>
      </c>
      <c r="E387" s="41"/>
      <c r="F387" s="259" t="s">
        <v>751</v>
      </c>
      <c r="G387" s="41"/>
      <c r="H387" s="41"/>
      <c r="I387" s="210"/>
      <c r="J387" s="41"/>
      <c r="K387" s="41"/>
      <c r="L387" s="45"/>
      <c r="M387" s="257"/>
      <c r="N387" s="258"/>
      <c r="O387" s="92"/>
      <c r="P387" s="92"/>
      <c r="Q387" s="92"/>
      <c r="R387" s="92"/>
      <c r="S387" s="92"/>
      <c r="T387" s="93"/>
      <c r="U387" s="39"/>
      <c r="V387" s="39"/>
      <c r="W387" s="39"/>
      <c r="X387" s="39"/>
      <c r="Y387" s="39"/>
      <c r="Z387" s="39"/>
      <c r="AA387" s="39"/>
      <c r="AB387" s="39"/>
      <c r="AC387" s="39"/>
      <c r="AD387" s="39"/>
      <c r="AE387" s="39"/>
      <c r="AT387" s="18" t="s">
        <v>242</v>
      </c>
      <c r="AU387" s="18" t="s">
        <v>85</v>
      </c>
    </row>
    <row r="388" spans="1:51" s="13" customFormat="1" ht="12">
      <c r="A388" s="13"/>
      <c r="B388" s="260"/>
      <c r="C388" s="261"/>
      <c r="D388" s="255" t="s">
        <v>203</v>
      </c>
      <c r="E388" s="262" t="s">
        <v>1</v>
      </c>
      <c r="F388" s="263" t="s">
        <v>382</v>
      </c>
      <c r="G388" s="261"/>
      <c r="H388" s="264">
        <v>81.268</v>
      </c>
      <c r="I388" s="265"/>
      <c r="J388" s="261"/>
      <c r="K388" s="261"/>
      <c r="L388" s="266"/>
      <c r="M388" s="267"/>
      <c r="N388" s="268"/>
      <c r="O388" s="268"/>
      <c r="P388" s="268"/>
      <c r="Q388" s="268"/>
      <c r="R388" s="268"/>
      <c r="S388" s="268"/>
      <c r="T388" s="269"/>
      <c r="U388" s="13"/>
      <c r="V388" s="13"/>
      <c r="W388" s="13"/>
      <c r="X388" s="13"/>
      <c r="Y388" s="13"/>
      <c r="Z388" s="13"/>
      <c r="AA388" s="13"/>
      <c r="AB388" s="13"/>
      <c r="AC388" s="13"/>
      <c r="AD388" s="13"/>
      <c r="AE388" s="13"/>
      <c r="AT388" s="270" t="s">
        <v>203</v>
      </c>
      <c r="AU388" s="270" t="s">
        <v>85</v>
      </c>
      <c r="AV388" s="13" t="s">
        <v>85</v>
      </c>
      <c r="AW388" s="13" t="s">
        <v>32</v>
      </c>
      <c r="AX388" s="13" t="s">
        <v>83</v>
      </c>
      <c r="AY388" s="270" t="s">
        <v>172</v>
      </c>
    </row>
    <row r="389" spans="1:63" s="12" customFormat="1" ht="22.8" customHeight="1">
      <c r="A389" s="12"/>
      <c r="B389" s="226"/>
      <c r="C389" s="227"/>
      <c r="D389" s="228" t="s">
        <v>74</v>
      </c>
      <c r="E389" s="240" t="s">
        <v>757</v>
      </c>
      <c r="F389" s="240" t="s">
        <v>758</v>
      </c>
      <c r="G389" s="227"/>
      <c r="H389" s="227"/>
      <c r="I389" s="230"/>
      <c r="J389" s="241">
        <f>BK389</f>
        <v>0</v>
      </c>
      <c r="K389" s="227"/>
      <c r="L389" s="232"/>
      <c r="M389" s="233"/>
      <c r="N389" s="234"/>
      <c r="O389" s="234"/>
      <c r="P389" s="235">
        <f>SUM(P390:P393)</f>
        <v>0</v>
      </c>
      <c r="Q389" s="234"/>
      <c r="R389" s="235">
        <f>SUM(R390:R393)</f>
        <v>0</v>
      </c>
      <c r="S389" s="234"/>
      <c r="T389" s="236">
        <f>SUM(T390:T393)</f>
        <v>0</v>
      </c>
      <c r="U389" s="12"/>
      <c r="V389" s="12"/>
      <c r="W389" s="12"/>
      <c r="X389" s="12"/>
      <c r="Y389" s="12"/>
      <c r="Z389" s="12"/>
      <c r="AA389" s="12"/>
      <c r="AB389" s="12"/>
      <c r="AC389" s="12"/>
      <c r="AD389" s="12"/>
      <c r="AE389" s="12"/>
      <c r="AR389" s="237" t="s">
        <v>83</v>
      </c>
      <c r="AT389" s="238" t="s">
        <v>74</v>
      </c>
      <c r="AU389" s="238" t="s">
        <v>83</v>
      </c>
      <c r="AY389" s="237" t="s">
        <v>172</v>
      </c>
      <c r="BK389" s="239">
        <f>SUM(BK390:BK393)</f>
        <v>0</v>
      </c>
    </row>
    <row r="390" spans="1:65" s="2" customFormat="1" ht="33" customHeight="1">
      <c r="A390" s="39"/>
      <c r="B390" s="40"/>
      <c r="C390" s="242" t="s">
        <v>759</v>
      </c>
      <c r="D390" s="242" t="s">
        <v>175</v>
      </c>
      <c r="E390" s="243" t="s">
        <v>760</v>
      </c>
      <c r="F390" s="244" t="s">
        <v>761</v>
      </c>
      <c r="G390" s="245" t="s">
        <v>438</v>
      </c>
      <c r="H390" s="246">
        <v>11.354</v>
      </c>
      <c r="I390" s="247"/>
      <c r="J390" s="248">
        <f>ROUND(I390*H390,2)</f>
        <v>0</v>
      </c>
      <c r="K390" s="244" t="s">
        <v>216</v>
      </c>
      <c r="L390" s="45"/>
      <c r="M390" s="249" t="s">
        <v>1</v>
      </c>
      <c r="N390" s="250" t="s">
        <v>40</v>
      </c>
      <c r="O390" s="92"/>
      <c r="P390" s="251">
        <f>O390*H390</f>
        <v>0</v>
      </c>
      <c r="Q390" s="251">
        <v>0</v>
      </c>
      <c r="R390" s="251">
        <f>Q390*H390</f>
        <v>0</v>
      </c>
      <c r="S390" s="251">
        <v>0</v>
      </c>
      <c r="T390" s="252">
        <f>S390*H390</f>
        <v>0</v>
      </c>
      <c r="U390" s="39"/>
      <c r="V390" s="39"/>
      <c r="W390" s="39"/>
      <c r="X390" s="39"/>
      <c r="Y390" s="39"/>
      <c r="Z390" s="39"/>
      <c r="AA390" s="39"/>
      <c r="AB390" s="39"/>
      <c r="AC390" s="39"/>
      <c r="AD390" s="39"/>
      <c r="AE390" s="39"/>
      <c r="AR390" s="253" t="s">
        <v>195</v>
      </c>
      <c r="AT390" s="253" t="s">
        <v>175</v>
      </c>
      <c r="AU390" s="253" t="s">
        <v>85</v>
      </c>
      <c r="AY390" s="18" t="s">
        <v>172</v>
      </c>
      <c r="BE390" s="254">
        <f>IF(N390="základní",J390,0)</f>
        <v>0</v>
      </c>
      <c r="BF390" s="254">
        <f>IF(N390="snížená",J390,0)</f>
        <v>0</v>
      </c>
      <c r="BG390" s="254">
        <f>IF(N390="zákl. přenesená",J390,0)</f>
        <v>0</v>
      </c>
      <c r="BH390" s="254">
        <f>IF(N390="sníž. přenesená",J390,0)</f>
        <v>0</v>
      </c>
      <c r="BI390" s="254">
        <f>IF(N390="nulová",J390,0)</f>
        <v>0</v>
      </c>
      <c r="BJ390" s="18" t="s">
        <v>83</v>
      </c>
      <c r="BK390" s="254">
        <f>ROUND(I390*H390,2)</f>
        <v>0</v>
      </c>
      <c r="BL390" s="18" t="s">
        <v>195</v>
      </c>
      <c r="BM390" s="253" t="s">
        <v>762</v>
      </c>
    </row>
    <row r="391" spans="1:47" s="2" customFormat="1" ht="12">
      <c r="A391" s="39"/>
      <c r="B391" s="40"/>
      <c r="C391" s="41"/>
      <c r="D391" s="255" t="s">
        <v>182</v>
      </c>
      <c r="E391" s="41"/>
      <c r="F391" s="256" t="s">
        <v>763</v>
      </c>
      <c r="G391" s="41"/>
      <c r="H391" s="41"/>
      <c r="I391" s="210"/>
      <c r="J391" s="41"/>
      <c r="K391" s="41"/>
      <c r="L391" s="45"/>
      <c r="M391" s="257"/>
      <c r="N391" s="258"/>
      <c r="O391" s="92"/>
      <c r="P391" s="92"/>
      <c r="Q391" s="92"/>
      <c r="R391" s="92"/>
      <c r="S391" s="92"/>
      <c r="T391" s="93"/>
      <c r="U391" s="39"/>
      <c r="V391" s="39"/>
      <c r="W391" s="39"/>
      <c r="X391" s="39"/>
      <c r="Y391" s="39"/>
      <c r="Z391" s="39"/>
      <c r="AA391" s="39"/>
      <c r="AB391" s="39"/>
      <c r="AC391" s="39"/>
      <c r="AD391" s="39"/>
      <c r="AE391" s="39"/>
      <c r="AT391" s="18" t="s">
        <v>182</v>
      </c>
      <c r="AU391" s="18" t="s">
        <v>85</v>
      </c>
    </row>
    <row r="392" spans="1:47" s="2" customFormat="1" ht="12">
      <c r="A392" s="39"/>
      <c r="B392" s="40"/>
      <c r="C392" s="41"/>
      <c r="D392" s="271" t="s">
        <v>218</v>
      </c>
      <c r="E392" s="41"/>
      <c r="F392" s="272" t="s">
        <v>764</v>
      </c>
      <c r="G392" s="41"/>
      <c r="H392" s="41"/>
      <c r="I392" s="210"/>
      <c r="J392" s="41"/>
      <c r="K392" s="41"/>
      <c r="L392" s="45"/>
      <c r="M392" s="257"/>
      <c r="N392" s="258"/>
      <c r="O392" s="92"/>
      <c r="P392" s="92"/>
      <c r="Q392" s="92"/>
      <c r="R392" s="92"/>
      <c r="S392" s="92"/>
      <c r="T392" s="93"/>
      <c r="U392" s="39"/>
      <c r="V392" s="39"/>
      <c r="W392" s="39"/>
      <c r="X392" s="39"/>
      <c r="Y392" s="39"/>
      <c r="Z392" s="39"/>
      <c r="AA392" s="39"/>
      <c r="AB392" s="39"/>
      <c r="AC392" s="39"/>
      <c r="AD392" s="39"/>
      <c r="AE392" s="39"/>
      <c r="AT392" s="18" t="s">
        <v>218</v>
      </c>
      <c r="AU392" s="18" t="s">
        <v>85</v>
      </c>
    </row>
    <row r="393" spans="1:47" s="2" customFormat="1" ht="12">
      <c r="A393" s="39"/>
      <c r="B393" s="40"/>
      <c r="C393" s="41"/>
      <c r="D393" s="255" t="s">
        <v>242</v>
      </c>
      <c r="E393" s="41"/>
      <c r="F393" s="259" t="s">
        <v>765</v>
      </c>
      <c r="G393" s="41"/>
      <c r="H393" s="41"/>
      <c r="I393" s="210"/>
      <c r="J393" s="41"/>
      <c r="K393" s="41"/>
      <c r="L393" s="45"/>
      <c r="M393" s="319"/>
      <c r="N393" s="320"/>
      <c r="O393" s="321"/>
      <c r="P393" s="321"/>
      <c r="Q393" s="321"/>
      <c r="R393" s="321"/>
      <c r="S393" s="321"/>
      <c r="T393" s="322"/>
      <c r="U393" s="39"/>
      <c r="V393" s="39"/>
      <c r="W393" s="39"/>
      <c r="X393" s="39"/>
      <c r="Y393" s="39"/>
      <c r="Z393" s="39"/>
      <c r="AA393" s="39"/>
      <c r="AB393" s="39"/>
      <c r="AC393" s="39"/>
      <c r="AD393" s="39"/>
      <c r="AE393" s="39"/>
      <c r="AT393" s="18" t="s">
        <v>242</v>
      </c>
      <c r="AU393" s="18" t="s">
        <v>85</v>
      </c>
    </row>
    <row r="394" spans="1:31" s="2" customFormat="1" ht="6.95" customHeight="1">
      <c r="A394" s="39"/>
      <c r="B394" s="67"/>
      <c r="C394" s="68"/>
      <c r="D394" s="68"/>
      <c r="E394" s="68"/>
      <c r="F394" s="68"/>
      <c r="G394" s="68"/>
      <c r="H394" s="68"/>
      <c r="I394" s="68"/>
      <c r="J394" s="68"/>
      <c r="K394" s="68"/>
      <c r="L394" s="45"/>
      <c r="M394" s="39"/>
      <c r="O394" s="39"/>
      <c r="P394" s="39"/>
      <c r="Q394" s="39"/>
      <c r="R394" s="39"/>
      <c r="S394" s="39"/>
      <c r="T394" s="39"/>
      <c r="U394" s="39"/>
      <c r="V394" s="39"/>
      <c r="W394" s="39"/>
      <c r="X394" s="39"/>
      <c r="Y394" s="39"/>
      <c r="Z394" s="39"/>
      <c r="AA394" s="39"/>
      <c r="AB394" s="39"/>
      <c r="AC394" s="39"/>
      <c r="AD394" s="39"/>
      <c r="AE394" s="39"/>
    </row>
  </sheetData>
  <sheetProtection password="CC35" sheet="1" objects="1" scenarios="1" formatColumns="0" formatRows="0" autoFilter="0"/>
  <autoFilter ref="C133:K393"/>
  <mergeCells count="14">
    <mergeCell ref="E7:H7"/>
    <mergeCell ref="E9:H9"/>
    <mergeCell ref="E18:H18"/>
    <mergeCell ref="E27:H27"/>
    <mergeCell ref="E85:H85"/>
    <mergeCell ref="E87:H87"/>
    <mergeCell ref="D108:F108"/>
    <mergeCell ref="D109:F109"/>
    <mergeCell ref="D110:F110"/>
    <mergeCell ref="D111:F111"/>
    <mergeCell ref="D112:F112"/>
    <mergeCell ref="E124:H124"/>
    <mergeCell ref="E126:H126"/>
    <mergeCell ref="L2:V2"/>
  </mergeCells>
  <hyperlinks>
    <hyperlink ref="F173" r:id="rId1" display="https://podminky.urs.cz/item/CS_URS_2022_01/174101101"/>
    <hyperlink ref="F192" r:id="rId2" display="https://podminky.urs.cz/item/CS_URS_2022_01/451576121"/>
    <hyperlink ref="F203" r:id="rId3" display="https://podminky.urs.cz/item/CS_URS_2022_01/565135111"/>
    <hyperlink ref="F208" r:id="rId4" display="https://podminky.urs.cz/item/CS_URS_2022_01/573111112"/>
    <hyperlink ref="F212" r:id="rId5" display="https://podminky.urs.cz/item/CS_URS_2022_01/573211108"/>
    <hyperlink ref="F216" r:id="rId6" display="https://podminky.urs.cz/item/CS_URS_2022_01/577134111"/>
    <hyperlink ref="F221" r:id="rId7" display="https://podminky.urs.cz/item/CS_URS_2022_01/577155112"/>
    <hyperlink ref="F226" r:id="rId8" display="https://podminky.urs.cz/item/CS_URS_2022_01/599141111"/>
    <hyperlink ref="F252" r:id="rId9" display="https://podminky.urs.cz/item/CS_URS_2022_01/914111111"/>
    <hyperlink ref="F265" r:id="rId10" display="https://podminky.urs.cz/item/CS_URS_2022_01/914511111"/>
    <hyperlink ref="F280" r:id="rId11" display="https://podminky.urs.cz/item/CS_URS_2022_01/915211112"/>
    <hyperlink ref="F285" r:id="rId12" display="https://podminky.urs.cz/item/CS_URS_2022_01/915211116"/>
    <hyperlink ref="F290" r:id="rId13" display="https://podminky.urs.cz/item/CS_URS_2022_01/915221112"/>
    <hyperlink ref="F295" r:id="rId14" display="https://podminky.urs.cz/item/CS_URS_2022_01/915221122"/>
    <hyperlink ref="F302" r:id="rId15" display="https://podminky.urs.cz/item/CS_URS_2022_01/915231112"/>
    <hyperlink ref="F311" r:id="rId16" display="https://podminky.urs.cz/item/CS_URS_2022_01/915231116"/>
    <hyperlink ref="F316" r:id="rId17" display="https://podminky.urs.cz/item/CS_URS_2022_01/915611111"/>
    <hyperlink ref="F321" r:id="rId18" display="https://podminky.urs.cz/item/CS_URS_2022_01/915621111"/>
    <hyperlink ref="F331" r:id="rId19" display="https://podminky.urs.cz/item/CS_URS_2022_01/966006132"/>
    <hyperlink ref="F336" r:id="rId20" display="https://podminky.urs.cz/item/CS_URS_2022_01/966006211"/>
    <hyperlink ref="F342" r:id="rId21" display="https://podminky.urs.cz/item/CS_URS_2022_01/997013501"/>
    <hyperlink ref="F349" r:id="rId22" display="https://podminky.urs.cz/item/CS_URS_2022_01/997013509"/>
    <hyperlink ref="F354" r:id="rId23" display="https://podminky.urs.cz/item/CS_URS_2022_01/997221551"/>
    <hyperlink ref="F362" r:id="rId24" display="https://podminky.urs.cz/item/CS_URS_2022_01/997221559"/>
    <hyperlink ref="F367" r:id="rId25" display="https://podminky.urs.cz/item/CS_URS_2022_01/997221561"/>
    <hyperlink ref="F373" r:id="rId26" display="https://podminky.urs.cz/item/CS_URS_2022_01/997221569"/>
    <hyperlink ref="F378" r:id="rId27" display="https://podminky.urs.cz/item/CS_URS_2022_01/997221611"/>
    <hyperlink ref="F392" r:id="rId28" display="https://podminky.urs.cz/item/CS_URS_2022_01/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9"/>
</worksheet>
</file>

<file path=xl/worksheets/sheet5.xml><?xml version="1.0" encoding="utf-8"?>
<worksheet xmlns="http://schemas.openxmlformats.org/spreadsheetml/2006/main" xmlns:r="http://schemas.openxmlformats.org/officeDocument/2006/relationships">
  <sheetPr>
    <pageSetUpPr fitToPage="1"/>
  </sheetPr>
  <dimension ref="A2:BM3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94</v>
      </c>
      <c r="AZ2" s="276" t="s">
        <v>766</v>
      </c>
      <c r="BA2" s="276" t="s">
        <v>1</v>
      </c>
      <c r="BB2" s="276" t="s">
        <v>1</v>
      </c>
      <c r="BC2" s="276" t="s">
        <v>767</v>
      </c>
      <c r="BD2" s="276" t="s">
        <v>85</v>
      </c>
    </row>
    <row r="3" spans="2:56" s="1" customFormat="1" ht="6.95" customHeight="1">
      <c r="B3" s="147"/>
      <c r="C3" s="148"/>
      <c r="D3" s="148"/>
      <c r="E3" s="148"/>
      <c r="F3" s="148"/>
      <c r="G3" s="148"/>
      <c r="H3" s="148"/>
      <c r="I3" s="148"/>
      <c r="J3" s="148"/>
      <c r="K3" s="148"/>
      <c r="L3" s="21"/>
      <c r="AT3" s="18" t="s">
        <v>85</v>
      </c>
      <c r="AZ3" s="276" t="s">
        <v>768</v>
      </c>
      <c r="BA3" s="276" t="s">
        <v>1</v>
      </c>
      <c r="BB3" s="276" t="s">
        <v>1</v>
      </c>
      <c r="BC3" s="276" t="s">
        <v>769</v>
      </c>
      <c r="BD3" s="276" t="s">
        <v>85</v>
      </c>
    </row>
    <row r="4" spans="2:56" s="1" customFormat="1" ht="24.95" customHeight="1">
      <c r="B4" s="21"/>
      <c r="D4" s="149" t="s">
        <v>132</v>
      </c>
      <c r="L4" s="21"/>
      <c r="M4" s="150" t="s">
        <v>10</v>
      </c>
      <c r="AT4" s="18" t="s">
        <v>4</v>
      </c>
      <c r="AZ4" s="276" t="s">
        <v>770</v>
      </c>
      <c r="BA4" s="276" t="s">
        <v>1</v>
      </c>
      <c r="BB4" s="276" t="s">
        <v>1</v>
      </c>
      <c r="BC4" s="276" t="s">
        <v>527</v>
      </c>
      <c r="BD4" s="276" t="s">
        <v>85</v>
      </c>
    </row>
    <row r="5" spans="2:56" s="1" customFormat="1" ht="6.95" customHeight="1">
      <c r="B5" s="21"/>
      <c r="L5" s="21"/>
      <c r="AZ5" s="276" t="s">
        <v>771</v>
      </c>
      <c r="BA5" s="276" t="s">
        <v>1</v>
      </c>
      <c r="BB5" s="276" t="s">
        <v>1</v>
      </c>
      <c r="BC5" s="276" t="s">
        <v>772</v>
      </c>
      <c r="BD5" s="276" t="s">
        <v>85</v>
      </c>
    </row>
    <row r="6" spans="2:56" s="1" customFormat="1" ht="12" customHeight="1">
      <c r="B6" s="21"/>
      <c r="D6" s="151" t="s">
        <v>16</v>
      </c>
      <c r="L6" s="21"/>
      <c r="AZ6" s="276" t="s">
        <v>773</v>
      </c>
      <c r="BA6" s="276" t="s">
        <v>1</v>
      </c>
      <c r="BB6" s="276" t="s">
        <v>1</v>
      </c>
      <c r="BC6" s="276" t="s">
        <v>541</v>
      </c>
      <c r="BD6" s="276" t="s">
        <v>85</v>
      </c>
    </row>
    <row r="7" spans="2:56" s="1" customFormat="1" ht="26.25" customHeight="1">
      <c r="B7" s="21"/>
      <c r="E7" s="152" t="str">
        <f>'Rekapitulace stavby'!K6</f>
        <v>Chodník a úpravy autobusových zastávek, ul. Císařská v Novém Jičíně (Bocheta)</v>
      </c>
      <c r="F7" s="151"/>
      <c r="G7" s="151"/>
      <c r="H7" s="151"/>
      <c r="L7" s="21"/>
      <c r="AZ7" s="276" t="s">
        <v>774</v>
      </c>
      <c r="BA7" s="276" t="s">
        <v>1</v>
      </c>
      <c r="BB7" s="276" t="s">
        <v>1</v>
      </c>
      <c r="BC7" s="276" t="s">
        <v>708</v>
      </c>
      <c r="BD7" s="276" t="s">
        <v>85</v>
      </c>
    </row>
    <row r="8" spans="1:56"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c r="AZ8" s="276" t="s">
        <v>775</v>
      </c>
      <c r="BA8" s="276" t="s">
        <v>1</v>
      </c>
      <c r="BB8" s="276" t="s">
        <v>1</v>
      </c>
      <c r="BC8" s="276" t="s">
        <v>189</v>
      </c>
      <c r="BD8" s="276" t="s">
        <v>85</v>
      </c>
    </row>
    <row r="9" spans="1:31" s="2" customFormat="1" ht="16.5" customHeight="1">
      <c r="A9" s="39"/>
      <c r="B9" s="45"/>
      <c r="C9" s="39"/>
      <c r="D9" s="39"/>
      <c r="E9" s="153" t="s">
        <v>776</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J105</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ROUND((SUM(BE105:BE112)+SUM(BE132:BE311)),2)</f>
        <v>0</v>
      </c>
      <c r="G35" s="39"/>
      <c r="H35" s="39"/>
      <c r="I35" s="167">
        <v>0.21</v>
      </c>
      <c r="J35" s="166">
        <f>ROUND(((SUM(BE105:BE112)+SUM(BE132:BE311))*I35),2)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ROUND((SUM(BF105:BF112)+SUM(BF132:BF311)),2)</f>
        <v>0</v>
      </c>
      <c r="G36" s="39"/>
      <c r="H36" s="39"/>
      <c r="I36" s="167">
        <v>0.15</v>
      </c>
      <c r="J36" s="166">
        <f>ROUND(((SUM(BF105:BF112)+SUM(BF132:BF311))*I36),2)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ROUND((SUM(BG105:BG112)+SUM(BG132:BG311)),2)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ROUND((SUM(BH105:BH112)+SUM(BH132:BH311)),2)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ROUND((SUM(BI105:BI112)+SUM(BI132:BI311)),2)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SO102 - Autobusový záliv</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J132</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230</v>
      </c>
      <c r="E97" s="194"/>
      <c r="F97" s="194"/>
      <c r="G97" s="194"/>
      <c r="H97" s="194"/>
      <c r="I97" s="194"/>
      <c r="J97" s="195">
        <f>J133</f>
        <v>0</v>
      </c>
      <c r="K97" s="192"/>
      <c r="L97" s="196"/>
      <c r="S97" s="9"/>
      <c r="T97" s="9"/>
      <c r="U97" s="9"/>
      <c r="V97" s="9"/>
      <c r="W97" s="9"/>
      <c r="X97" s="9"/>
      <c r="Y97" s="9"/>
      <c r="Z97" s="9"/>
      <c r="AA97" s="9"/>
      <c r="AB97" s="9"/>
      <c r="AC97" s="9"/>
      <c r="AD97" s="9"/>
      <c r="AE97" s="9"/>
    </row>
    <row r="98" spans="1:31" s="10" customFormat="1" ht="19.9" customHeight="1">
      <c r="A98" s="10"/>
      <c r="B98" s="197"/>
      <c r="C98" s="134"/>
      <c r="D98" s="198" t="s">
        <v>391</v>
      </c>
      <c r="E98" s="199"/>
      <c r="F98" s="199"/>
      <c r="G98" s="199"/>
      <c r="H98" s="199"/>
      <c r="I98" s="199"/>
      <c r="J98" s="200">
        <f>J134</f>
        <v>0</v>
      </c>
      <c r="K98" s="134"/>
      <c r="L98" s="201"/>
      <c r="S98" s="10"/>
      <c r="T98" s="10"/>
      <c r="U98" s="10"/>
      <c r="V98" s="10"/>
      <c r="W98" s="10"/>
      <c r="X98" s="10"/>
      <c r="Y98" s="10"/>
      <c r="Z98" s="10"/>
      <c r="AA98" s="10"/>
      <c r="AB98" s="10"/>
      <c r="AC98" s="10"/>
      <c r="AD98" s="10"/>
      <c r="AE98" s="10"/>
    </row>
    <row r="99" spans="1:31" s="10" customFormat="1" ht="19.9" customHeight="1">
      <c r="A99" s="10"/>
      <c r="B99" s="197"/>
      <c r="C99" s="134"/>
      <c r="D99" s="198" t="s">
        <v>777</v>
      </c>
      <c r="E99" s="199"/>
      <c r="F99" s="199"/>
      <c r="G99" s="199"/>
      <c r="H99" s="199"/>
      <c r="I99" s="199"/>
      <c r="J99" s="200">
        <f>J213</f>
        <v>0</v>
      </c>
      <c r="K99" s="134"/>
      <c r="L99" s="201"/>
      <c r="S99" s="10"/>
      <c r="T99" s="10"/>
      <c r="U99" s="10"/>
      <c r="V99" s="10"/>
      <c r="W99" s="10"/>
      <c r="X99" s="10"/>
      <c r="Y99" s="10"/>
      <c r="Z99" s="10"/>
      <c r="AA99" s="10"/>
      <c r="AB99" s="10"/>
      <c r="AC99" s="10"/>
      <c r="AD99" s="10"/>
      <c r="AE99" s="10"/>
    </row>
    <row r="100" spans="1:31" s="10" customFormat="1" ht="19.9" customHeight="1">
      <c r="A100" s="10"/>
      <c r="B100" s="197"/>
      <c r="C100" s="134"/>
      <c r="D100" s="198" t="s">
        <v>393</v>
      </c>
      <c r="E100" s="199"/>
      <c r="F100" s="199"/>
      <c r="G100" s="199"/>
      <c r="H100" s="199"/>
      <c r="I100" s="199"/>
      <c r="J100" s="200">
        <f>J225</f>
        <v>0</v>
      </c>
      <c r="K100" s="134"/>
      <c r="L100" s="201"/>
      <c r="S100" s="10"/>
      <c r="T100" s="10"/>
      <c r="U100" s="10"/>
      <c r="V100" s="10"/>
      <c r="W100" s="10"/>
      <c r="X100" s="10"/>
      <c r="Y100" s="10"/>
      <c r="Z100" s="10"/>
      <c r="AA100" s="10"/>
      <c r="AB100" s="10"/>
      <c r="AC100" s="10"/>
      <c r="AD100" s="10"/>
      <c r="AE100" s="10"/>
    </row>
    <row r="101" spans="1:31" s="10" customFormat="1" ht="19.9" customHeight="1">
      <c r="A101" s="10"/>
      <c r="B101" s="197"/>
      <c r="C101" s="134"/>
      <c r="D101" s="198" t="s">
        <v>231</v>
      </c>
      <c r="E101" s="199"/>
      <c r="F101" s="199"/>
      <c r="G101" s="199"/>
      <c r="H101" s="199"/>
      <c r="I101" s="199"/>
      <c r="J101" s="200">
        <f>J265</f>
        <v>0</v>
      </c>
      <c r="K101" s="134"/>
      <c r="L101" s="201"/>
      <c r="S101" s="10"/>
      <c r="T101" s="10"/>
      <c r="U101" s="10"/>
      <c r="V101" s="10"/>
      <c r="W101" s="10"/>
      <c r="X101" s="10"/>
      <c r="Y101" s="10"/>
      <c r="Z101" s="10"/>
      <c r="AA101" s="10"/>
      <c r="AB101" s="10"/>
      <c r="AC101" s="10"/>
      <c r="AD101" s="10"/>
      <c r="AE101" s="10"/>
    </row>
    <row r="102" spans="1:31" s="10" customFormat="1" ht="19.9" customHeight="1">
      <c r="A102" s="10"/>
      <c r="B102" s="197"/>
      <c r="C102" s="134"/>
      <c r="D102" s="198" t="s">
        <v>396</v>
      </c>
      <c r="E102" s="199"/>
      <c r="F102" s="199"/>
      <c r="G102" s="199"/>
      <c r="H102" s="199"/>
      <c r="I102" s="199"/>
      <c r="J102" s="200">
        <f>J307</f>
        <v>0</v>
      </c>
      <c r="K102" s="134"/>
      <c r="L102" s="201"/>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29.25" customHeight="1">
      <c r="A105" s="39"/>
      <c r="B105" s="40"/>
      <c r="C105" s="190" t="s">
        <v>147</v>
      </c>
      <c r="D105" s="41"/>
      <c r="E105" s="41"/>
      <c r="F105" s="41"/>
      <c r="G105" s="41"/>
      <c r="H105" s="41"/>
      <c r="I105" s="41"/>
      <c r="J105" s="202">
        <f>ROUND(J106+J107+J108+J109+J110+J111,2)</f>
        <v>0</v>
      </c>
      <c r="K105" s="41"/>
      <c r="L105" s="64"/>
      <c r="N105" s="203" t="s">
        <v>39</v>
      </c>
      <c r="S105" s="39"/>
      <c r="T105" s="39"/>
      <c r="U105" s="39"/>
      <c r="V105" s="39"/>
      <c r="W105" s="39"/>
      <c r="X105" s="39"/>
      <c r="Y105" s="39"/>
      <c r="Z105" s="39"/>
      <c r="AA105" s="39"/>
      <c r="AB105" s="39"/>
      <c r="AC105" s="39"/>
      <c r="AD105" s="39"/>
      <c r="AE105" s="39"/>
    </row>
    <row r="106" spans="1:65" s="2" customFormat="1" ht="18" customHeight="1">
      <c r="A106" s="39"/>
      <c r="B106" s="40"/>
      <c r="C106" s="41"/>
      <c r="D106" s="204" t="s">
        <v>148</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150</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151</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4" t="s">
        <v>152</v>
      </c>
      <c r="E109" s="205"/>
      <c r="F109" s="205"/>
      <c r="G109" s="41"/>
      <c r="H109" s="41"/>
      <c r="I109" s="41"/>
      <c r="J109" s="206">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149</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9"/>
      <c r="B110" s="40"/>
      <c r="C110" s="41"/>
      <c r="D110" s="204" t="s">
        <v>153</v>
      </c>
      <c r="E110" s="205"/>
      <c r="F110" s="205"/>
      <c r="G110" s="41"/>
      <c r="H110" s="41"/>
      <c r="I110" s="41"/>
      <c r="J110" s="206">
        <v>0</v>
      </c>
      <c r="K110" s="41"/>
      <c r="L110" s="207"/>
      <c r="M110" s="208"/>
      <c r="N110" s="209" t="s">
        <v>40</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149</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9"/>
      <c r="B111" s="40"/>
      <c r="C111" s="41"/>
      <c r="D111" s="205" t="s">
        <v>154</v>
      </c>
      <c r="E111" s="41"/>
      <c r="F111" s="41"/>
      <c r="G111" s="41"/>
      <c r="H111" s="41"/>
      <c r="I111" s="41"/>
      <c r="J111" s="206">
        <f>ROUND(J30*T111,2)</f>
        <v>0</v>
      </c>
      <c r="K111" s="41"/>
      <c r="L111" s="207"/>
      <c r="M111" s="208"/>
      <c r="N111" s="209" t="s">
        <v>40</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155</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31" s="2" customFormat="1" ht="12">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29.25" customHeight="1">
      <c r="A113" s="39"/>
      <c r="B113" s="40"/>
      <c r="C113" s="213" t="s">
        <v>156</v>
      </c>
      <c r="D113" s="188"/>
      <c r="E113" s="188"/>
      <c r="F113" s="188"/>
      <c r="G113" s="188"/>
      <c r="H113" s="188"/>
      <c r="I113" s="188"/>
      <c r="J113" s="214">
        <f>ROUND(J96+J105,2)</f>
        <v>0</v>
      </c>
      <c r="K113" s="188"/>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4" t="s">
        <v>157</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26.25" customHeight="1">
      <c r="A122" s="39"/>
      <c r="B122" s="40"/>
      <c r="C122" s="41"/>
      <c r="D122" s="41"/>
      <c r="E122" s="186" t="str">
        <f>E7</f>
        <v>Chodník a úpravy autobusových zastávek, ul. Císařská v Novém Jičíně (Bocheta)</v>
      </c>
      <c r="F122" s="33"/>
      <c r="G122" s="33"/>
      <c r="H122" s="33"/>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133</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E9</f>
        <v>SO102 - Autobusový záliv</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F12</f>
        <v xml:space="preserve"> </v>
      </c>
      <c r="G126" s="41"/>
      <c r="H126" s="41"/>
      <c r="I126" s="33" t="s">
        <v>22</v>
      </c>
      <c r="J126" s="80" t="str">
        <f>IF(J12="","",J12)</f>
        <v>7. 2. 2022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E15</f>
        <v>Město Nový Jičín</v>
      </c>
      <c r="G128" s="41"/>
      <c r="H128" s="41"/>
      <c r="I128" s="33" t="s">
        <v>30</v>
      </c>
      <c r="J128" s="37" t="str">
        <f>E21</f>
        <v>DOPRAPLAN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IF(E18="","",E18)</f>
        <v>Vyplň údaj</v>
      </c>
      <c r="G129" s="41"/>
      <c r="H129" s="41"/>
      <c r="I129" s="33" t="s">
        <v>33</v>
      </c>
      <c r="J129" s="37" t="str">
        <f>E24</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15"/>
      <c r="B131" s="216"/>
      <c r="C131" s="217" t="s">
        <v>158</v>
      </c>
      <c r="D131" s="218" t="s">
        <v>60</v>
      </c>
      <c r="E131" s="218" t="s">
        <v>56</v>
      </c>
      <c r="F131" s="218" t="s">
        <v>57</v>
      </c>
      <c r="G131" s="218" t="s">
        <v>159</v>
      </c>
      <c r="H131" s="218" t="s">
        <v>160</v>
      </c>
      <c r="I131" s="218" t="s">
        <v>161</v>
      </c>
      <c r="J131" s="218" t="s">
        <v>140</v>
      </c>
      <c r="K131" s="219" t="s">
        <v>162</v>
      </c>
      <c r="L131" s="220"/>
      <c r="M131" s="101" t="s">
        <v>1</v>
      </c>
      <c r="N131" s="102" t="s">
        <v>39</v>
      </c>
      <c r="O131" s="102" t="s">
        <v>163</v>
      </c>
      <c r="P131" s="102" t="s">
        <v>164</v>
      </c>
      <c r="Q131" s="102" t="s">
        <v>165</v>
      </c>
      <c r="R131" s="102" t="s">
        <v>166</v>
      </c>
      <c r="S131" s="102" t="s">
        <v>167</v>
      </c>
      <c r="T131" s="103" t="s">
        <v>168</v>
      </c>
      <c r="U131" s="215"/>
      <c r="V131" s="215"/>
      <c r="W131" s="215"/>
      <c r="X131" s="215"/>
      <c r="Y131" s="215"/>
      <c r="Z131" s="215"/>
      <c r="AA131" s="215"/>
      <c r="AB131" s="215"/>
      <c r="AC131" s="215"/>
      <c r="AD131" s="215"/>
      <c r="AE131" s="215"/>
    </row>
    <row r="132" spans="1:63" s="2" customFormat="1" ht="22.8" customHeight="1">
      <c r="A132" s="39"/>
      <c r="B132" s="40"/>
      <c r="C132" s="108" t="s">
        <v>169</v>
      </c>
      <c r="D132" s="41"/>
      <c r="E132" s="41"/>
      <c r="F132" s="41"/>
      <c r="G132" s="41"/>
      <c r="H132" s="41"/>
      <c r="I132" s="41"/>
      <c r="J132" s="221">
        <f>BK132</f>
        <v>0</v>
      </c>
      <c r="K132" s="41"/>
      <c r="L132" s="45"/>
      <c r="M132" s="104"/>
      <c r="N132" s="222"/>
      <c r="O132" s="105"/>
      <c r="P132" s="223">
        <f>P133</f>
        <v>0</v>
      </c>
      <c r="Q132" s="105"/>
      <c r="R132" s="223">
        <f>R133</f>
        <v>133.07549079999998</v>
      </c>
      <c r="S132" s="105"/>
      <c r="T132" s="224">
        <f>T133</f>
        <v>0</v>
      </c>
      <c r="U132" s="39"/>
      <c r="V132" s="39"/>
      <c r="W132" s="39"/>
      <c r="X132" s="39"/>
      <c r="Y132" s="39"/>
      <c r="Z132" s="39"/>
      <c r="AA132" s="39"/>
      <c r="AB132" s="39"/>
      <c r="AC132" s="39"/>
      <c r="AD132" s="39"/>
      <c r="AE132" s="39"/>
      <c r="AT132" s="18" t="s">
        <v>74</v>
      </c>
      <c r="AU132" s="18" t="s">
        <v>142</v>
      </c>
      <c r="BK132" s="225">
        <f>BK133</f>
        <v>0</v>
      </c>
    </row>
    <row r="133" spans="1:63" s="12" customFormat="1" ht="25.9" customHeight="1">
      <c r="A133" s="12"/>
      <c r="B133" s="226"/>
      <c r="C133" s="227"/>
      <c r="D133" s="228" t="s">
        <v>74</v>
      </c>
      <c r="E133" s="229" t="s">
        <v>232</v>
      </c>
      <c r="F133" s="229" t="s">
        <v>233</v>
      </c>
      <c r="G133" s="227"/>
      <c r="H133" s="227"/>
      <c r="I133" s="230"/>
      <c r="J133" s="231">
        <f>BK133</f>
        <v>0</v>
      </c>
      <c r="K133" s="227"/>
      <c r="L133" s="232"/>
      <c r="M133" s="233"/>
      <c r="N133" s="234"/>
      <c r="O133" s="234"/>
      <c r="P133" s="235">
        <f>P134+P213+P225+P265+P307</f>
        <v>0</v>
      </c>
      <c r="Q133" s="234"/>
      <c r="R133" s="235">
        <f>R134+R213+R225+R265+R307</f>
        <v>133.07549079999998</v>
      </c>
      <c r="S133" s="234"/>
      <c r="T133" s="236">
        <f>T134+T213+T225+T265+T307</f>
        <v>0</v>
      </c>
      <c r="U133" s="12"/>
      <c r="V133" s="12"/>
      <c r="W133" s="12"/>
      <c r="X133" s="12"/>
      <c r="Y133" s="12"/>
      <c r="Z133" s="12"/>
      <c r="AA133" s="12"/>
      <c r="AB133" s="12"/>
      <c r="AC133" s="12"/>
      <c r="AD133" s="12"/>
      <c r="AE133" s="12"/>
      <c r="AR133" s="237" t="s">
        <v>83</v>
      </c>
      <c r="AT133" s="238" t="s">
        <v>74</v>
      </c>
      <c r="AU133" s="238" t="s">
        <v>75</v>
      </c>
      <c r="AY133" s="237" t="s">
        <v>172</v>
      </c>
      <c r="BK133" s="239">
        <f>BK134+BK213+BK225+BK265+BK307</f>
        <v>0</v>
      </c>
    </row>
    <row r="134" spans="1:63" s="12" customFormat="1" ht="22.8" customHeight="1">
      <c r="A134" s="12"/>
      <c r="B134" s="226"/>
      <c r="C134" s="227"/>
      <c r="D134" s="228" t="s">
        <v>74</v>
      </c>
      <c r="E134" s="240" t="s">
        <v>83</v>
      </c>
      <c r="F134" s="240" t="s">
        <v>121</v>
      </c>
      <c r="G134" s="227"/>
      <c r="H134" s="227"/>
      <c r="I134" s="230"/>
      <c r="J134" s="241">
        <f>BK134</f>
        <v>0</v>
      </c>
      <c r="K134" s="227"/>
      <c r="L134" s="232"/>
      <c r="M134" s="233"/>
      <c r="N134" s="234"/>
      <c r="O134" s="234"/>
      <c r="P134" s="235">
        <f>SUM(P135:P212)</f>
        <v>0</v>
      </c>
      <c r="Q134" s="234"/>
      <c r="R134" s="235">
        <f>SUM(R135:R212)</f>
        <v>61.375375</v>
      </c>
      <c r="S134" s="234"/>
      <c r="T134" s="236">
        <f>SUM(T135:T212)</f>
        <v>0</v>
      </c>
      <c r="U134" s="12"/>
      <c r="V134" s="12"/>
      <c r="W134" s="12"/>
      <c r="X134" s="12"/>
      <c r="Y134" s="12"/>
      <c r="Z134" s="12"/>
      <c r="AA134" s="12"/>
      <c r="AB134" s="12"/>
      <c r="AC134" s="12"/>
      <c r="AD134" s="12"/>
      <c r="AE134" s="12"/>
      <c r="AR134" s="237" t="s">
        <v>83</v>
      </c>
      <c r="AT134" s="238" t="s">
        <v>74</v>
      </c>
      <c r="AU134" s="238" t="s">
        <v>83</v>
      </c>
      <c r="AY134" s="237" t="s">
        <v>172</v>
      </c>
      <c r="BK134" s="239">
        <f>SUM(BK135:BK212)</f>
        <v>0</v>
      </c>
    </row>
    <row r="135" spans="1:65" s="2" customFormat="1" ht="24.15" customHeight="1">
      <c r="A135" s="39"/>
      <c r="B135" s="40"/>
      <c r="C135" s="242" t="s">
        <v>83</v>
      </c>
      <c r="D135" s="242" t="s">
        <v>175</v>
      </c>
      <c r="E135" s="243" t="s">
        <v>778</v>
      </c>
      <c r="F135" s="244" t="s">
        <v>779</v>
      </c>
      <c r="G135" s="245" t="s">
        <v>399</v>
      </c>
      <c r="H135" s="246">
        <v>75</v>
      </c>
      <c r="I135" s="247"/>
      <c r="J135" s="248">
        <f>ROUND(I135*H135,2)</f>
        <v>0</v>
      </c>
      <c r="K135" s="244" t="s">
        <v>216</v>
      </c>
      <c r="L135" s="45"/>
      <c r="M135" s="249" t="s">
        <v>1</v>
      </c>
      <c r="N135" s="250" t="s">
        <v>40</v>
      </c>
      <c r="O135" s="92"/>
      <c r="P135" s="251">
        <f>O135*H135</f>
        <v>0</v>
      </c>
      <c r="Q135" s="251">
        <v>0</v>
      </c>
      <c r="R135" s="251">
        <f>Q135*H135</f>
        <v>0</v>
      </c>
      <c r="S135" s="251">
        <v>0</v>
      </c>
      <c r="T135" s="252">
        <f>S135*H135</f>
        <v>0</v>
      </c>
      <c r="U135" s="39"/>
      <c r="V135" s="39"/>
      <c r="W135" s="39"/>
      <c r="X135" s="39"/>
      <c r="Y135" s="39"/>
      <c r="Z135" s="39"/>
      <c r="AA135" s="39"/>
      <c r="AB135" s="39"/>
      <c r="AC135" s="39"/>
      <c r="AD135" s="39"/>
      <c r="AE135" s="39"/>
      <c r="AR135" s="253" t="s">
        <v>195</v>
      </c>
      <c r="AT135" s="253" t="s">
        <v>175</v>
      </c>
      <c r="AU135" s="253" t="s">
        <v>85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195</v>
      </c>
      <c r="BM135" s="253" t="s">
        <v>780</v>
      </c>
    </row>
    <row r="136" spans="1:47" s="2" customFormat="1" ht="12">
      <c r="A136" s="39"/>
      <c r="B136" s="40"/>
      <c r="C136" s="41"/>
      <c r="D136" s="255" t="s">
        <v>182</v>
      </c>
      <c r="E136" s="41"/>
      <c r="F136" s="256" t="s">
        <v>781</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85</v>
      </c>
    </row>
    <row r="137" spans="1:47" s="2" customFormat="1" ht="12">
      <c r="A137" s="39"/>
      <c r="B137" s="40"/>
      <c r="C137" s="41"/>
      <c r="D137" s="271" t="s">
        <v>218</v>
      </c>
      <c r="E137" s="41"/>
      <c r="F137" s="272" t="s">
        <v>782</v>
      </c>
      <c r="G137" s="41"/>
      <c r="H137" s="41"/>
      <c r="I137" s="210"/>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218</v>
      </c>
      <c r="AU137" s="18" t="s">
        <v>85</v>
      </c>
    </row>
    <row r="138" spans="1:47" s="2" customFormat="1" ht="12">
      <c r="A138" s="39"/>
      <c r="B138" s="40"/>
      <c r="C138" s="41"/>
      <c r="D138" s="255" t="s">
        <v>242</v>
      </c>
      <c r="E138" s="41"/>
      <c r="F138" s="259" t="s">
        <v>783</v>
      </c>
      <c r="G138" s="41"/>
      <c r="H138" s="41"/>
      <c r="I138" s="210"/>
      <c r="J138" s="41"/>
      <c r="K138" s="41"/>
      <c r="L138" s="45"/>
      <c r="M138" s="257"/>
      <c r="N138" s="258"/>
      <c r="O138" s="92"/>
      <c r="P138" s="92"/>
      <c r="Q138" s="92"/>
      <c r="R138" s="92"/>
      <c r="S138" s="92"/>
      <c r="T138" s="93"/>
      <c r="U138" s="39"/>
      <c r="V138" s="39"/>
      <c r="W138" s="39"/>
      <c r="X138" s="39"/>
      <c r="Y138" s="39"/>
      <c r="Z138" s="39"/>
      <c r="AA138" s="39"/>
      <c r="AB138" s="39"/>
      <c r="AC138" s="39"/>
      <c r="AD138" s="39"/>
      <c r="AE138" s="39"/>
      <c r="AT138" s="18" t="s">
        <v>242</v>
      </c>
      <c r="AU138" s="18" t="s">
        <v>85</v>
      </c>
    </row>
    <row r="139" spans="1:51" s="13" customFormat="1" ht="12">
      <c r="A139" s="13"/>
      <c r="B139" s="260"/>
      <c r="C139" s="261"/>
      <c r="D139" s="255" t="s">
        <v>203</v>
      </c>
      <c r="E139" s="262" t="s">
        <v>768</v>
      </c>
      <c r="F139" s="263" t="s">
        <v>769</v>
      </c>
      <c r="G139" s="261"/>
      <c r="H139" s="264">
        <v>75</v>
      </c>
      <c r="I139" s="265"/>
      <c r="J139" s="261"/>
      <c r="K139" s="261"/>
      <c r="L139" s="266"/>
      <c r="M139" s="267"/>
      <c r="N139" s="268"/>
      <c r="O139" s="268"/>
      <c r="P139" s="268"/>
      <c r="Q139" s="268"/>
      <c r="R139" s="268"/>
      <c r="S139" s="268"/>
      <c r="T139" s="269"/>
      <c r="U139" s="13"/>
      <c r="V139" s="13"/>
      <c r="W139" s="13"/>
      <c r="X139" s="13"/>
      <c r="Y139" s="13"/>
      <c r="Z139" s="13"/>
      <c r="AA139" s="13"/>
      <c r="AB139" s="13"/>
      <c r="AC139" s="13"/>
      <c r="AD139" s="13"/>
      <c r="AE139" s="13"/>
      <c r="AT139" s="270" t="s">
        <v>203</v>
      </c>
      <c r="AU139" s="270" t="s">
        <v>85</v>
      </c>
      <c r="AV139" s="13" t="s">
        <v>85</v>
      </c>
      <c r="AW139" s="13" t="s">
        <v>32</v>
      </c>
      <c r="AX139" s="13" t="s">
        <v>83</v>
      </c>
      <c r="AY139" s="270" t="s">
        <v>172</v>
      </c>
    </row>
    <row r="140" spans="1:65" s="2" customFormat="1" ht="24.15" customHeight="1">
      <c r="A140" s="39"/>
      <c r="B140" s="40"/>
      <c r="C140" s="242" t="s">
        <v>85</v>
      </c>
      <c r="D140" s="242" t="s">
        <v>175</v>
      </c>
      <c r="E140" s="243" t="s">
        <v>784</v>
      </c>
      <c r="F140" s="244" t="s">
        <v>785</v>
      </c>
      <c r="G140" s="245" t="s">
        <v>417</v>
      </c>
      <c r="H140" s="246">
        <v>52</v>
      </c>
      <c r="I140" s="247"/>
      <c r="J140" s="248">
        <f>ROUND(I140*H140,2)</f>
        <v>0</v>
      </c>
      <c r="K140" s="244" t="s">
        <v>179</v>
      </c>
      <c r="L140" s="45"/>
      <c r="M140" s="249" t="s">
        <v>1</v>
      </c>
      <c r="N140" s="250" t="s">
        <v>40</v>
      </c>
      <c r="O140" s="92"/>
      <c r="P140" s="251">
        <f>O140*H140</f>
        <v>0</v>
      </c>
      <c r="Q140" s="251">
        <v>0</v>
      </c>
      <c r="R140" s="251">
        <f>Q140*H140</f>
        <v>0</v>
      </c>
      <c r="S140" s="251">
        <v>0</v>
      </c>
      <c r="T140" s="252">
        <f>S140*H140</f>
        <v>0</v>
      </c>
      <c r="U140" s="39"/>
      <c r="V140" s="39"/>
      <c r="W140" s="39"/>
      <c r="X140" s="39"/>
      <c r="Y140" s="39"/>
      <c r="Z140" s="39"/>
      <c r="AA140" s="39"/>
      <c r="AB140" s="39"/>
      <c r="AC140" s="39"/>
      <c r="AD140" s="39"/>
      <c r="AE140" s="39"/>
      <c r="AR140" s="253" t="s">
        <v>195</v>
      </c>
      <c r="AT140" s="253" t="s">
        <v>175</v>
      </c>
      <c r="AU140" s="253" t="s">
        <v>85</v>
      </c>
      <c r="AY140" s="18" t="s">
        <v>172</v>
      </c>
      <c r="BE140" s="254">
        <f>IF(N140="základní",J140,0)</f>
        <v>0</v>
      </c>
      <c r="BF140" s="254">
        <f>IF(N140="snížená",J140,0)</f>
        <v>0</v>
      </c>
      <c r="BG140" s="254">
        <f>IF(N140="zákl. přenesená",J140,0)</f>
        <v>0</v>
      </c>
      <c r="BH140" s="254">
        <f>IF(N140="sníž. přenesená",J140,0)</f>
        <v>0</v>
      </c>
      <c r="BI140" s="254">
        <f>IF(N140="nulová",J140,0)</f>
        <v>0</v>
      </c>
      <c r="BJ140" s="18" t="s">
        <v>83</v>
      </c>
      <c r="BK140" s="254">
        <f>ROUND(I140*H140,2)</f>
        <v>0</v>
      </c>
      <c r="BL140" s="18" t="s">
        <v>195</v>
      </c>
      <c r="BM140" s="253" t="s">
        <v>786</v>
      </c>
    </row>
    <row r="141" spans="1:47" s="2" customFormat="1" ht="12">
      <c r="A141" s="39"/>
      <c r="B141" s="40"/>
      <c r="C141" s="41"/>
      <c r="D141" s="255" t="s">
        <v>182</v>
      </c>
      <c r="E141" s="41"/>
      <c r="F141" s="256" t="s">
        <v>787</v>
      </c>
      <c r="G141" s="41"/>
      <c r="H141" s="41"/>
      <c r="I141" s="210"/>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182</v>
      </c>
      <c r="AU141" s="18" t="s">
        <v>85</v>
      </c>
    </row>
    <row r="142" spans="1:47" s="2" customFormat="1" ht="12">
      <c r="A142" s="39"/>
      <c r="B142" s="40"/>
      <c r="C142" s="41"/>
      <c r="D142" s="255" t="s">
        <v>242</v>
      </c>
      <c r="E142" s="41"/>
      <c r="F142" s="259" t="s">
        <v>788</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242</v>
      </c>
      <c r="AU142" s="18" t="s">
        <v>85</v>
      </c>
    </row>
    <row r="143" spans="1:51" s="13" customFormat="1" ht="12">
      <c r="A143" s="13"/>
      <c r="B143" s="260"/>
      <c r="C143" s="261"/>
      <c r="D143" s="255" t="s">
        <v>203</v>
      </c>
      <c r="E143" s="262" t="s">
        <v>774</v>
      </c>
      <c r="F143" s="263" t="s">
        <v>789</v>
      </c>
      <c r="G143" s="261"/>
      <c r="H143" s="264">
        <v>52</v>
      </c>
      <c r="I143" s="265"/>
      <c r="J143" s="261"/>
      <c r="K143" s="261"/>
      <c r="L143" s="266"/>
      <c r="M143" s="267"/>
      <c r="N143" s="268"/>
      <c r="O143" s="268"/>
      <c r="P143" s="268"/>
      <c r="Q143" s="268"/>
      <c r="R143" s="268"/>
      <c r="S143" s="268"/>
      <c r="T143" s="269"/>
      <c r="U143" s="13"/>
      <c r="V143" s="13"/>
      <c r="W143" s="13"/>
      <c r="X143" s="13"/>
      <c r="Y143" s="13"/>
      <c r="Z143" s="13"/>
      <c r="AA143" s="13"/>
      <c r="AB143" s="13"/>
      <c r="AC143" s="13"/>
      <c r="AD143" s="13"/>
      <c r="AE143" s="13"/>
      <c r="AT143" s="270" t="s">
        <v>203</v>
      </c>
      <c r="AU143" s="270" t="s">
        <v>85</v>
      </c>
      <c r="AV143" s="13" t="s">
        <v>85</v>
      </c>
      <c r="AW143" s="13" t="s">
        <v>32</v>
      </c>
      <c r="AX143" s="13" t="s">
        <v>83</v>
      </c>
      <c r="AY143" s="270" t="s">
        <v>172</v>
      </c>
    </row>
    <row r="144" spans="1:65" s="2" customFormat="1" ht="24.15" customHeight="1">
      <c r="A144" s="39"/>
      <c r="B144" s="40"/>
      <c r="C144" s="242" t="s">
        <v>189</v>
      </c>
      <c r="D144" s="242" t="s">
        <v>175</v>
      </c>
      <c r="E144" s="243" t="s">
        <v>790</v>
      </c>
      <c r="F144" s="244" t="s">
        <v>791</v>
      </c>
      <c r="G144" s="245" t="s">
        <v>417</v>
      </c>
      <c r="H144" s="246">
        <v>28.75</v>
      </c>
      <c r="I144" s="247"/>
      <c r="J144" s="248">
        <f>ROUND(I144*H144,2)</f>
        <v>0</v>
      </c>
      <c r="K144" s="244" t="s">
        <v>179</v>
      </c>
      <c r="L144" s="45"/>
      <c r="M144" s="249" t="s">
        <v>1</v>
      </c>
      <c r="N144" s="250" t="s">
        <v>40</v>
      </c>
      <c r="O144" s="92"/>
      <c r="P144" s="251">
        <f>O144*H144</f>
        <v>0</v>
      </c>
      <c r="Q144" s="251">
        <v>0</v>
      </c>
      <c r="R144" s="251">
        <f>Q144*H144</f>
        <v>0</v>
      </c>
      <c r="S144" s="251">
        <v>0</v>
      </c>
      <c r="T144" s="252">
        <f>S144*H144</f>
        <v>0</v>
      </c>
      <c r="U144" s="39"/>
      <c r="V144" s="39"/>
      <c r="W144" s="39"/>
      <c r="X144" s="39"/>
      <c r="Y144" s="39"/>
      <c r="Z144" s="39"/>
      <c r="AA144" s="39"/>
      <c r="AB144" s="39"/>
      <c r="AC144" s="39"/>
      <c r="AD144" s="39"/>
      <c r="AE144" s="39"/>
      <c r="AR144" s="253" t="s">
        <v>195</v>
      </c>
      <c r="AT144" s="253" t="s">
        <v>175</v>
      </c>
      <c r="AU144" s="253" t="s">
        <v>85</v>
      </c>
      <c r="AY144" s="18" t="s">
        <v>172</v>
      </c>
      <c r="BE144" s="254">
        <f>IF(N144="základní",J144,0)</f>
        <v>0</v>
      </c>
      <c r="BF144" s="254">
        <f>IF(N144="snížená",J144,0)</f>
        <v>0</v>
      </c>
      <c r="BG144" s="254">
        <f>IF(N144="zákl. přenesená",J144,0)</f>
        <v>0</v>
      </c>
      <c r="BH144" s="254">
        <f>IF(N144="sníž. přenesená",J144,0)</f>
        <v>0</v>
      </c>
      <c r="BI144" s="254">
        <f>IF(N144="nulová",J144,0)</f>
        <v>0</v>
      </c>
      <c r="BJ144" s="18" t="s">
        <v>83</v>
      </c>
      <c r="BK144" s="254">
        <f>ROUND(I144*H144,2)</f>
        <v>0</v>
      </c>
      <c r="BL144" s="18" t="s">
        <v>195</v>
      </c>
      <c r="BM144" s="253" t="s">
        <v>792</v>
      </c>
    </row>
    <row r="145" spans="1:47" s="2" customFormat="1" ht="12">
      <c r="A145" s="39"/>
      <c r="B145" s="40"/>
      <c r="C145" s="41"/>
      <c r="D145" s="255" t="s">
        <v>182</v>
      </c>
      <c r="E145" s="41"/>
      <c r="F145" s="256" t="s">
        <v>793</v>
      </c>
      <c r="G145" s="41"/>
      <c r="H145" s="41"/>
      <c r="I145" s="210"/>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182</v>
      </c>
      <c r="AU145" s="18" t="s">
        <v>85</v>
      </c>
    </row>
    <row r="146" spans="1:47" s="2" customFormat="1" ht="12">
      <c r="A146" s="39"/>
      <c r="B146" s="40"/>
      <c r="C146" s="41"/>
      <c r="D146" s="255" t="s">
        <v>242</v>
      </c>
      <c r="E146" s="41"/>
      <c r="F146" s="259" t="s">
        <v>794</v>
      </c>
      <c r="G146" s="41"/>
      <c r="H146" s="41"/>
      <c r="I146" s="210"/>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242</v>
      </c>
      <c r="AU146" s="18" t="s">
        <v>85</v>
      </c>
    </row>
    <row r="147" spans="1:51" s="13" customFormat="1" ht="12">
      <c r="A147" s="13"/>
      <c r="B147" s="260"/>
      <c r="C147" s="261"/>
      <c r="D147" s="255" t="s">
        <v>203</v>
      </c>
      <c r="E147" s="262" t="s">
        <v>1</v>
      </c>
      <c r="F147" s="263" t="s">
        <v>770</v>
      </c>
      <c r="G147" s="261"/>
      <c r="H147" s="264">
        <v>22</v>
      </c>
      <c r="I147" s="265"/>
      <c r="J147" s="261"/>
      <c r="K147" s="261"/>
      <c r="L147" s="266"/>
      <c r="M147" s="267"/>
      <c r="N147" s="268"/>
      <c r="O147" s="268"/>
      <c r="P147" s="268"/>
      <c r="Q147" s="268"/>
      <c r="R147" s="268"/>
      <c r="S147" s="268"/>
      <c r="T147" s="269"/>
      <c r="U147" s="13"/>
      <c r="V147" s="13"/>
      <c r="W147" s="13"/>
      <c r="X147" s="13"/>
      <c r="Y147" s="13"/>
      <c r="Z147" s="13"/>
      <c r="AA147" s="13"/>
      <c r="AB147" s="13"/>
      <c r="AC147" s="13"/>
      <c r="AD147" s="13"/>
      <c r="AE147" s="13"/>
      <c r="AT147" s="270" t="s">
        <v>203</v>
      </c>
      <c r="AU147" s="270" t="s">
        <v>85</v>
      </c>
      <c r="AV147" s="13" t="s">
        <v>85</v>
      </c>
      <c r="AW147" s="13" t="s">
        <v>32</v>
      </c>
      <c r="AX147" s="13" t="s">
        <v>75</v>
      </c>
      <c r="AY147" s="270" t="s">
        <v>172</v>
      </c>
    </row>
    <row r="148" spans="1:51" s="13" customFormat="1" ht="12">
      <c r="A148" s="13"/>
      <c r="B148" s="260"/>
      <c r="C148" s="261"/>
      <c r="D148" s="255" t="s">
        <v>203</v>
      </c>
      <c r="E148" s="262" t="s">
        <v>1</v>
      </c>
      <c r="F148" s="263" t="s">
        <v>795</v>
      </c>
      <c r="G148" s="261"/>
      <c r="H148" s="264">
        <v>3.75</v>
      </c>
      <c r="I148" s="265"/>
      <c r="J148" s="261"/>
      <c r="K148" s="261"/>
      <c r="L148" s="266"/>
      <c r="M148" s="267"/>
      <c r="N148" s="268"/>
      <c r="O148" s="268"/>
      <c r="P148" s="268"/>
      <c r="Q148" s="268"/>
      <c r="R148" s="268"/>
      <c r="S148" s="268"/>
      <c r="T148" s="269"/>
      <c r="U148" s="13"/>
      <c r="V148" s="13"/>
      <c r="W148" s="13"/>
      <c r="X148" s="13"/>
      <c r="Y148" s="13"/>
      <c r="Z148" s="13"/>
      <c r="AA148" s="13"/>
      <c r="AB148" s="13"/>
      <c r="AC148" s="13"/>
      <c r="AD148" s="13"/>
      <c r="AE148" s="13"/>
      <c r="AT148" s="270" t="s">
        <v>203</v>
      </c>
      <c r="AU148" s="270" t="s">
        <v>85</v>
      </c>
      <c r="AV148" s="13" t="s">
        <v>85</v>
      </c>
      <c r="AW148" s="13" t="s">
        <v>32</v>
      </c>
      <c r="AX148" s="13" t="s">
        <v>75</v>
      </c>
      <c r="AY148" s="270" t="s">
        <v>172</v>
      </c>
    </row>
    <row r="149" spans="1:51" s="13" customFormat="1" ht="12">
      <c r="A149" s="13"/>
      <c r="B149" s="260"/>
      <c r="C149" s="261"/>
      <c r="D149" s="255" t="s">
        <v>203</v>
      </c>
      <c r="E149" s="262" t="s">
        <v>1</v>
      </c>
      <c r="F149" s="263" t="s">
        <v>775</v>
      </c>
      <c r="G149" s="261"/>
      <c r="H149" s="264">
        <v>3</v>
      </c>
      <c r="I149" s="265"/>
      <c r="J149" s="261"/>
      <c r="K149" s="261"/>
      <c r="L149" s="266"/>
      <c r="M149" s="267"/>
      <c r="N149" s="268"/>
      <c r="O149" s="268"/>
      <c r="P149" s="268"/>
      <c r="Q149" s="268"/>
      <c r="R149" s="268"/>
      <c r="S149" s="268"/>
      <c r="T149" s="269"/>
      <c r="U149" s="13"/>
      <c r="V149" s="13"/>
      <c r="W149" s="13"/>
      <c r="X149" s="13"/>
      <c r="Y149" s="13"/>
      <c r="Z149" s="13"/>
      <c r="AA149" s="13"/>
      <c r="AB149" s="13"/>
      <c r="AC149" s="13"/>
      <c r="AD149" s="13"/>
      <c r="AE149" s="13"/>
      <c r="AT149" s="270" t="s">
        <v>203</v>
      </c>
      <c r="AU149" s="270" t="s">
        <v>85</v>
      </c>
      <c r="AV149" s="13" t="s">
        <v>85</v>
      </c>
      <c r="AW149" s="13" t="s">
        <v>32</v>
      </c>
      <c r="AX149" s="13" t="s">
        <v>75</v>
      </c>
      <c r="AY149" s="270" t="s">
        <v>172</v>
      </c>
    </row>
    <row r="150" spans="1:51" s="16" customFormat="1" ht="12">
      <c r="A150" s="16"/>
      <c r="B150" s="298"/>
      <c r="C150" s="299"/>
      <c r="D150" s="255" t="s">
        <v>203</v>
      </c>
      <c r="E150" s="300" t="s">
        <v>1</v>
      </c>
      <c r="F150" s="301" t="s">
        <v>257</v>
      </c>
      <c r="G150" s="299"/>
      <c r="H150" s="302">
        <v>28.75</v>
      </c>
      <c r="I150" s="303"/>
      <c r="J150" s="299"/>
      <c r="K150" s="299"/>
      <c r="L150" s="304"/>
      <c r="M150" s="305"/>
      <c r="N150" s="306"/>
      <c r="O150" s="306"/>
      <c r="P150" s="306"/>
      <c r="Q150" s="306"/>
      <c r="R150" s="306"/>
      <c r="S150" s="306"/>
      <c r="T150" s="307"/>
      <c r="U150" s="16"/>
      <c r="V150" s="16"/>
      <c r="W150" s="16"/>
      <c r="X150" s="16"/>
      <c r="Y150" s="16"/>
      <c r="Z150" s="16"/>
      <c r="AA150" s="16"/>
      <c r="AB150" s="16"/>
      <c r="AC150" s="16"/>
      <c r="AD150" s="16"/>
      <c r="AE150" s="16"/>
      <c r="AT150" s="308" t="s">
        <v>203</v>
      </c>
      <c r="AU150" s="308" t="s">
        <v>85</v>
      </c>
      <c r="AV150" s="16" t="s">
        <v>195</v>
      </c>
      <c r="AW150" s="16" t="s">
        <v>32</v>
      </c>
      <c r="AX150" s="16" t="s">
        <v>83</v>
      </c>
      <c r="AY150" s="308" t="s">
        <v>172</v>
      </c>
    </row>
    <row r="151" spans="1:65" s="2" customFormat="1" ht="21.75" customHeight="1">
      <c r="A151" s="39"/>
      <c r="B151" s="40"/>
      <c r="C151" s="242" t="s">
        <v>195</v>
      </c>
      <c r="D151" s="242" t="s">
        <v>175</v>
      </c>
      <c r="E151" s="243" t="s">
        <v>796</v>
      </c>
      <c r="F151" s="244" t="s">
        <v>797</v>
      </c>
      <c r="G151" s="245" t="s">
        <v>417</v>
      </c>
      <c r="H151" s="246">
        <v>120.125</v>
      </c>
      <c r="I151" s="247"/>
      <c r="J151" s="248">
        <f>ROUND(I151*H151,2)</f>
        <v>0</v>
      </c>
      <c r="K151" s="244" t="s">
        <v>179</v>
      </c>
      <c r="L151" s="45"/>
      <c r="M151" s="249" t="s">
        <v>1</v>
      </c>
      <c r="N151" s="250" t="s">
        <v>40</v>
      </c>
      <c r="O151" s="92"/>
      <c r="P151" s="251">
        <f>O151*H151</f>
        <v>0</v>
      </c>
      <c r="Q151" s="251">
        <v>0</v>
      </c>
      <c r="R151" s="251">
        <f>Q151*H151</f>
        <v>0</v>
      </c>
      <c r="S151" s="251">
        <v>0</v>
      </c>
      <c r="T151" s="252">
        <f>S151*H151</f>
        <v>0</v>
      </c>
      <c r="U151" s="39"/>
      <c r="V151" s="39"/>
      <c r="W151" s="39"/>
      <c r="X151" s="39"/>
      <c r="Y151" s="39"/>
      <c r="Z151" s="39"/>
      <c r="AA151" s="39"/>
      <c r="AB151" s="39"/>
      <c r="AC151" s="39"/>
      <c r="AD151" s="39"/>
      <c r="AE151" s="39"/>
      <c r="AR151" s="253" t="s">
        <v>195</v>
      </c>
      <c r="AT151" s="253" t="s">
        <v>175</v>
      </c>
      <c r="AU151" s="253" t="s">
        <v>85</v>
      </c>
      <c r="AY151" s="18" t="s">
        <v>172</v>
      </c>
      <c r="BE151" s="254">
        <f>IF(N151="základní",J151,0)</f>
        <v>0</v>
      </c>
      <c r="BF151" s="254">
        <f>IF(N151="snížená",J151,0)</f>
        <v>0</v>
      </c>
      <c r="BG151" s="254">
        <f>IF(N151="zákl. přenesená",J151,0)</f>
        <v>0</v>
      </c>
      <c r="BH151" s="254">
        <f>IF(N151="sníž. přenesená",J151,0)</f>
        <v>0</v>
      </c>
      <c r="BI151" s="254">
        <f>IF(N151="nulová",J151,0)</f>
        <v>0</v>
      </c>
      <c r="BJ151" s="18" t="s">
        <v>83</v>
      </c>
      <c r="BK151" s="254">
        <f>ROUND(I151*H151,2)</f>
        <v>0</v>
      </c>
      <c r="BL151" s="18" t="s">
        <v>195</v>
      </c>
      <c r="BM151" s="253" t="s">
        <v>798</v>
      </c>
    </row>
    <row r="152" spans="1:47" s="2" customFormat="1" ht="12">
      <c r="A152" s="39"/>
      <c r="B152" s="40"/>
      <c r="C152" s="41"/>
      <c r="D152" s="255" t="s">
        <v>182</v>
      </c>
      <c r="E152" s="41"/>
      <c r="F152" s="256" t="s">
        <v>799</v>
      </c>
      <c r="G152" s="41"/>
      <c r="H152" s="41"/>
      <c r="I152" s="210"/>
      <c r="J152" s="41"/>
      <c r="K152" s="41"/>
      <c r="L152" s="45"/>
      <c r="M152" s="257"/>
      <c r="N152" s="258"/>
      <c r="O152" s="92"/>
      <c r="P152" s="92"/>
      <c r="Q152" s="92"/>
      <c r="R152" s="92"/>
      <c r="S152" s="92"/>
      <c r="T152" s="93"/>
      <c r="U152" s="39"/>
      <c r="V152" s="39"/>
      <c r="W152" s="39"/>
      <c r="X152" s="39"/>
      <c r="Y152" s="39"/>
      <c r="Z152" s="39"/>
      <c r="AA152" s="39"/>
      <c r="AB152" s="39"/>
      <c r="AC152" s="39"/>
      <c r="AD152" s="39"/>
      <c r="AE152" s="39"/>
      <c r="AT152" s="18" t="s">
        <v>182</v>
      </c>
      <c r="AU152" s="18" t="s">
        <v>85</v>
      </c>
    </row>
    <row r="153" spans="1:47" s="2" customFormat="1" ht="12">
      <c r="A153" s="39"/>
      <c r="B153" s="40"/>
      <c r="C153" s="41"/>
      <c r="D153" s="255" t="s">
        <v>242</v>
      </c>
      <c r="E153" s="41"/>
      <c r="F153" s="259" t="s">
        <v>788</v>
      </c>
      <c r="G153" s="41"/>
      <c r="H153" s="41"/>
      <c r="I153" s="210"/>
      <c r="J153" s="41"/>
      <c r="K153" s="41"/>
      <c r="L153" s="45"/>
      <c r="M153" s="257"/>
      <c r="N153" s="258"/>
      <c r="O153" s="92"/>
      <c r="P153" s="92"/>
      <c r="Q153" s="92"/>
      <c r="R153" s="92"/>
      <c r="S153" s="92"/>
      <c r="T153" s="93"/>
      <c r="U153" s="39"/>
      <c r="V153" s="39"/>
      <c r="W153" s="39"/>
      <c r="X153" s="39"/>
      <c r="Y153" s="39"/>
      <c r="Z153" s="39"/>
      <c r="AA153" s="39"/>
      <c r="AB153" s="39"/>
      <c r="AC153" s="39"/>
      <c r="AD153" s="39"/>
      <c r="AE153" s="39"/>
      <c r="AT153" s="18" t="s">
        <v>242</v>
      </c>
      <c r="AU153" s="18" t="s">
        <v>85</v>
      </c>
    </row>
    <row r="154" spans="1:51" s="13" customFormat="1" ht="12">
      <c r="A154" s="13"/>
      <c r="B154" s="260"/>
      <c r="C154" s="261"/>
      <c r="D154" s="255" t="s">
        <v>203</v>
      </c>
      <c r="E154" s="262" t="s">
        <v>1</v>
      </c>
      <c r="F154" s="263" t="s">
        <v>774</v>
      </c>
      <c r="G154" s="261"/>
      <c r="H154" s="264">
        <v>52</v>
      </c>
      <c r="I154" s="265"/>
      <c r="J154" s="261"/>
      <c r="K154" s="261"/>
      <c r="L154" s="266"/>
      <c r="M154" s="267"/>
      <c r="N154" s="268"/>
      <c r="O154" s="268"/>
      <c r="P154" s="268"/>
      <c r="Q154" s="268"/>
      <c r="R154" s="268"/>
      <c r="S154" s="268"/>
      <c r="T154" s="269"/>
      <c r="U154" s="13"/>
      <c r="V154" s="13"/>
      <c r="W154" s="13"/>
      <c r="X154" s="13"/>
      <c r="Y154" s="13"/>
      <c r="Z154" s="13"/>
      <c r="AA154" s="13"/>
      <c r="AB154" s="13"/>
      <c r="AC154" s="13"/>
      <c r="AD154" s="13"/>
      <c r="AE154" s="13"/>
      <c r="AT154" s="270" t="s">
        <v>203</v>
      </c>
      <c r="AU154" s="270" t="s">
        <v>85</v>
      </c>
      <c r="AV154" s="13" t="s">
        <v>85</v>
      </c>
      <c r="AW154" s="13" t="s">
        <v>32</v>
      </c>
      <c r="AX154" s="13" t="s">
        <v>75</v>
      </c>
      <c r="AY154" s="270" t="s">
        <v>172</v>
      </c>
    </row>
    <row r="155" spans="1:51" s="13" customFormat="1" ht="12">
      <c r="A155" s="13"/>
      <c r="B155" s="260"/>
      <c r="C155" s="261"/>
      <c r="D155" s="255" t="s">
        <v>203</v>
      </c>
      <c r="E155" s="262" t="s">
        <v>1</v>
      </c>
      <c r="F155" s="263" t="s">
        <v>766</v>
      </c>
      <c r="G155" s="261"/>
      <c r="H155" s="264">
        <v>39.375</v>
      </c>
      <c r="I155" s="265"/>
      <c r="J155" s="261"/>
      <c r="K155" s="261"/>
      <c r="L155" s="266"/>
      <c r="M155" s="267"/>
      <c r="N155" s="268"/>
      <c r="O155" s="268"/>
      <c r="P155" s="268"/>
      <c r="Q155" s="268"/>
      <c r="R155" s="268"/>
      <c r="S155" s="268"/>
      <c r="T155" s="269"/>
      <c r="U155" s="13"/>
      <c r="V155" s="13"/>
      <c r="W155" s="13"/>
      <c r="X155" s="13"/>
      <c r="Y155" s="13"/>
      <c r="Z155" s="13"/>
      <c r="AA155" s="13"/>
      <c r="AB155" s="13"/>
      <c r="AC155" s="13"/>
      <c r="AD155" s="13"/>
      <c r="AE155" s="13"/>
      <c r="AT155" s="270" t="s">
        <v>203</v>
      </c>
      <c r="AU155" s="270" t="s">
        <v>85</v>
      </c>
      <c r="AV155" s="13" t="s">
        <v>85</v>
      </c>
      <c r="AW155" s="13" t="s">
        <v>32</v>
      </c>
      <c r="AX155" s="13" t="s">
        <v>75</v>
      </c>
      <c r="AY155" s="270" t="s">
        <v>172</v>
      </c>
    </row>
    <row r="156" spans="1:51" s="13" customFormat="1" ht="12">
      <c r="A156" s="13"/>
      <c r="B156" s="260"/>
      <c r="C156" s="261"/>
      <c r="D156" s="255" t="s">
        <v>203</v>
      </c>
      <c r="E156" s="262" t="s">
        <v>1</v>
      </c>
      <c r="F156" s="263" t="s">
        <v>770</v>
      </c>
      <c r="G156" s="261"/>
      <c r="H156" s="264">
        <v>22</v>
      </c>
      <c r="I156" s="265"/>
      <c r="J156" s="261"/>
      <c r="K156" s="261"/>
      <c r="L156" s="266"/>
      <c r="M156" s="267"/>
      <c r="N156" s="268"/>
      <c r="O156" s="268"/>
      <c r="P156" s="268"/>
      <c r="Q156" s="268"/>
      <c r="R156" s="268"/>
      <c r="S156" s="268"/>
      <c r="T156" s="269"/>
      <c r="U156" s="13"/>
      <c r="V156" s="13"/>
      <c r="W156" s="13"/>
      <c r="X156" s="13"/>
      <c r="Y156" s="13"/>
      <c r="Z156" s="13"/>
      <c r="AA156" s="13"/>
      <c r="AB156" s="13"/>
      <c r="AC156" s="13"/>
      <c r="AD156" s="13"/>
      <c r="AE156" s="13"/>
      <c r="AT156" s="270" t="s">
        <v>203</v>
      </c>
      <c r="AU156" s="270" t="s">
        <v>85</v>
      </c>
      <c r="AV156" s="13" t="s">
        <v>85</v>
      </c>
      <c r="AW156" s="13" t="s">
        <v>32</v>
      </c>
      <c r="AX156" s="13" t="s">
        <v>75</v>
      </c>
      <c r="AY156" s="270" t="s">
        <v>172</v>
      </c>
    </row>
    <row r="157" spans="1:51" s="13" customFormat="1" ht="12">
      <c r="A157" s="13"/>
      <c r="B157" s="260"/>
      <c r="C157" s="261"/>
      <c r="D157" s="255" t="s">
        <v>203</v>
      </c>
      <c r="E157" s="262" t="s">
        <v>1</v>
      </c>
      <c r="F157" s="263" t="s">
        <v>795</v>
      </c>
      <c r="G157" s="261"/>
      <c r="H157" s="264">
        <v>3.75</v>
      </c>
      <c r="I157" s="265"/>
      <c r="J157" s="261"/>
      <c r="K157" s="261"/>
      <c r="L157" s="266"/>
      <c r="M157" s="267"/>
      <c r="N157" s="268"/>
      <c r="O157" s="268"/>
      <c r="P157" s="268"/>
      <c r="Q157" s="268"/>
      <c r="R157" s="268"/>
      <c r="S157" s="268"/>
      <c r="T157" s="269"/>
      <c r="U157" s="13"/>
      <c r="V157" s="13"/>
      <c r="W157" s="13"/>
      <c r="X157" s="13"/>
      <c r="Y157" s="13"/>
      <c r="Z157" s="13"/>
      <c r="AA157" s="13"/>
      <c r="AB157" s="13"/>
      <c r="AC157" s="13"/>
      <c r="AD157" s="13"/>
      <c r="AE157" s="13"/>
      <c r="AT157" s="270" t="s">
        <v>203</v>
      </c>
      <c r="AU157" s="270" t="s">
        <v>85</v>
      </c>
      <c r="AV157" s="13" t="s">
        <v>85</v>
      </c>
      <c r="AW157" s="13" t="s">
        <v>32</v>
      </c>
      <c r="AX157" s="13" t="s">
        <v>75</v>
      </c>
      <c r="AY157" s="270" t="s">
        <v>172</v>
      </c>
    </row>
    <row r="158" spans="1:51" s="13" customFormat="1" ht="12">
      <c r="A158" s="13"/>
      <c r="B158" s="260"/>
      <c r="C158" s="261"/>
      <c r="D158" s="255" t="s">
        <v>203</v>
      </c>
      <c r="E158" s="262" t="s">
        <v>1</v>
      </c>
      <c r="F158" s="263" t="s">
        <v>775</v>
      </c>
      <c r="G158" s="261"/>
      <c r="H158" s="264">
        <v>3</v>
      </c>
      <c r="I158" s="265"/>
      <c r="J158" s="261"/>
      <c r="K158" s="261"/>
      <c r="L158" s="266"/>
      <c r="M158" s="267"/>
      <c r="N158" s="268"/>
      <c r="O158" s="268"/>
      <c r="P158" s="268"/>
      <c r="Q158" s="268"/>
      <c r="R158" s="268"/>
      <c r="S158" s="268"/>
      <c r="T158" s="269"/>
      <c r="U158" s="13"/>
      <c r="V158" s="13"/>
      <c r="W158" s="13"/>
      <c r="X158" s="13"/>
      <c r="Y158" s="13"/>
      <c r="Z158" s="13"/>
      <c r="AA158" s="13"/>
      <c r="AB158" s="13"/>
      <c r="AC158" s="13"/>
      <c r="AD158" s="13"/>
      <c r="AE158" s="13"/>
      <c r="AT158" s="270" t="s">
        <v>203</v>
      </c>
      <c r="AU158" s="270" t="s">
        <v>85</v>
      </c>
      <c r="AV158" s="13" t="s">
        <v>85</v>
      </c>
      <c r="AW158" s="13" t="s">
        <v>32</v>
      </c>
      <c r="AX158" s="13" t="s">
        <v>75</v>
      </c>
      <c r="AY158" s="270" t="s">
        <v>172</v>
      </c>
    </row>
    <row r="159" spans="1:51" s="16" customFormat="1" ht="12">
      <c r="A159" s="16"/>
      <c r="B159" s="298"/>
      <c r="C159" s="299"/>
      <c r="D159" s="255" t="s">
        <v>203</v>
      </c>
      <c r="E159" s="300" t="s">
        <v>1</v>
      </c>
      <c r="F159" s="301" t="s">
        <v>257</v>
      </c>
      <c r="G159" s="299"/>
      <c r="H159" s="302">
        <v>120.125</v>
      </c>
      <c r="I159" s="303"/>
      <c r="J159" s="299"/>
      <c r="K159" s="299"/>
      <c r="L159" s="304"/>
      <c r="M159" s="305"/>
      <c r="N159" s="306"/>
      <c r="O159" s="306"/>
      <c r="P159" s="306"/>
      <c r="Q159" s="306"/>
      <c r="R159" s="306"/>
      <c r="S159" s="306"/>
      <c r="T159" s="307"/>
      <c r="U159" s="16"/>
      <c r="V159" s="16"/>
      <c r="W159" s="16"/>
      <c r="X159" s="16"/>
      <c r="Y159" s="16"/>
      <c r="Z159" s="16"/>
      <c r="AA159" s="16"/>
      <c r="AB159" s="16"/>
      <c r="AC159" s="16"/>
      <c r="AD159" s="16"/>
      <c r="AE159" s="16"/>
      <c r="AT159" s="308" t="s">
        <v>203</v>
      </c>
      <c r="AU159" s="308" t="s">
        <v>85</v>
      </c>
      <c r="AV159" s="16" t="s">
        <v>195</v>
      </c>
      <c r="AW159" s="16" t="s">
        <v>32</v>
      </c>
      <c r="AX159" s="16" t="s">
        <v>83</v>
      </c>
      <c r="AY159" s="308" t="s">
        <v>172</v>
      </c>
    </row>
    <row r="160" spans="1:65" s="2" customFormat="1" ht="24.15" customHeight="1">
      <c r="A160" s="39"/>
      <c r="B160" s="40"/>
      <c r="C160" s="242" t="s">
        <v>171</v>
      </c>
      <c r="D160" s="242" t="s">
        <v>175</v>
      </c>
      <c r="E160" s="243" t="s">
        <v>800</v>
      </c>
      <c r="F160" s="244" t="s">
        <v>801</v>
      </c>
      <c r="G160" s="245" t="s">
        <v>417</v>
      </c>
      <c r="H160" s="246">
        <v>39.375</v>
      </c>
      <c r="I160" s="247"/>
      <c r="J160" s="248">
        <f>ROUND(I160*H160,2)</f>
        <v>0</v>
      </c>
      <c r="K160" s="244" t="s">
        <v>179</v>
      </c>
      <c r="L160" s="45"/>
      <c r="M160" s="249" t="s">
        <v>1</v>
      </c>
      <c r="N160" s="250" t="s">
        <v>40</v>
      </c>
      <c r="O160" s="92"/>
      <c r="P160" s="251">
        <f>O160*H160</f>
        <v>0</v>
      </c>
      <c r="Q160" s="251">
        <v>0</v>
      </c>
      <c r="R160" s="251">
        <f>Q160*H160</f>
        <v>0</v>
      </c>
      <c r="S160" s="251">
        <v>0</v>
      </c>
      <c r="T160" s="252">
        <f>S160*H160</f>
        <v>0</v>
      </c>
      <c r="U160" s="39"/>
      <c r="V160" s="39"/>
      <c r="W160" s="39"/>
      <c r="X160" s="39"/>
      <c r="Y160" s="39"/>
      <c r="Z160" s="39"/>
      <c r="AA160" s="39"/>
      <c r="AB160" s="39"/>
      <c r="AC160" s="39"/>
      <c r="AD160" s="39"/>
      <c r="AE160" s="39"/>
      <c r="AR160" s="253" t="s">
        <v>195</v>
      </c>
      <c r="AT160" s="253" t="s">
        <v>175</v>
      </c>
      <c r="AU160" s="253" t="s">
        <v>85</v>
      </c>
      <c r="AY160" s="18" t="s">
        <v>172</v>
      </c>
      <c r="BE160" s="254">
        <f>IF(N160="základní",J160,0)</f>
        <v>0</v>
      </c>
      <c r="BF160" s="254">
        <f>IF(N160="snížená",J160,0)</f>
        <v>0</v>
      </c>
      <c r="BG160" s="254">
        <f>IF(N160="zákl. přenesená",J160,0)</f>
        <v>0</v>
      </c>
      <c r="BH160" s="254">
        <f>IF(N160="sníž. přenesená",J160,0)</f>
        <v>0</v>
      </c>
      <c r="BI160" s="254">
        <f>IF(N160="nulová",J160,0)</f>
        <v>0</v>
      </c>
      <c r="BJ160" s="18" t="s">
        <v>83</v>
      </c>
      <c r="BK160" s="254">
        <f>ROUND(I160*H160,2)</f>
        <v>0</v>
      </c>
      <c r="BL160" s="18" t="s">
        <v>195</v>
      </c>
      <c r="BM160" s="253" t="s">
        <v>802</v>
      </c>
    </row>
    <row r="161" spans="1:47" s="2" customFormat="1" ht="12">
      <c r="A161" s="39"/>
      <c r="B161" s="40"/>
      <c r="C161" s="41"/>
      <c r="D161" s="255" t="s">
        <v>182</v>
      </c>
      <c r="E161" s="41"/>
      <c r="F161" s="256" t="s">
        <v>803</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182</v>
      </c>
      <c r="AU161" s="18" t="s">
        <v>85</v>
      </c>
    </row>
    <row r="162" spans="1:47" s="2" customFormat="1" ht="12">
      <c r="A162" s="39"/>
      <c r="B162" s="40"/>
      <c r="C162" s="41"/>
      <c r="D162" s="255" t="s">
        <v>242</v>
      </c>
      <c r="E162" s="41"/>
      <c r="F162" s="259" t="s">
        <v>794</v>
      </c>
      <c r="G162" s="41"/>
      <c r="H162" s="41"/>
      <c r="I162" s="210"/>
      <c r="J162" s="41"/>
      <c r="K162" s="41"/>
      <c r="L162" s="45"/>
      <c r="M162" s="257"/>
      <c r="N162" s="258"/>
      <c r="O162" s="92"/>
      <c r="P162" s="92"/>
      <c r="Q162" s="92"/>
      <c r="R162" s="92"/>
      <c r="S162" s="92"/>
      <c r="T162" s="93"/>
      <c r="U162" s="39"/>
      <c r="V162" s="39"/>
      <c r="W162" s="39"/>
      <c r="X162" s="39"/>
      <c r="Y162" s="39"/>
      <c r="Z162" s="39"/>
      <c r="AA162" s="39"/>
      <c r="AB162" s="39"/>
      <c r="AC162" s="39"/>
      <c r="AD162" s="39"/>
      <c r="AE162" s="39"/>
      <c r="AT162" s="18" t="s">
        <v>242</v>
      </c>
      <c r="AU162" s="18" t="s">
        <v>85</v>
      </c>
    </row>
    <row r="163" spans="1:51" s="13" customFormat="1" ht="12">
      <c r="A163" s="13"/>
      <c r="B163" s="260"/>
      <c r="C163" s="261"/>
      <c r="D163" s="255" t="s">
        <v>203</v>
      </c>
      <c r="E163" s="262" t="s">
        <v>1</v>
      </c>
      <c r="F163" s="263" t="s">
        <v>766</v>
      </c>
      <c r="G163" s="261"/>
      <c r="H163" s="264">
        <v>39.375</v>
      </c>
      <c r="I163" s="265"/>
      <c r="J163" s="261"/>
      <c r="K163" s="261"/>
      <c r="L163" s="266"/>
      <c r="M163" s="267"/>
      <c r="N163" s="268"/>
      <c r="O163" s="268"/>
      <c r="P163" s="268"/>
      <c r="Q163" s="268"/>
      <c r="R163" s="268"/>
      <c r="S163" s="268"/>
      <c r="T163" s="269"/>
      <c r="U163" s="13"/>
      <c r="V163" s="13"/>
      <c r="W163" s="13"/>
      <c r="X163" s="13"/>
      <c r="Y163" s="13"/>
      <c r="Z163" s="13"/>
      <c r="AA163" s="13"/>
      <c r="AB163" s="13"/>
      <c r="AC163" s="13"/>
      <c r="AD163" s="13"/>
      <c r="AE163" s="13"/>
      <c r="AT163" s="270" t="s">
        <v>203</v>
      </c>
      <c r="AU163" s="270" t="s">
        <v>85</v>
      </c>
      <c r="AV163" s="13" t="s">
        <v>85</v>
      </c>
      <c r="AW163" s="13" t="s">
        <v>32</v>
      </c>
      <c r="AX163" s="13" t="s">
        <v>83</v>
      </c>
      <c r="AY163" s="270" t="s">
        <v>172</v>
      </c>
    </row>
    <row r="164" spans="1:65" s="2" customFormat="1" ht="24.15" customHeight="1">
      <c r="A164" s="39"/>
      <c r="B164" s="40"/>
      <c r="C164" s="242" t="s">
        <v>205</v>
      </c>
      <c r="D164" s="242" t="s">
        <v>175</v>
      </c>
      <c r="E164" s="243" t="s">
        <v>426</v>
      </c>
      <c r="F164" s="244" t="s">
        <v>427</v>
      </c>
      <c r="G164" s="245" t="s">
        <v>417</v>
      </c>
      <c r="H164" s="246">
        <v>127.625</v>
      </c>
      <c r="I164" s="247"/>
      <c r="J164" s="248">
        <f>ROUND(I164*H164,2)</f>
        <v>0</v>
      </c>
      <c r="K164" s="244" t="s">
        <v>179</v>
      </c>
      <c r="L164" s="45"/>
      <c r="M164" s="249" t="s">
        <v>1</v>
      </c>
      <c r="N164" s="250" t="s">
        <v>40</v>
      </c>
      <c r="O164" s="92"/>
      <c r="P164" s="251">
        <f>O164*H164</f>
        <v>0</v>
      </c>
      <c r="Q164" s="251">
        <v>0</v>
      </c>
      <c r="R164" s="251">
        <f>Q164*H164</f>
        <v>0</v>
      </c>
      <c r="S164" s="251">
        <v>0</v>
      </c>
      <c r="T164" s="252">
        <f>S164*H164</f>
        <v>0</v>
      </c>
      <c r="U164" s="39"/>
      <c r="V164" s="39"/>
      <c r="W164" s="39"/>
      <c r="X164" s="39"/>
      <c r="Y164" s="39"/>
      <c r="Z164" s="39"/>
      <c r="AA164" s="39"/>
      <c r="AB164" s="39"/>
      <c r="AC164" s="39"/>
      <c r="AD164" s="39"/>
      <c r="AE164" s="39"/>
      <c r="AR164" s="253" t="s">
        <v>195</v>
      </c>
      <c r="AT164" s="253" t="s">
        <v>175</v>
      </c>
      <c r="AU164" s="253" t="s">
        <v>85</v>
      </c>
      <c r="AY164" s="18" t="s">
        <v>172</v>
      </c>
      <c r="BE164" s="254">
        <f>IF(N164="základní",J164,0)</f>
        <v>0</v>
      </c>
      <c r="BF164" s="254">
        <f>IF(N164="snížená",J164,0)</f>
        <v>0</v>
      </c>
      <c r="BG164" s="254">
        <f>IF(N164="zákl. přenesená",J164,0)</f>
        <v>0</v>
      </c>
      <c r="BH164" s="254">
        <f>IF(N164="sníž. přenesená",J164,0)</f>
        <v>0</v>
      </c>
      <c r="BI164" s="254">
        <f>IF(N164="nulová",J164,0)</f>
        <v>0</v>
      </c>
      <c r="BJ164" s="18" t="s">
        <v>83</v>
      </c>
      <c r="BK164" s="254">
        <f>ROUND(I164*H164,2)</f>
        <v>0</v>
      </c>
      <c r="BL164" s="18" t="s">
        <v>195</v>
      </c>
      <c r="BM164" s="253" t="s">
        <v>804</v>
      </c>
    </row>
    <row r="165" spans="1:47" s="2" customFormat="1" ht="12">
      <c r="A165" s="39"/>
      <c r="B165" s="40"/>
      <c r="C165" s="41"/>
      <c r="D165" s="255" t="s">
        <v>182</v>
      </c>
      <c r="E165" s="41"/>
      <c r="F165" s="256" t="s">
        <v>429</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182</v>
      </c>
      <c r="AU165" s="18" t="s">
        <v>85</v>
      </c>
    </row>
    <row r="166" spans="1:47" s="2" customFormat="1" ht="12">
      <c r="A166" s="39"/>
      <c r="B166" s="40"/>
      <c r="C166" s="41"/>
      <c r="D166" s="255" t="s">
        <v>242</v>
      </c>
      <c r="E166" s="41"/>
      <c r="F166" s="259" t="s">
        <v>430</v>
      </c>
      <c r="G166" s="41"/>
      <c r="H166" s="41"/>
      <c r="I166" s="210"/>
      <c r="J166" s="41"/>
      <c r="K166" s="41"/>
      <c r="L166" s="45"/>
      <c r="M166" s="257"/>
      <c r="N166" s="258"/>
      <c r="O166" s="92"/>
      <c r="P166" s="92"/>
      <c r="Q166" s="92"/>
      <c r="R166" s="92"/>
      <c r="S166" s="92"/>
      <c r="T166" s="93"/>
      <c r="U166" s="39"/>
      <c r="V166" s="39"/>
      <c r="W166" s="39"/>
      <c r="X166" s="39"/>
      <c r="Y166" s="39"/>
      <c r="Z166" s="39"/>
      <c r="AA166" s="39"/>
      <c r="AB166" s="39"/>
      <c r="AC166" s="39"/>
      <c r="AD166" s="39"/>
      <c r="AE166" s="39"/>
      <c r="AT166" s="18" t="s">
        <v>242</v>
      </c>
      <c r="AU166" s="18" t="s">
        <v>85</v>
      </c>
    </row>
    <row r="167" spans="1:51" s="14" customFormat="1" ht="12">
      <c r="A167" s="14"/>
      <c r="B167" s="277"/>
      <c r="C167" s="278"/>
      <c r="D167" s="255" t="s">
        <v>203</v>
      </c>
      <c r="E167" s="279" t="s">
        <v>1</v>
      </c>
      <c r="F167" s="280" t="s">
        <v>805</v>
      </c>
      <c r="G167" s="278"/>
      <c r="H167" s="279" t="s">
        <v>1</v>
      </c>
      <c r="I167" s="281"/>
      <c r="J167" s="278"/>
      <c r="K167" s="278"/>
      <c r="L167" s="282"/>
      <c r="M167" s="283"/>
      <c r="N167" s="284"/>
      <c r="O167" s="284"/>
      <c r="P167" s="284"/>
      <c r="Q167" s="284"/>
      <c r="R167" s="284"/>
      <c r="S167" s="284"/>
      <c r="T167" s="285"/>
      <c r="U167" s="14"/>
      <c r="V167" s="14"/>
      <c r="W167" s="14"/>
      <c r="X167" s="14"/>
      <c r="Y167" s="14"/>
      <c r="Z167" s="14"/>
      <c r="AA167" s="14"/>
      <c r="AB167" s="14"/>
      <c r="AC167" s="14"/>
      <c r="AD167" s="14"/>
      <c r="AE167" s="14"/>
      <c r="AT167" s="286" t="s">
        <v>203</v>
      </c>
      <c r="AU167" s="286" t="s">
        <v>85</v>
      </c>
      <c r="AV167" s="14" t="s">
        <v>83</v>
      </c>
      <c r="AW167" s="14" t="s">
        <v>32</v>
      </c>
      <c r="AX167" s="14" t="s">
        <v>75</v>
      </c>
      <c r="AY167" s="286" t="s">
        <v>172</v>
      </c>
    </row>
    <row r="168" spans="1:51" s="13" customFormat="1" ht="12">
      <c r="A168" s="13"/>
      <c r="B168" s="260"/>
      <c r="C168" s="261"/>
      <c r="D168" s="255" t="s">
        <v>203</v>
      </c>
      <c r="E168" s="262" t="s">
        <v>1</v>
      </c>
      <c r="F168" s="263" t="s">
        <v>766</v>
      </c>
      <c r="G168" s="261"/>
      <c r="H168" s="264">
        <v>39.375</v>
      </c>
      <c r="I168" s="265"/>
      <c r="J168" s="261"/>
      <c r="K168" s="261"/>
      <c r="L168" s="266"/>
      <c r="M168" s="267"/>
      <c r="N168" s="268"/>
      <c r="O168" s="268"/>
      <c r="P168" s="268"/>
      <c r="Q168" s="268"/>
      <c r="R168" s="268"/>
      <c r="S168" s="268"/>
      <c r="T168" s="269"/>
      <c r="U168" s="13"/>
      <c r="V168" s="13"/>
      <c r="W168" s="13"/>
      <c r="X168" s="13"/>
      <c r="Y168" s="13"/>
      <c r="Z168" s="13"/>
      <c r="AA168" s="13"/>
      <c r="AB168" s="13"/>
      <c r="AC168" s="13"/>
      <c r="AD168" s="13"/>
      <c r="AE168" s="13"/>
      <c r="AT168" s="270" t="s">
        <v>203</v>
      </c>
      <c r="AU168" s="270" t="s">
        <v>85</v>
      </c>
      <c r="AV168" s="13" t="s">
        <v>85</v>
      </c>
      <c r="AW168" s="13" t="s">
        <v>32</v>
      </c>
      <c r="AX168" s="13" t="s">
        <v>75</v>
      </c>
      <c r="AY168" s="270" t="s">
        <v>172</v>
      </c>
    </row>
    <row r="169" spans="1:51" s="13" customFormat="1" ht="12">
      <c r="A169" s="13"/>
      <c r="B169" s="260"/>
      <c r="C169" s="261"/>
      <c r="D169" s="255" t="s">
        <v>203</v>
      </c>
      <c r="E169" s="262" t="s">
        <v>1</v>
      </c>
      <c r="F169" s="263" t="s">
        <v>770</v>
      </c>
      <c r="G169" s="261"/>
      <c r="H169" s="264">
        <v>22</v>
      </c>
      <c r="I169" s="265"/>
      <c r="J169" s="261"/>
      <c r="K169" s="261"/>
      <c r="L169" s="266"/>
      <c r="M169" s="267"/>
      <c r="N169" s="268"/>
      <c r="O169" s="268"/>
      <c r="P169" s="268"/>
      <c r="Q169" s="268"/>
      <c r="R169" s="268"/>
      <c r="S169" s="268"/>
      <c r="T169" s="269"/>
      <c r="U169" s="13"/>
      <c r="V169" s="13"/>
      <c r="W169" s="13"/>
      <c r="X169" s="13"/>
      <c r="Y169" s="13"/>
      <c r="Z169" s="13"/>
      <c r="AA169" s="13"/>
      <c r="AB169" s="13"/>
      <c r="AC169" s="13"/>
      <c r="AD169" s="13"/>
      <c r="AE169" s="13"/>
      <c r="AT169" s="270" t="s">
        <v>203</v>
      </c>
      <c r="AU169" s="270" t="s">
        <v>85</v>
      </c>
      <c r="AV169" s="13" t="s">
        <v>85</v>
      </c>
      <c r="AW169" s="13" t="s">
        <v>32</v>
      </c>
      <c r="AX169" s="13" t="s">
        <v>75</v>
      </c>
      <c r="AY169" s="270" t="s">
        <v>172</v>
      </c>
    </row>
    <row r="170" spans="1:51" s="13" customFormat="1" ht="12">
      <c r="A170" s="13"/>
      <c r="B170" s="260"/>
      <c r="C170" s="261"/>
      <c r="D170" s="255" t="s">
        <v>203</v>
      </c>
      <c r="E170" s="262" t="s">
        <v>1</v>
      </c>
      <c r="F170" s="263" t="s">
        <v>795</v>
      </c>
      <c r="G170" s="261"/>
      <c r="H170" s="264">
        <v>3.75</v>
      </c>
      <c r="I170" s="265"/>
      <c r="J170" s="261"/>
      <c r="K170" s="261"/>
      <c r="L170" s="266"/>
      <c r="M170" s="267"/>
      <c r="N170" s="268"/>
      <c r="O170" s="268"/>
      <c r="P170" s="268"/>
      <c r="Q170" s="268"/>
      <c r="R170" s="268"/>
      <c r="S170" s="268"/>
      <c r="T170" s="269"/>
      <c r="U170" s="13"/>
      <c r="V170" s="13"/>
      <c r="W170" s="13"/>
      <c r="X170" s="13"/>
      <c r="Y170" s="13"/>
      <c r="Z170" s="13"/>
      <c r="AA170" s="13"/>
      <c r="AB170" s="13"/>
      <c r="AC170" s="13"/>
      <c r="AD170" s="13"/>
      <c r="AE170" s="13"/>
      <c r="AT170" s="270" t="s">
        <v>203</v>
      </c>
      <c r="AU170" s="270" t="s">
        <v>85</v>
      </c>
      <c r="AV170" s="13" t="s">
        <v>85</v>
      </c>
      <c r="AW170" s="13" t="s">
        <v>32</v>
      </c>
      <c r="AX170" s="13" t="s">
        <v>75</v>
      </c>
      <c r="AY170" s="270" t="s">
        <v>172</v>
      </c>
    </row>
    <row r="171" spans="1:51" s="13" customFormat="1" ht="12">
      <c r="A171" s="13"/>
      <c r="B171" s="260"/>
      <c r="C171" s="261"/>
      <c r="D171" s="255" t="s">
        <v>203</v>
      </c>
      <c r="E171" s="262" t="s">
        <v>1</v>
      </c>
      <c r="F171" s="263" t="s">
        <v>775</v>
      </c>
      <c r="G171" s="261"/>
      <c r="H171" s="264">
        <v>3</v>
      </c>
      <c r="I171" s="265"/>
      <c r="J171" s="261"/>
      <c r="K171" s="261"/>
      <c r="L171" s="266"/>
      <c r="M171" s="267"/>
      <c r="N171" s="268"/>
      <c r="O171" s="268"/>
      <c r="P171" s="268"/>
      <c r="Q171" s="268"/>
      <c r="R171" s="268"/>
      <c r="S171" s="268"/>
      <c r="T171" s="269"/>
      <c r="U171" s="13"/>
      <c r="V171" s="13"/>
      <c r="W171" s="13"/>
      <c r="X171" s="13"/>
      <c r="Y171" s="13"/>
      <c r="Z171" s="13"/>
      <c r="AA171" s="13"/>
      <c r="AB171" s="13"/>
      <c r="AC171" s="13"/>
      <c r="AD171" s="13"/>
      <c r="AE171" s="13"/>
      <c r="AT171" s="270" t="s">
        <v>203</v>
      </c>
      <c r="AU171" s="270" t="s">
        <v>85</v>
      </c>
      <c r="AV171" s="13" t="s">
        <v>85</v>
      </c>
      <c r="AW171" s="13" t="s">
        <v>32</v>
      </c>
      <c r="AX171" s="13" t="s">
        <v>75</v>
      </c>
      <c r="AY171" s="270" t="s">
        <v>172</v>
      </c>
    </row>
    <row r="172" spans="1:51" s="14" customFormat="1" ht="12">
      <c r="A172" s="14"/>
      <c r="B172" s="277"/>
      <c r="C172" s="278"/>
      <c r="D172" s="255" t="s">
        <v>203</v>
      </c>
      <c r="E172" s="279" t="s">
        <v>1</v>
      </c>
      <c r="F172" s="280" t="s">
        <v>806</v>
      </c>
      <c r="G172" s="278"/>
      <c r="H172" s="279" t="s">
        <v>1</v>
      </c>
      <c r="I172" s="281"/>
      <c r="J172" s="278"/>
      <c r="K172" s="278"/>
      <c r="L172" s="282"/>
      <c r="M172" s="283"/>
      <c r="N172" s="284"/>
      <c r="O172" s="284"/>
      <c r="P172" s="284"/>
      <c r="Q172" s="284"/>
      <c r="R172" s="284"/>
      <c r="S172" s="284"/>
      <c r="T172" s="285"/>
      <c r="U172" s="14"/>
      <c r="V172" s="14"/>
      <c r="W172" s="14"/>
      <c r="X172" s="14"/>
      <c r="Y172" s="14"/>
      <c r="Z172" s="14"/>
      <c r="AA172" s="14"/>
      <c r="AB172" s="14"/>
      <c r="AC172" s="14"/>
      <c r="AD172" s="14"/>
      <c r="AE172" s="14"/>
      <c r="AT172" s="286" t="s">
        <v>203</v>
      </c>
      <c r="AU172" s="286" t="s">
        <v>85</v>
      </c>
      <c r="AV172" s="14" t="s">
        <v>83</v>
      </c>
      <c r="AW172" s="14" t="s">
        <v>32</v>
      </c>
      <c r="AX172" s="14" t="s">
        <v>75</v>
      </c>
      <c r="AY172" s="286" t="s">
        <v>172</v>
      </c>
    </row>
    <row r="173" spans="1:51" s="13" customFormat="1" ht="12">
      <c r="A173" s="13"/>
      <c r="B173" s="260"/>
      <c r="C173" s="261"/>
      <c r="D173" s="255" t="s">
        <v>203</v>
      </c>
      <c r="E173" s="262" t="s">
        <v>771</v>
      </c>
      <c r="F173" s="263" t="s">
        <v>807</v>
      </c>
      <c r="G173" s="261"/>
      <c r="H173" s="264">
        <v>59.5</v>
      </c>
      <c r="I173" s="265"/>
      <c r="J173" s="261"/>
      <c r="K173" s="261"/>
      <c r="L173" s="266"/>
      <c r="M173" s="267"/>
      <c r="N173" s="268"/>
      <c r="O173" s="268"/>
      <c r="P173" s="268"/>
      <c r="Q173" s="268"/>
      <c r="R173" s="268"/>
      <c r="S173" s="268"/>
      <c r="T173" s="269"/>
      <c r="U173" s="13"/>
      <c r="V173" s="13"/>
      <c r="W173" s="13"/>
      <c r="X173" s="13"/>
      <c r="Y173" s="13"/>
      <c r="Z173" s="13"/>
      <c r="AA173" s="13"/>
      <c r="AB173" s="13"/>
      <c r="AC173" s="13"/>
      <c r="AD173" s="13"/>
      <c r="AE173" s="13"/>
      <c r="AT173" s="270" t="s">
        <v>203</v>
      </c>
      <c r="AU173" s="270" t="s">
        <v>85</v>
      </c>
      <c r="AV173" s="13" t="s">
        <v>85</v>
      </c>
      <c r="AW173" s="13" t="s">
        <v>32</v>
      </c>
      <c r="AX173" s="13" t="s">
        <v>75</v>
      </c>
      <c r="AY173" s="270" t="s">
        <v>172</v>
      </c>
    </row>
    <row r="174" spans="1:51" s="16" customFormat="1" ht="12">
      <c r="A174" s="16"/>
      <c r="B174" s="298"/>
      <c r="C174" s="299"/>
      <c r="D174" s="255" t="s">
        <v>203</v>
      </c>
      <c r="E174" s="300" t="s">
        <v>1</v>
      </c>
      <c r="F174" s="301" t="s">
        <v>257</v>
      </c>
      <c r="G174" s="299"/>
      <c r="H174" s="302">
        <v>127.625</v>
      </c>
      <c r="I174" s="303"/>
      <c r="J174" s="299"/>
      <c r="K174" s="299"/>
      <c r="L174" s="304"/>
      <c r="M174" s="305"/>
      <c r="N174" s="306"/>
      <c r="O174" s="306"/>
      <c r="P174" s="306"/>
      <c r="Q174" s="306"/>
      <c r="R174" s="306"/>
      <c r="S174" s="306"/>
      <c r="T174" s="307"/>
      <c r="U174" s="16"/>
      <c r="V174" s="16"/>
      <c r="W174" s="16"/>
      <c r="X174" s="16"/>
      <c r="Y174" s="16"/>
      <c r="Z174" s="16"/>
      <c r="AA174" s="16"/>
      <c r="AB174" s="16"/>
      <c r="AC174" s="16"/>
      <c r="AD174" s="16"/>
      <c r="AE174" s="16"/>
      <c r="AT174" s="308" t="s">
        <v>203</v>
      </c>
      <c r="AU174" s="308" t="s">
        <v>85</v>
      </c>
      <c r="AV174" s="16" t="s">
        <v>195</v>
      </c>
      <c r="AW174" s="16" t="s">
        <v>32</v>
      </c>
      <c r="AX174" s="16" t="s">
        <v>83</v>
      </c>
      <c r="AY174" s="308" t="s">
        <v>172</v>
      </c>
    </row>
    <row r="175" spans="1:65" s="2" customFormat="1" ht="24.15" customHeight="1">
      <c r="A175" s="39"/>
      <c r="B175" s="40"/>
      <c r="C175" s="242" t="s">
        <v>212</v>
      </c>
      <c r="D175" s="242" t="s">
        <v>175</v>
      </c>
      <c r="E175" s="243" t="s">
        <v>808</v>
      </c>
      <c r="F175" s="244" t="s">
        <v>809</v>
      </c>
      <c r="G175" s="245" t="s">
        <v>417</v>
      </c>
      <c r="H175" s="246">
        <v>22</v>
      </c>
      <c r="I175" s="247"/>
      <c r="J175" s="248">
        <f>ROUND(I175*H175,2)</f>
        <v>0</v>
      </c>
      <c r="K175" s="244" t="s">
        <v>179</v>
      </c>
      <c r="L175" s="45"/>
      <c r="M175" s="249" t="s">
        <v>1</v>
      </c>
      <c r="N175" s="250" t="s">
        <v>40</v>
      </c>
      <c r="O175" s="92"/>
      <c r="P175" s="251">
        <f>O175*H175</f>
        <v>0</v>
      </c>
      <c r="Q175" s="251">
        <v>0</v>
      </c>
      <c r="R175" s="251">
        <f>Q175*H175</f>
        <v>0</v>
      </c>
      <c r="S175" s="251">
        <v>0</v>
      </c>
      <c r="T175" s="252">
        <f>S175*H175</f>
        <v>0</v>
      </c>
      <c r="U175" s="39"/>
      <c r="V175" s="39"/>
      <c r="W175" s="39"/>
      <c r="X175" s="39"/>
      <c r="Y175" s="39"/>
      <c r="Z175" s="39"/>
      <c r="AA175" s="39"/>
      <c r="AB175" s="39"/>
      <c r="AC175" s="39"/>
      <c r="AD175" s="39"/>
      <c r="AE175" s="39"/>
      <c r="AR175" s="253" t="s">
        <v>195</v>
      </c>
      <c r="AT175" s="253" t="s">
        <v>175</v>
      </c>
      <c r="AU175" s="253" t="s">
        <v>85</v>
      </c>
      <c r="AY175" s="18" t="s">
        <v>172</v>
      </c>
      <c r="BE175" s="254">
        <f>IF(N175="základní",J175,0)</f>
        <v>0</v>
      </c>
      <c r="BF175" s="254">
        <f>IF(N175="snížená",J175,0)</f>
        <v>0</v>
      </c>
      <c r="BG175" s="254">
        <f>IF(N175="zákl. přenesená",J175,0)</f>
        <v>0</v>
      </c>
      <c r="BH175" s="254">
        <f>IF(N175="sníž. přenesená",J175,0)</f>
        <v>0</v>
      </c>
      <c r="BI175" s="254">
        <f>IF(N175="nulová",J175,0)</f>
        <v>0</v>
      </c>
      <c r="BJ175" s="18" t="s">
        <v>83</v>
      </c>
      <c r="BK175" s="254">
        <f>ROUND(I175*H175,2)</f>
        <v>0</v>
      </c>
      <c r="BL175" s="18" t="s">
        <v>195</v>
      </c>
      <c r="BM175" s="253" t="s">
        <v>810</v>
      </c>
    </row>
    <row r="176" spans="1:47" s="2" customFormat="1" ht="12">
      <c r="A176" s="39"/>
      <c r="B176" s="40"/>
      <c r="C176" s="41"/>
      <c r="D176" s="255" t="s">
        <v>182</v>
      </c>
      <c r="E176" s="41"/>
      <c r="F176" s="256" t="s">
        <v>811</v>
      </c>
      <c r="G176" s="41"/>
      <c r="H176" s="41"/>
      <c r="I176" s="210"/>
      <c r="J176" s="41"/>
      <c r="K176" s="41"/>
      <c r="L176" s="45"/>
      <c r="M176" s="257"/>
      <c r="N176" s="258"/>
      <c r="O176" s="92"/>
      <c r="P176" s="92"/>
      <c r="Q176" s="92"/>
      <c r="R176" s="92"/>
      <c r="S176" s="92"/>
      <c r="T176" s="93"/>
      <c r="U176" s="39"/>
      <c r="V176" s="39"/>
      <c r="W176" s="39"/>
      <c r="X176" s="39"/>
      <c r="Y176" s="39"/>
      <c r="Z176" s="39"/>
      <c r="AA176" s="39"/>
      <c r="AB176" s="39"/>
      <c r="AC176" s="39"/>
      <c r="AD176" s="39"/>
      <c r="AE176" s="39"/>
      <c r="AT176" s="18" t="s">
        <v>182</v>
      </c>
      <c r="AU176" s="18" t="s">
        <v>85</v>
      </c>
    </row>
    <row r="177" spans="1:47" s="2" customFormat="1" ht="12">
      <c r="A177" s="39"/>
      <c r="B177" s="40"/>
      <c r="C177" s="41"/>
      <c r="D177" s="255" t="s">
        <v>242</v>
      </c>
      <c r="E177" s="41"/>
      <c r="F177" s="259" t="s">
        <v>812</v>
      </c>
      <c r="G177" s="41"/>
      <c r="H177" s="41"/>
      <c r="I177" s="210"/>
      <c r="J177" s="41"/>
      <c r="K177" s="41"/>
      <c r="L177" s="45"/>
      <c r="M177" s="257"/>
      <c r="N177" s="258"/>
      <c r="O177" s="92"/>
      <c r="P177" s="92"/>
      <c r="Q177" s="92"/>
      <c r="R177" s="92"/>
      <c r="S177" s="92"/>
      <c r="T177" s="93"/>
      <c r="U177" s="39"/>
      <c r="V177" s="39"/>
      <c r="W177" s="39"/>
      <c r="X177" s="39"/>
      <c r="Y177" s="39"/>
      <c r="Z177" s="39"/>
      <c r="AA177" s="39"/>
      <c r="AB177" s="39"/>
      <c r="AC177" s="39"/>
      <c r="AD177" s="39"/>
      <c r="AE177" s="39"/>
      <c r="AT177" s="18" t="s">
        <v>242</v>
      </c>
      <c r="AU177" s="18" t="s">
        <v>85</v>
      </c>
    </row>
    <row r="178" spans="1:65" s="2" customFormat="1" ht="16.5" customHeight="1">
      <c r="A178" s="39"/>
      <c r="B178" s="40"/>
      <c r="C178" s="309" t="s">
        <v>220</v>
      </c>
      <c r="D178" s="309" t="s">
        <v>450</v>
      </c>
      <c r="E178" s="310" t="s">
        <v>813</v>
      </c>
      <c r="F178" s="311" t="s">
        <v>814</v>
      </c>
      <c r="G178" s="312" t="s">
        <v>417</v>
      </c>
      <c r="H178" s="313">
        <v>22</v>
      </c>
      <c r="I178" s="314"/>
      <c r="J178" s="315">
        <f>ROUND(I178*H178,2)</f>
        <v>0</v>
      </c>
      <c r="K178" s="311" t="s">
        <v>1</v>
      </c>
      <c r="L178" s="316"/>
      <c r="M178" s="317" t="s">
        <v>1</v>
      </c>
      <c r="N178" s="318" t="s">
        <v>40</v>
      </c>
      <c r="O178" s="92"/>
      <c r="P178" s="251">
        <f>O178*H178</f>
        <v>0</v>
      </c>
      <c r="Q178" s="251">
        <v>1</v>
      </c>
      <c r="R178" s="251">
        <f>Q178*H178</f>
        <v>22</v>
      </c>
      <c r="S178" s="251">
        <v>0</v>
      </c>
      <c r="T178" s="252">
        <f>S178*H178</f>
        <v>0</v>
      </c>
      <c r="U178" s="39"/>
      <c r="V178" s="39"/>
      <c r="W178" s="39"/>
      <c r="X178" s="39"/>
      <c r="Y178" s="39"/>
      <c r="Z178" s="39"/>
      <c r="AA178" s="39"/>
      <c r="AB178" s="39"/>
      <c r="AC178" s="39"/>
      <c r="AD178" s="39"/>
      <c r="AE178" s="39"/>
      <c r="AR178" s="253" t="s">
        <v>220</v>
      </c>
      <c r="AT178" s="253" t="s">
        <v>450</v>
      </c>
      <c r="AU178" s="253" t="s">
        <v>85</v>
      </c>
      <c r="AY178" s="18" t="s">
        <v>172</v>
      </c>
      <c r="BE178" s="254">
        <f>IF(N178="základní",J178,0)</f>
        <v>0</v>
      </c>
      <c r="BF178" s="254">
        <f>IF(N178="snížená",J178,0)</f>
        <v>0</v>
      </c>
      <c r="BG178" s="254">
        <f>IF(N178="zákl. přenesená",J178,0)</f>
        <v>0</v>
      </c>
      <c r="BH178" s="254">
        <f>IF(N178="sníž. přenesená",J178,0)</f>
        <v>0</v>
      </c>
      <c r="BI178" s="254">
        <f>IF(N178="nulová",J178,0)</f>
        <v>0</v>
      </c>
      <c r="BJ178" s="18" t="s">
        <v>83</v>
      </c>
      <c r="BK178" s="254">
        <f>ROUND(I178*H178,2)</f>
        <v>0</v>
      </c>
      <c r="BL178" s="18" t="s">
        <v>195</v>
      </c>
      <c r="BM178" s="253" t="s">
        <v>815</v>
      </c>
    </row>
    <row r="179" spans="1:47" s="2" customFormat="1" ht="12">
      <c r="A179" s="39"/>
      <c r="B179" s="40"/>
      <c r="C179" s="41"/>
      <c r="D179" s="255" t="s">
        <v>182</v>
      </c>
      <c r="E179" s="41"/>
      <c r="F179" s="256" t="s">
        <v>814</v>
      </c>
      <c r="G179" s="41"/>
      <c r="H179" s="41"/>
      <c r="I179" s="210"/>
      <c r="J179" s="41"/>
      <c r="K179" s="41"/>
      <c r="L179" s="45"/>
      <c r="M179" s="257"/>
      <c r="N179" s="258"/>
      <c r="O179" s="92"/>
      <c r="P179" s="92"/>
      <c r="Q179" s="92"/>
      <c r="R179" s="92"/>
      <c r="S179" s="92"/>
      <c r="T179" s="93"/>
      <c r="U179" s="39"/>
      <c r="V179" s="39"/>
      <c r="W179" s="39"/>
      <c r="X179" s="39"/>
      <c r="Y179" s="39"/>
      <c r="Z179" s="39"/>
      <c r="AA179" s="39"/>
      <c r="AB179" s="39"/>
      <c r="AC179" s="39"/>
      <c r="AD179" s="39"/>
      <c r="AE179" s="39"/>
      <c r="AT179" s="18" t="s">
        <v>182</v>
      </c>
      <c r="AU179" s="18" t="s">
        <v>85</v>
      </c>
    </row>
    <row r="180" spans="1:51" s="13" customFormat="1" ht="12">
      <c r="A180" s="13"/>
      <c r="B180" s="260"/>
      <c r="C180" s="261"/>
      <c r="D180" s="255" t="s">
        <v>203</v>
      </c>
      <c r="E180" s="262" t="s">
        <v>1</v>
      </c>
      <c r="F180" s="263" t="s">
        <v>770</v>
      </c>
      <c r="G180" s="261"/>
      <c r="H180" s="264">
        <v>22</v>
      </c>
      <c r="I180" s="265"/>
      <c r="J180" s="261"/>
      <c r="K180" s="261"/>
      <c r="L180" s="266"/>
      <c r="M180" s="267"/>
      <c r="N180" s="268"/>
      <c r="O180" s="268"/>
      <c r="P180" s="268"/>
      <c r="Q180" s="268"/>
      <c r="R180" s="268"/>
      <c r="S180" s="268"/>
      <c r="T180" s="269"/>
      <c r="U180" s="13"/>
      <c r="V180" s="13"/>
      <c r="W180" s="13"/>
      <c r="X180" s="13"/>
      <c r="Y180" s="13"/>
      <c r="Z180" s="13"/>
      <c r="AA180" s="13"/>
      <c r="AB180" s="13"/>
      <c r="AC180" s="13"/>
      <c r="AD180" s="13"/>
      <c r="AE180" s="13"/>
      <c r="AT180" s="270" t="s">
        <v>203</v>
      </c>
      <c r="AU180" s="270" t="s">
        <v>85</v>
      </c>
      <c r="AV180" s="13" t="s">
        <v>85</v>
      </c>
      <c r="AW180" s="13" t="s">
        <v>32</v>
      </c>
      <c r="AX180" s="13" t="s">
        <v>83</v>
      </c>
      <c r="AY180" s="270" t="s">
        <v>172</v>
      </c>
    </row>
    <row r="181" spans="1:65" s="2" customFormat="1" ht="24.15" customHeight="1">
      <c r="A181" s="39"/>
      <c r="B181" s="40"/>
      <c r="C181" s="242" t="s">
        <v>234</v>
      </c>
      <c r="D181" s="242" t="s">
        <v>175</v>
      </c>
      <c r="E181" s="243" t="s">
        <v>816</v>
      </c>
      <c r="F181" s="244" t="s">
        <v>817</v>
      </c>
      <c r="G181" s="245" t="s">
        <v>417</v>
      </c>
      <c r="H181" s="246">
        <v>39.375</v>
      </c>
      <c r="I181" s="247"/>
      <c r="J181" s="248">
        <f>ROUND(I181*H181,2)</f>
        <v>0</v>
      </c>
      <c r="K181" s="244" t="s">
        <v>179</v>
      </c>
      <c r="L181" s="45"/>
      <c r="M181" s="249" t="s">
        <v>1</v>
      </c>
      <c r="N181" s="250" t="s">
        <v>40</v>
      </c>
      <c r="O181" s="92"/>
      <c r="P181" s="251">
        <f>O181*H181</f>
        <v>0</v>
      </c>
      <c r="Q181" s="251">
        <v>0</v>
      </c>
      <c r="R181" s="251">
        <f>Q181*H181</f>
        <v>0</v>
      </c>
      <c r="S181" s="251">
        <v>0</v>
      </c>
      <c r="T181" s="252">
        <f>S181*H181</f>
        <v>0</v>
      </c>
      <c r="U181" s="39"/>
      <c r="V181" s="39"/>
      <c r="W181" s="39"/>
      <c r="X181" s="39"/>
      <c r="Y181" s="39"/>
      <c r="Z181" s="39"/>
      <c r="AA181" s="39"/>
      <c r="AB181" s="39"/>
      <c r="AC181" s="39"/>
      <c r="AD181" s="39"/>
      <c r="AE181" s="39"/>
      <c r="AR181" s="253" t="s">
        <v>195</v>
      </c>
      <c r="AT181" s="253" t="s">
        <v>175</v>
      </c>
      <c r="AU181" s="253" t="s">
        <v>85</v>
      </c>
      <c r="AY181" s="18" t="s">
        <v>172</v>
      </c>
      <c r="BE181" s="254">
        <f>IF(N181="základní",J181,0)</f>
        <v>0</v>
      </c>
      <c r="BF181" s="254">
        <f>IF(N181="snížená",J181,0)</f>
        <v>0</v>
      </c>
      <c r="BG181" s="254">
        <f>IF(N181="zákl. přenesená",J181,0)</f>
        <v>0</v>
      </c>
      <c r="BH181" s="254">
        <f>IF(N181="sníž. přenesená",J181,0)</f>
        <v>0</v>
      </c>
      <c r="BI181" s="254">
        <f>IF(N181="nulová",J181,0)</f>
        <v>0</v>
      </c>
      <c r="BJ181" s="18" t="s">
        <v>83</v>
      </c>
      <c r="BK181" s="254">
        <f>ROUND(I181*H181,2)</f>
        <v>0</v>
      </c>
      <c r="BL181" s="18" t="s">
        <v>195</v>
      </c>
      <c r="BM181" s="253" t="s">
        <v>818</v>
      </c>
    </row>
    <row r="182" spans="1:47" s="2" customFormat="1" ht="12">
      <c r="A182" s="39"/>
      <c r="B182" s="40"/>
      <c r="C182" s="41"/>
      <c r="D182" s="255" t="s">
        <v>182</v>
      </c>
      <c r="E182" s="41"/>
      <c r="F182" s="256" t="s">
        <v>819</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182</v>
      </c>
      <c r="AU182" s="18" t="s">
        <v>85</v>
      </c>
    </row>
    <row r="183" spans="1:47" s="2" customFormat="1" ht="12">
      <c r="A183" s="39"/>
      <c r="B183" s="40"/>
      <c r="C183" s="41"/>
      <c r="D183" s="255" t="s">
        <v>242</v>
      </c>
      <c r="E183" s="41"/>
      <c r="F183" s="259" t="s">
        <v>812</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242</v>
      </c>
      <c r="AU183" s="18" t="s">
        <v>85</v>
      </c>
    </row>
    <row r="184" spans="1:51" s="13" customFormat="1" ht="12">
      <c r="A184" s="13"/>
      <c r="B184" s="260"/>
      <c r="C184" s="261"/>
      <c r="D184" s="255" t="s">
        <v>203</v>
      </c>
      <c r="E184" s="262" t="s">
        <v>766</v>
      </c>
      <c r="F184" s="263" t="s">
        <v>820</v>
      </c>
      <c r="G184" s="261"/>
      <c r="H184" s="264">
        <v>39.375</v>
      </c>
      <c r="I184" s="265"/>
      <c r="J184" s="261"/>
      <c r="K184" s="261"/>
      <c r="L184" s="266"/>
      <c r="M184" s="267"/>
      <c r="N184" s="268"/>
      <c r="O184" s="268"/>
      <c r="P184" s="268"/>
      <c r="Q184" s="268"/>
      <c r="R184" s="268"/>
      <c r="S184" s="268"/>
      <c r="T184" s="269"/>
      <c r="U184" s="13"/>
      <c r="V184" s="13"/>
      <c r="W184" s="13"/>
      <c r="X184" s="13"/>
      <c r="Y184" s="13"/>
      <c r="Z184" s="13"/>
      <c r="AA184" s="13"/>
      <c r="AB184" s="13"/>
      <c r="AC184" s="13"/>
      <c r="AD184" s="13"/>
      <c r="AE184" s="13"/>
      <c r="AT184" s="270" t="s">
        <v>203</v>
      </c>
      <c r="AU184" s="270" t="s">
        <v>85</v>
      </c>
      <c r="AV184" s="13" t="s">
        <v>85</v>
      </c>
      <c r="AW184" s="13" t="s">
        <v>32</v>
      </c>
      <c r="AX184" s="13" t="s">
        <v>83</v>
      </c>
      <c r="AY184" s="270" t="s">
        <v>172</v>
      </c>
    </row>
    <row r="185" spans="1:65" s="2" customFormat="1" ht="16.5" customHeight="1">
      <c r="A185" s="39"/>
      <c r="B185" s="40"/>
      <c r="C185" s="309" t="s">
        <v>305</v>
      </c>
      <c r="D185" s="309" t="s">
        <v>450</v>
      </c>
      <c r="E185" s="310" t="s">
        <v>821</v>
      </c>
      <c r="F185" s="311" t="s">
        <v>822</v>
      </c>
      <c r="G185" s="312" t="s">
        <v>417</v>
      </c>
      <c r="H185" s="313">
        <v>39.375</v>
      </c>
      <c r="I185" s="314"/>
      <c r="J185" s="315">
        <f>ROUND(I185*H185,2)</f>
        <v>0</v>
      </c>
      <c r="K185" s="311" t="s">
        <v>1</v>
      </c>
      <c r="L185" s="316"/>
      <c r="M185" s="317" t="s">
        <v>1</v>
      </c>
      <c r="N185" s="318" t="s">
        <v>40</v>
      </c>
      <c r="O185" s="92"/>
      <c r="P185" s="251">
        <f>O185*H185</f>
        <v>0</v>
      </c>
      <c r="Q185" s="251">
        <v>1</v>
      </c>
      <c r="R185" s="251">
        <f>Q185*H185</f>
        <v>39.375</v>
      </c>
      <c r="S185" s="251">
        <v>0</v>
      </c>
      <c r="T185" s="252">
        <f>S185*H185</f>
        <v>0</v>
      </c>
      <c r="U185" s="39"/>
      <c r="V185" s="39"/>
      <c r="W185" s="39"/>
      <c r="X185" s="39"/>
      <c r="Y185" s="39"/>
      <c r="Z185" s="39"/>
      <c r="AA185" s="39"/>
      <c r="AB185" s="39"/>
      <c r="AC185" s="39"/>
      <c r="AD185" s="39"/>
      <c r="AE185" s="39"/>
      <c r="AR185" s="253" t="s">
        <v>220</v>
      </c>
      <c r="AT185" s="253" t="s">
        <v>450</v>
      </c>
      <c r="AU185" s="253" t="s">
        <v>85</v>
      </c>
      <c r="AY185" s="18" t="s">
        <v>172</v>
      </c>
      <c r="BE185" s="254">
        <f>IF(N185="základní",J185,0)</f>
        <v>0</v>
      </c>
      <c r="BF185" s="254">
        <f>IF(N185="snížená",J185,0)</f>
        <v>0</v>
      </c>
      <c r="BG185" s="254">
        <f>IF(N185="zákl. přenesená",J185,0)</f>
        <v>0</v>
      </c>
      <c r="BH185" s="254">
        <f>IF(N185="sníž. přenesená",J185,0)</f>
        <v>0</v>
      </c>
      <c r="BI185" s="254">
        <f>IF(N185="nulová",J185,0)</f>
        <v>0</v>
      </c>
      <c r="BJ185" s="18" t="s">
        <v>83</v>
      </c>
      <c r="BK185" s="254">
        <f>ROUND(I185*H185,2)</f>
        <v>0</v>
      </c>
      <c r="BL185" s="18" t="s">
        <v>195</v>
      </c>
      <c r="BM185" s="253" t="s">
        <v>823</v>
      </c>
    </row>
    <row r="186" spans="1:47" s="2" customFormat="1" ht="12">
      <c r="A186" s="39"/>
      <c r="B186" s="40"/>
      <c r="C186" s="41"/>
      <c r="D186" s="255" t="s">
        <v>182</v>
      </c>
      <c r="E186" s="41"/>
      <c r="F186" s="256" t="s">
        <v>822</v>
      </c>
      <c r="G186" s="41"/>
      <c r="H186" s="41"/>
      <c r="I186" s="210"/>
      <c r="J186" s="41"/>
      <c r="K186" s="41"/>
      <c r="L186" s="45"/>
      <c r="M186" s="257"/>
      <c r="N186" s="258"/>
      <c r="O186" s="92"/>
      <c r="P186" s="92"/>
      <c r="Q186" s="92"/>
      <c r="R186" s="92"/>
      <c r="S186" s="92"/>
      <c r="T186" s="93"/>
      <c r="U186" s="39"/>
      <c r="V186" s="39"/>
      <c r="W186" s="39"/>
      <c r="X186" s="39"/>
      <c r="Y186" s="39"/>
      <c r="Z186" s="39"/>
      <c r="AA186" s="39"/>
      <c r="AB186" s="39"/>
      <c r="AC186" s="39"/>
      <c r="AD186" s="39"/>
      <c r="AE186" s="39"/>
      <c r="AT186" s="18" t="s">
        <v>182</v>
      </c>
      <c r="AU186" s="18" t="s">
        <v>85</v>
      </c>
    </row>
    <row r="187" spans="1:65" s="2" customFormat="1" ht="16.5" customHeight="1">
      <c r="A187" s="39"/>
      <c r="B187" s="40"/>
      <c r="C187" s="242" t="s">
        <v>312</v>
      </c>
      <c r="D187" s="242" t="s">
        <v>175</v>
      </c>
      <c r="E187" s="243" t="s">
        <v>431</v>
      </c>
      <c r="F187" s="244" t="s">
        <v>432</v>
      </c>
      <c r="G187" s="245" t="s">
        <v>417</v>
      </c>
      <c r="H187" s="246">
        <v>59.5</v>
      </c>
      <c r="I187" s="247"/>
      <c r="J187" s="248">
        <f>ROUND(I187*H187,2)</f>
        <v>0</v>
      </c>
      <c r="K187" s="244" t="s">
        <v>179</v>
      </c>
      <c r="L187" s="45"/>
      <c r="M187" s="249" t="s">
        <v>1</v>
      </c>
      <c r="N187" s="250" t="s">
        <v>40</v>
      </c>
      <c r="O187" s="92"/>
      <c r="P187" s="251">
        <f>O187*H187</f>
        <v>0</v>
      </c>
      <c r="Q187" s="251">
        <v>0</v>
      </c>
      <c r="R187" s="251">
        <f>Q187*H187</f>
        <v>0</v>
      </c>
      <c r="S187" s="251">
        <v>0</v>
      </c>
      <c r="T187" s="252">
        <f>S187*H187</f>
        <v>0</v>
      </c>
      <c r="U187" s="39"/>
      <c r="V187" s="39"/>
      <c r="W187" s="39"/>
      <c r="X187" s="39"/>
      <c r="Y187" s="39"/>
      <c r="Z187" s="39"/>
      <c r="AA187" s="39"/>
      <c r="AB187" s="39"/>
      <c r="AC187" s="39"/>
      <c r="AD187" s="39"/>
      <c r="AE187" s="39"/>
      <c r="AR187" s="253" t="s">
        <v>195</v>
      </c>
      <c r="AT187" s="253" t="s">
        <v>175</v>
      </c>
      <c r="AU187" s="253" t="s">
        <v>85</v>
      </c>
      <c r="AY187" s="18" t="s">
        <v>172</v>
      </c>
      <c r="BE187" s="254">
        <f>IF(N187="základní",J187,0)</f>
        <v>0</v>
      </c>
      <c r="BF187" s="254">
        <f>IF(N187="snížená",J187,0)</f>
        <v>0</v>
      </c>
      <c r="BG187" s="254">
        <f>IF(N187="zákl. přenesená",J187,0)</f>
        <v>0</v>
      </c>
      <c r="BH187" s="254">
        <f>IF(N187="sníž. přenesená",J187,0)</f>
        <v>0</v>
      </c>
      <c r="BI187" s="254">
        <f>IF(N187="nulová",J187,0)</f>
        <v>0</v>
      </c>
      <c r="BJ187" s="18" t="s">
        <v>83</v>
      </c>
      <c r="BK187" s="254">
        <f>ROUND(I187*H187,2)</f>
        <v>0</v>
      </c>
      <c r="BL187" s="18" t="s">
        <v>195</v>
      </c>
      <c r="BM187" s="253" t="s">
        <v>824</v>
      </c>
    </row>
    <row r="188" spans="1:47" s="2" customFormat="1" ht="12">
      <c r="A188" s="39"/>
      <c r="B188" s="40"/>
      <c r="C188" s="41"/>
      <c r="D188" s="255" t="s">
        <v>182</v>
      </c>
      <c r="E188" s="41"/>
      <c r="F188" s="256" t="s">
        <v>434</v>
      </c>
      <c r="G188" s="41"/>
      <c r="H188" s="41"/>
      <c r="I188" s="210"/>
      <c r="J188" s="41"/>
      <c r="K188" s="41"/>
      <c r="L188" s="45"/>
      <c r="M188" s="257"/>
      <c r="N188" s="258"/>
      <c r="O188" s="92"/>
      <c r="P188" s="92"/>
      <c r="Q188" s="92"/>
      <c r="R188" s="92"/>
      <c r="S188" s="92"/>
      <c r="T188" s="93"/>
      <c r="U188" s="39"/>
      <c r="V188" s="39"/>
      <c r="W188" s="39"/>
      <c r="X188" s="39"/>
      <c r="Y188" s="39"/>
      <c r="Z188" s="39"/>
      <c r="AA188" s="39"/>
      <c r="AB188" s="39"/>
      <c r="AC188" s="39"/>
      <c r="AD188" s="39"/>
      <c r="AE188" s="39"/>
      <c r="AT188" s="18" t="s">
        <v>182</v>
      </c>
      <c r="AU188" s="18" t="s">
        <v>85</v>
      </c>
    </row>
    <row r="189" spans="1:47" s="2" customFormat="1" ht="12">
      <c r="A189" s="39"/>
      <c r="B189" s="40"/>
      <c r="C189" s="41"/>
      <c r="D189" s="255" t="s">
        <v>242</v>
      </c>
      <c r="E189" s="41"/>
      <c r="F189" s="259" t="s">
        <v>435</v>
      </c>
      <c r="G189" s="41"/>
      <c r="H189" s="41"/>
      <c r="I189" s="210"/>
      <c r="J189" s="41"/>
      <c r="K189" s="41"/>
      <c r="L189" s="45"/>
      <c r="M189" s="257"/>
      <c r="N189" s="258"/>
      <c r="O189" s="92"/>
      <c r="P189" s="92"/>
      <c r="Q189" s="92"/>
      <c r="R189" s="92"/>
      <c r="S189" s="92"/>
      <c r="T189" s="93"/>
      <c r="U189" s="39"/>
      <c r="V189" s="39"/>
      <c r="W189" s="39"/>
      <c r="X189" s="39"/>
      <c r="Y189" s="39"/>
      <c r="Z189" s="39"/>
      <c r="AA189" s="39"/>
      <c r="AB189" s="39"/>
      <c r="AC189" s="39"/>
      <c r="AD189" s="39"/>
      <c r="AE189" s="39"/>
      <c r="AT189" s="18" t="s">
        <v>242</v>
      </c>
      <c r="AU189" s="18" t="s">
        <v>85</v>
      </c>
    </row>
    <row r="190" spans="1:51" s="13" customFormat="1" ht="12">
      <c r="A190" s="13"/>
      <c r="B190" s="260"/>
      <c r="C190" s="261"/>
      <c r="D190" s="255" t="s">
        <v>203</v>
      </c>
      <c r="E190" s="262" t="s">
        <v>1</v>
      </c>
      <c r="F190" s="263" t="s">
        <v>771</v>
      </c>
      <c r="G190" s="261"/>
      <c r="H190" s="264">
        <v>59.5</v>
      </c>
      <c r="I190" s="265"/>
      <c r="J190" s="261"/>
      <c r="K190" s="261"/>
      <c r="L190" s="266"/>
      <c r="M190" s="267"/>
      <c r="N190" s="268"/>
      <c r="O190" s="268"/>
      <c r="P190" s="268"/>
      <c r="Q190" s="268"/>
      <c r="R190" s="268"/>
      <c r="S190" s="268"/>
      <c r="T190" s="269"/>
      <c r="U190" s="13"/>
      <c r="V190" s="13"/>
      <c r="W190" s="13"/>
      <c r="X190" s="13"/>
      <c r="Y190" s="13"/>
      <c r="Z190" s="13"/>
      <c r="AA190" s="13"/>
      <c r="AB190" s="13"/>
      <c r="AC190" s="13"/>
      <c r="AD190" s="13"/>
      <c r="AE190" s="13"/>
      <c r="AT190" s="270" t="s">
        <v>203</v>
      </c>
      <c r="AU190" s="270" t="s">
        <v>85</v>
      </c>
      <c r="AV190" s="13" t="s">
        <v>85</v>
      </c>
      <c r="AW190" s="13" t="s">
        <v>32</v>
      </c>
      <c r="AX190" s="13" t="s">
        <v>83</v>
      </c>
      <c r="AY190" s="270" t="s">
        <v>172</v>
      </c>
    </row>
    <row r="191" spans="1:65" s="2" customFormat="1" ht="24.15" customHeight="1">
      <c r="A191" s="39"/>
      <c r="B191" s="40"/>
      <c r="C191" s="242" t="s">
        <v>320</v>
      </c>
      <c r="D191" s="242" t="s">
        <v>175</v>
      </c>
      <c r="E191" s="243" t="s">
        <v>436</v>
      </c>
      <c r="F191" s="244" t="s">
        <v>437</v>
      </c>
      <c r="G191" s="245" t="s">
        <v>438</v>
      </c>
      <c r="H191" s="246">
        <v>107.1</v>
      </c>
      <c r="I191" s="247"/>
      <c r="J191" s="248">
        <f>ROUND(I191*H191,2)</f>
        <v>0</v>
      </c>
      <c r="K191" s="244" t="s">
        <v>179</v>
      </c>
      <c r="L191" s="45"/>
      <c r="M191" s="249" t="s">
        <v>1</v>
      </c>
      <c r="N191" s="250" t="s">
        <v>40</v>
      </c>
      <c r="O191" s="92"/>
      <c r="P191" s="251">
        <f>O191*H191</f>
        <v>0</v>
      </c>
      <c r="Q191" s="251">
        <v>0</v>
      </c>
      <c r="R191" s="251">
        <f>Q191*H191</f>
        <v>0</v>
      </c>
      <c r="S191" s="251">
        <v>0</v>
      </c>
      <c r="T191" s="252">
        <f>S191*H191</f>
        <v>0</v>
      </c>
      <c r="U191" s="39"/>
      <c r="V191" s="39"/>
      <c r="W191" s="39"/>
      <c r="X191" s="39"/>
      <c r="Y191" s="39"/>
      <c r="Z191" s="39"/>
      <c r="AA191" s="39"/>
      <c r="AB191" s="39"/>
      <c r="AC191" s="39"/>
      <c r="AD191" s="39"/>
      <c r="AE191" s="39"/>
      <c r="AR191" s="253" t="s">
        <v>195</v>
      </c>
      <c r="AT191" s="253" t="s">
        <v>175</v>
      </c>
      <c r="AU191" s="253" t="s">
        <v>85</v>
      </c>
      <c r="AY191" s="18" t="s">
        <v>172</v>
      </c>
      <c r="BE191" s="254">
        <f>IF(N191="základní",J191,0)</f>
        <v>0</v>
      </c>
      <c r="BF191" s="254">
        <f>IF(N191="snížená",J191,0)</f>
        <v>0</v>
      </c>
      <c r="BG191" s="254">
        <f>IF(N191="zákl. přenesená",J191,0)</f>
        <v>0</v>
      </c>
      <c r="BH191" s="254">
        <f>IF(N191="sníž. přenesená",J191,0)</f>
        <v>0</v>
      </c>
      <c r="BI191" s="254">
        <f>IF(N191="nulová",J191,0)</f>
        <v>0</v>
      </c>
      <c r="BJ191" s="18" t="s">
        <v>83</v>
      </c>
      <c r="BK191" s="254">
        <f>ROUND(I191*H191,2)</f>
        <v>0</v>
      </c>
      <c r="BL191" s="18" t="s">
        <v>195</v>
      </c>
      <c r="BM191" s="253" t="s">
        <v>825</v>
      </c>
    </row>
    <row r="192" spans="1:47" s="2" customFormat="1" ht="12">
      <c r="A192" s="39"/>
      <c r="B192" s="40"/>
      <c r="C192" s="41"/>
      <c r="D192" s="255" t="s">
        <v>182</v>
      </c>
      <c r="E192" s="41"/>
      <c r="F192" s="256" t="s">
        <v>440</v>
      </c>
      <c r="G192" s="41"/>
      <c r="H192" s="41"/>
      <c r="I192" s="210"/>
      <c r="J192" s="41"/>
      <c r="K192" s="41"/>
      <c r="L192" s="45"/>
      <c r="M192" s="257"/>
      <c r="N192" s="258"/>
      <c r="O192" s="92"/>
      <c r="P192" s="92"/>
      <c r="Q192" s="92"/>
      <c r="R192" s="92"/>
      <c r="S192" s="92"/>
      <c r="T192" s="93"/>
      <c r="U192" s="39"/>
      <c r="V192" s="39"/>
      <c r="W192" s="39"/>
      <c r="X192" s="39"/>
      <c r="Y192" s="39"/>
      <c r="Z192" s="39"/>
      <c r="AA192" s="39"/>
      <c r="AB192" s="39"/>
      <c r="AC192" s="39"/>
      <c r="AD192" s="39"/>
      <c r="AE192" s="39"/>
      <c r="AT192" s="18" t="s">
        <v>182</v>
      </c>
      <c r="AU192" s="18" t="s">
        <v>85</v>
      </c>
    </row>
    <row r="193" spans="1:47" s="2" customFormat="1" ht="12">
      <c r="A193" s="39"/>
      <c r="B193" s="40"/>
      <c r="C193" s="41"/>
      <c r="D193" s="255" t="s">
        <v>242</v>
      </c>
      <c r="E193" s="41"/>
      <c r="F193" s="259" t="s">
        <v>441</v>
      </c>
      <c r="G193" s="41"/>
      <c r="H193" s="41"/>
      <c r="I193" s="210"/>
      <c r="J193" s="41"/>
      <c r="K193" s="41"/>
      <c r="L193" s="45"/>
      <c r="M193" s="257"/>
      <c r="N193" s="258"/>
      <c r="O193" s="92"/>
      <c r="P193" s="92"/>
      <c r="Q193" s="92"/>
      <c r="R193" s="92"/>
      <c r="S193" s="92"/>
      <c r="T193" s="93"/>
      <c r="U193" s="39"/>
      <c r="V193" s="39"/>
      <c r="W193" s="39"/>
      <c r="X193" s="39"/>
      <c r="Y193" s="39"/>
      <c r="Z193" s="39"/>
      <c r="AA193" s="39"/>
      <c r="AB193" s="39"/>
      <c r="AC193" s="39"/>
      <c r="AD193" s="39"/>
      <c r="AE193" s="39"/>
      <c r="AT193" s="18" t="s">
        <v>242</v>
      </c>
      <c r="AU193" s="18" t="s">
        <v>85</v>
      </c>
    </row>
    <row r="194" spans="1:51" s="13" customFormat="1" ht="12">
      <c r="A194" s="13"/>
      <c r="B194" s="260"/>
      <c r="C194" s="261"/>
      <c r="D194" s="255" t="s">
        <v>203</v>
      </c>
      <c r="E194" s="262" t="s">
        <v>1</v>
      </c>
      <c r="F194" s="263" t="s">
        <v>826</v>
      </c>
      <c r="G194" s="261"/>
      <c r="H194" s="264">
        <v>107.1</v>
      </c>
      <c r="I194" s="265"/>
      <c r="J194" s="261"/>
      <c r="K194" s="261"/>
      <c r="L194" s="266"/>
      <c r="M194" s="267"/>
      <c r="N194" s="268"/>
      <c r="O194" s="268"/>
      <c r="P194" s="268"/>
      <c r="Q194" s="268"/>
      <c r="R194" s="268"/>
      <c r="S194" s="268"/>
      <c r="T194" s="269"/>
      <c r="U194" s="13"/>
      <c r="V194" s="13"/>
      <c r="W194" s="13"/>
      <c r="X194" s="13"/>
      <c r="Y194" s="13"/>
      <c r="Z194" s="13"/>
      <c r="AA194" s="13"/>
      <c r="AB194" s="13"/>
      <c r="AC194" s="13"/>
      <c r="AD194" s="13"/>
      <c r="AE194" s="13"/>
      <c r="AT194" s="270" t="s">
        <v>203</v>
      </c>
      <c r="AU194" s="270" t="s">
        <v>85</v>
      </c>
      <c r="AV194" s="13" t="s">
        <v>85</v>
      </c>
      <c r="AW194" s="13" t="s">
        <v>32</v>
      </c>
      <c r="AX194" s="13" t="s">
        <v>83</v>
      </c>
      <c r="AY194" s="270" t="s">
        <v>172</v>
      </c>
    </row>
    <row r="195" spans="1:65" s="2" customFormat="1" ht="24.15" customHeight="1">
      <c r="A195" s="39"/>
      <c r="B195" s="40"/>
      <c r="C195" s="242" t="s">
        <v>327</v>
      </c>
      <c r="D195" s="242" t="s">
        <v>175</v>
      </c>
      <c r="E195" s="243" t="s">
        <v>827</v>
      </c>
      <c r="F195" s="244" t="s">
        <v>828</v>
      </c>
      <c r="G195" s="245" t="s">
        <v>399</v>
      </c>
      <c r="H195" s="246">
        <v>25</v>
      </c>
      <c r="I195" s="247"/>
      <c r="J195" s="248">
        <f>ROUND(I195*H195,2)</f>
        <v>0</v>
      </c>
      <c r="K195" s="244" t="s">
        <v>179</v>
      </c>
      <c r="L195" s="45"/>
      <c r="M195" s="249" t="s">
        <v>1</v>
      </c>
      <c r="N195" s="250" t="s">
        <v>40</v>
      </c>
      <c r="O195" s="92"/>
      <c r="P195" s="251">
        <f>O195*H195</f>
        <v>0</v>
      </c>
      <c r="Q195" s="251">
        <v>0</v>
      </c>
      <c r="R195" s="251">
        <f>Q195*H195</f>
        <v>0</v>
      </c>
      <c r="S195" s="251">
        <v>0</v>
      </c>
      <c r="T195" s="252">
        <f>S195*H195</f>
        <v>0</v>
      </c>
      <c r="U195" s="39"/>
      <c r="V195" s="39"/>
      <c r="W195" s="39"/>
      <c r="X195" s="39"/>
      <c r="Y195" s="39"/>
      <c r="Z195" s="39"/>
      <c r="AA195" s="39"/>
      <c r="AB195" s="39"/>
      <c r="AC195" s="39"/>
      <c r="AD195" s="39"/>
      <c r="AE195" s="39"/>
      <c r="AR195" s="253" t="s">
        <v>195</v>
      </c>
      <c r="AT195" s="253" t="s">
        <v>175</v>
      </c>
      <c r="AU195" s="253" t="s">
        <v>85</v>
      </c>
      <c r="AY195" s="18" t="s">
        <v>172</v>
      </c>
      <c r="BE195" s="254">
        <f>IF(N195="základní",J195,0)</f>
        <v>0</v>
      </c>
      <c r="BF195" s="254">
        <f>IF(N195="snížená",J195,0)</f>
        <v>0</v>
      </c>
      <c r="BG195" s="254">
        <f>IF(N195="zákl. přenesená",J195,0)</f>
        <v>0</v>
      </c>
      <c r="BH195" s="254">
        <f>IF(N195="sníž. přenesená",J195,0)</f>
        <v>0</v>
      </c>
      <c r="BI195" s="254">
        <f>IF(N195="nulová",J195,0)</f>
        <v>0</v>
      </c>
      <c r="BJ195" s="18" t="s">
        <v>83</v>
      </c>
      <c r="BK195" s="254">
        <f>ROUND(I195*H195,2)</f>
        <v>0</v>
      </c>
      <c r="BL195" s="18" t="s">
        <v>195</v>
      </c>
      <c r="BM195" s="253" t="s">
        <v>829</v>
      </c>
    </row>
    <row r="196" spans="1:47" s="2" customFormat="1" ht="12">
      <c r="A196" s="39"/>
      <c r="B196" s="40"/>
      <c r="C196" s="41"/>
      <c r="D196" s="255" t="s">
        <v>182</v>
      </c>
      <c r="E196" s="41"/>
      <c r="F196" s="256" t="s">
        <v>830</v>
      </c>
      <c r="G196" s="41"/>
      <c r="H196" s="41"/>
      <c r="I196" s="210"/>
      <c r="J196" s="41"/>
      <c r="K196" s="41"/>
      <c r="L196" s="45"/>
      <c r="M196" s="257"/>
      <c r="N196" s="258"/>
      <c r="O196" s="92"/>
      <c r="P196" s="92"/>
      <c r="Q196" s="92"/>
      <c r="R196" s="92"/>
      <c r="S196" s="92"/>
      <c r="T196" s="93"/>
      <c r="U196" s="39"/>
      <c r="V196" s="39"/>
      <c r="W196" s="39"/>
      <c r="X196" s="39"/>
      <c r="Y196" s="39"/>
      <c r="Z196" s="39"/>
      <c r="AA196" s="39"/>
      <c r="AB196" s="39"/>
      <c r="AC196" s="39"/>
      <c r="AD196" s="39"/>
      <c r="AE196" s="39"/>
      <c r="AT196" s="18" t="s">
        <v>182</v>
      </c>
      <c r="AU196" s="18" t="s">
        <v>85</v>
      </c>
    </row>
    <row r="197" spans="1:47" s="2" customFormat="1" ht="12">
      <c r="A197" s="39"/>
      <c r="B197" s="40"/>
      <c r="C197" s="41"/>
      <c r="D197" s="255" t="s">
        <v>242</v>
      </c>
      <c r="E197" s="41"/>
      <c r="F197" s="259" t="s">
        <v>831</v>
      </c>
      <c r="G197" s="41"/>
      <c r="H197" s="41"/>
      <c r="I197" s="210"/>
      <c r="J197" s="41"/>
      <c r="K197" s="41"/>
      <c r="L197" s="45"/>
      <c r="M197" s="257"/>
      <c r="N197" s="258"/>
      <c r="O197" s="92"/>
      <c r="P197" s="92"/>
      <c r="Q197" s="92"/>
      <c r="R197" s="92"/>
      <c r="S197" s="92"/>
      <c r="T197" s="93"/>
      <c r="U197" s="39"/>
      <c r="V197" s="39"/>
      <c r="W197" s="39"/>
      <c r="X197" s="39"/>
      <c r="Y197" s="39"/>
      <c r="Z197" s="39"/>
      <c r="AA197" s="39"/>
      <c r="AB197" s="39"/>
      <c r="AC197" s="39"/>
      <c r="AD197" s="39"/>
      <c r="AE197" s="39"/>
      <c r="AT197" s="18" t="s">
        <v>242</v>
      </c>
      <c r="AU197" s="18" t="s">
        <v>85</v>
      </c>
    </row>
    <row r="198" spans="1:51" s="13" customFormat="1" ht="12">
      <c r="A198" s="13"/>
      <c r="B198" s="260"/>
      <c r="C198" s="261"/>
      <c r="D198" s="255" t="s">
        <v>203</v>
      </c>
      <c r="E198" s="262" t="s">
        <v>773</v>
      </c>
      <c r="F198" s="263" t="s">
        <v>541</v>
      </c>
      <c r="G198" s="261"/>
      <c r="H198" s="264">
        <v>25</v>
      </c>
      <c r="I198" s="265"/>
      <c r="J198" s="261"/>
      <c r="K198" s="261"/>
      <c r="L198" s="266"/>
      <c r="M198" s="267"/>
      <c r="N198" s="268"/>
      <c r="O198" s="268"/>
      <c r="P198" s="268"/>
      <c r="Q198" s="268"/>
      <c r="R198" s="268"/>
      <c r="S198" s="268"/>
      <c r="T198" s="269"/>
      <c r="U198" s="13"/>
      <c r="V198" s="13"/>
      <c r="W198" s="13"/>
      <c r="X198" s="13"/>
      <c r="Y198" s="13"/>
      <c r="Z198" s="13"/>
      <c r="AA198" s="13"/>
      <c r="AB198" s="13"/>
      <c r="AC198" s="13"/>
      <c r="AD198" s="13"/>
      <c r="AE198" s="13"/>
      <c r="AT198" s="270" t="s">
        <v>203</v>
      </c>
      <c r="AU198" s="270" t="s">
        <v>85</v>
      </c>
      <c r="AV198" s="13" t="s">
        <v>85</v>
      </c>
      <c r="AW198" s="13" t="s">
        <v>32</v>
      </c>
      <c r="AX198" s="13" t="s">
        <v>83</v>
      </c>
      <c r="AY198" s="270" t="s">
        <v>172</v>
      </c>
    </row>
    <row r="199" spans="1:65" s="2" customFormat="1" ht="16.5" customHeight="1">
      <c r="A199" s="39"/>
      <c r="B199" s="40"/>
      <c r="C199" s="309" t="s">
        <v>227</v>
      </c>
      <c r="D199" s="309" t="s">
        <v>450</v>
      </c>
      <c r="E199" s="310" t="s">
        <v>832</v>
      </c>
      <c r="F199" s="311" t="s">
        <v>833</v>
      </c>
      <c r="G199" s="312" t="s">
        <v>417</v>
      </c>
      <c r="H199" s="313">
        <v>3.75</v>
      </c>
      <c r="I199" s="314"/>
      <c r="J199" s="315">
        <f>ROUND(I199*H199,2)</f>
        <v>0</v>
      </c>
      <c r="K199" s="311" t="s">
        <v>1</v>
      </c>
      <c r="L199" s="316"/>
      <c r="M199" s="317" t="s">
        <v>1</v>
      </c>
      <c r="N199" s="318" t="s">
        <v>40</v>
      </c>
      <c r="O199" s="92"/>
      <c r="P199" s="251">
        <f>O199*H199</f>
        <v>0</v>
      </c>
      <c r="Q199" s="251">
        <v>0</v>
      </c>
      <c r="R199" s="251">
        <f>Q199*H199</f>
        <v>0</v>
      </c>
      <c r="S199" s="251">
        <v>0</v>
      </c>
      <c r="T199" s="252">
        <f>S199*H199</f>
        <v>0</v>
      </c>
      <c r="U199" s="39"/>
      <c r="V199" s="39"/>
      <c r="W199" s="39"/>
      <c r="X199" s="39"/>
      <c r="Y199" s="39"/>
      <c r="Z199" s="39"/>
      <c r="AA199" s="39"/>
      <c r="AB199" s="39"/>
      <c r="AC199" s="39"/>
      <c r="AD199" s="39"/>
      <c r="AE199" s="39"/>
      <c r="AR199" s="253" t="s">
        <v>220</v>
      </c>
      <c r="AT199" s="253" t="s">
        <v>450</v>
      </c>
      <c r="AU199" s="253" t="s">
        <v>85</v>
      </c>
      <c r="AY199" s="18" t="s">
        <v>172</v>
      </c>
      <c r="BE199" s="254">
        <f>IF(N199="základní",J199,0)</f>
        <v>0</v>
      </c>
      <c r="BF199" s="254">
        <f>IF(N199="snížená",J199,0)</f>
        <v>0</v>
      </c>
      <c r="BG199" s="254">
        <f>IF(N199="zákl. přenesená",J199,0)</f>
        <v>0</v>
      </c>
      <c r="BH199" s="254">
        <f>IF(N199="sníž. přenesená",J199,0)</f>
        <v>0</v>
      </c>
      <c r="BI199" s="254">
        <f>IF(N199="nulová",J199,0)</f>
        <v>0</v>
      </c>
      <c r="BJ199" s="18" t="s">
        <v>83</v>
      </c>
      <c r="BK199" s="254">
        <f>ROUND(I199*H199,2)</f>
        <v>0</v>
      </c>
      <c r="BL199" s="18" t="s">
        <v>195</v>
      </c>
      <c r="BM199" s="253" t="s">
        <v>834</v>
      </c>
    </row>
    <row r="200" spans="1:47" s="2" customFormat="1" ht="12">
      <c r="A200" s="39"/>
      <c r="B200" s="40"/>
      <c r="C200" s="41"/>
      <c r="D200" s="255" t="s">
        <v>182</v>
      </c>
      <c r="E200" s="41"/>
      <c r="F200" s="256" t="s">
        <v>833</v>
      </c>
      <c r="G200" s="41"/>
      <c r="H200" s="41"/>
      <c r="I200" s="210"/>
      <c r="J200" s="41"/>
      <c r="K200" s="41"/>
      <c r="L200" s="45"/>
      <c r="M200" s="257"/>
      <c r="N200" s="258"/>
      <c r="O200" s="92"/>
      <c r="P200" s="92"/>
      <c r="Q200" s="92"/>
      <c r="R200" s="92"/>
      <c r="S200" s="92"/>
      <c r="T200" s="93"/>
      <c r="U200" s="39"/>
      <c r="V200" s="39"/>
      <c r="W200" s="39"/>
      <c r="X200" s="39"/>
      <c r="Y200" s="39"/>
      <c r="Z200" s="39"/>
      <c r="AA200" s="39"/>
      <c r="AB200" s="39"/>
      <c r="AC200" s="39"/>
      <c r="AD200" s="39"/>
      <c r="AE200" s="39"/>
      <c r="AT200" s="18" t="s">
        <v>182</v>
      </c>
      <c r="AU200" s="18" t="s">
        <v>85</v>
      </c>
    </row>
    <row r="201" spans="1:47" s="2" customFormat="1" ht="12">
      <c r="A201" s="39"/>
      <c r="B201" s="40"/>
      <c r="C201" s="41"/>
      <c r="D201" s="255" t="s">
        <v>183</v>
      </c>
      <c r="E201" s="41"/>
      <c r="F201" s="259" t="s">
        <v>835</v>
      </c>
      <c r="G201" s="41"/>
      <c r="H201" s="41"/>
      <c r="I201" s="210"/>
      <c r="J201" s="41"/>
      <c r="K201" s="41"/>
      <c r="L201" s="45"/>
      <c r="M201" s="257"/>
      <c r="N201" s="258"/>
      <c r="O201" s="92"/>
      <c r="P201" s="92"/>
      <c r="Q201" s="92"/>
      <c r="R201" s="92"/>
      <c r="S201" s="92"/>
      <c r="T201" s="93"/>
      <c r="U201" s="39"/>
      <c r="V201" s="39"/>
      <c r="W201" s="39"/>
      <c r="X201" s="39"/>
      <c r="Y201" s="39"/>
      <c r="Z201" s="39"/>
      <c r="AA201" s="39"/>
      <c r="AB201" s="39"/>
      <c r="AC201" s="39"/>
      <c r="AD201" s="39"/>
      <c r="AE201" s="39"/>
      <c r="AT201" s="18" t="s">
        <v>183</v>
      </c>
      <c r="AU201" s="18" t="s">
        <v>85</v>
      </c>
    </row>
    <row r="202" spans="1:51" s="13" customFormat="1" ht="12">
      <c r="A202" s="13"/>
      <c r="B202" s="260"/>
      <c r="C202" s="261"/>
      <c r="D202" s="255" t="s">
        <v>203</v>
      </c>
      <c r="E202" s="262" t="s">
        <v>1</v>
      </c>
      <c r="F202" s="263" t="s">
        <v>795</v>
      </c>
      <c r="G202" s="261"/>
      <c r="H202" s="264">
        <v>3.75</v>
      </c>
      <c r="I202" s="265"/>
      <c r="J202" s="261"/>
      <c r="K202" s="261"/>
      <c r="L202" s="266"/>
      <c r="M202" s="267"/>
      <c r="N202" s="268"/>
      <c r="O202" s="268"/>
      <c r="P202" s="268"/>
      <c r="Q202" s="268"/>
      <c r="R202" s="268"/>
      <c r="S202" s="268"/>
      <c r="T202" s="269"/>
      <c r="U202" s="13"/>
      <c r="V202" s="13"/>
      <c r="W202" s="13"/>
      <c r="X202" s="13"/>
      <c r="Y202" s="13"/>
      <c r="Z202" s="13"/>
      <c r="AA202" s="13"/>
      <c r="AB202" s="13"/>
      <c r="AC202" s="13"/>
      <c r="AD202" s="13"/>
      <c r="AE202" s="13"/>
      <c r="AT202" s="270" t="s">
        <v>203</v>
      </c>
      <c r="AU202" s="270" t="s">
        <v>85</v>
      </c>
      <c r="AV202" s="13" t="s">
        <v>85</v>
      </c>
      <c r="AW202" s="13" t="s">
        <v>32</v>
      </c>
      <c r="AX202" s="13" t="s">
        <v>83</v>
      </c>
      <c r="AY202" s="270" t="s">
        <v>172</v>
      </c>
    </row>
    <row r="203" spans="1:65" s="2" customFormat="1" ht="24.15" customHeight="1">
      <c r="A203" s="39"/>
      <c r="B203" s="40"/>
      <c r="C203" s="242" t="s">
        <v>8</v>
      </c>
      <c r="D203" s="242" t="s">
        <v>175</v>
      </c>
      <c r="E203" s="243" t="s">
        <v>836</v>
      </c>
      <c r="F203" s="244" t="s">
        <v>837</v>
      </c>
      <c r="G203" s="245" t="s">
        <v>399</v>
      </c>
      <c r="H203" s="246">
        <v>25</v>
      </c>
      <c r="I203" s="247"/>
      <c r="J203" s="248">
        <f>ROUND(I203*H203,2)</f>
        <v>0</v>
      </c>
      <c r="K203" s="244" t="s">
        <v>179</v>
      </c>
      <c r="L203" s="45"/>
      <c r="M203" s="249" t="s">
        <v>1</v>
      </c>
      <c r="N203" s="250" t="s">
        <v>40</v>
      </c>
      <c r="O203" s="92"/>
      <c r="P203" s="251">
        <f>O203*H203</f>
        <v>0</v>
      </c>
      <c r="Q203" s="251">
        <v>0</v>
      </c>
      <c r="R203" s="251">
        <f>Q203*H203</f>
        <v>0</v>
      </c>
      <c r="S203" s="251">
        <v>0</v>
      </c>
      <c r="T203" s="252">
        <f>S203*H203</f>
        <v>0</v>
      </c>
      <c r="U203" s="39"/>
      <c r="V203" s="39"/>
      <c r="W203" s="39"/>
      <c r="X203" s="39"/>
      <c r="Y203" s="39"/>
      <c r="Z203" s="39"/>
      <c r="AA203" s="39"/>
      <c r="AB203" s="39"/>
      <c r="AC203" s="39"/>
      <c r="AD203" s="39"/>
      <c r="AE203" s="39"/>
      <c r="AR203" s="253" t="s">
        <v>195</v>
      </c>
      <c r="AT203" s="253" t="s">
        <v>175</v>
      </c>
      <c r="AU203" s="253" t="s">
        <v>85</v>
      </c>
      <c r="AY203" s="18" t="s">
        <v>172</v>
      </c>
      <c r="BE203" s="254">
        <f>IF(N203="základní",J203,0)</f>
        <v>0</v>
      </c>
      <c r="BF203" s="254">
        <f>IF(N203="snížená",J203,0)</f>
        <v>0</v>
      </c>
      <c r="BG203" s="254">
        <f>IF(N203="zákl. přenesená",J203,0)</f>
        <v>0</v>
      </c>
      <c r="BH203" s="254">
        <f>IF(N203="sníž. přenesená",J203,0)</f>
        <v>0</v>
      </c>
      <c r="BI203" s="254">
        <f>IF(N203="nulová",J203,0)</f>
        <v>0</v>
      </c>
      <c r="BJ203" s="18" t="s">
        <v>83</v>
      </c>
      <c r="BK203" s="254">
        <f>ROUND(I203*H203,2)</f>
        <v>0</v>
      </c>
      <c r="BL203" s="18" t="s">
        <v>195</v>
      </c>
      <c r="BM203" s="253" t="s">
        <v>838</v>
      </c>
    </row>
    <row r="204" spans="1:47" s="2" customFormat="1" ht="12">
      <c r="A204" s="39"/>
      <c r="B204" s="40"/>
      <c r="C204" s="41"/>
      <c r="D204" s="255" t="s">
        <v>182</v>
      </c>
      <c r="E204" s="41"/>
      <c r="F204" s="256" t="s">
        <v>839</v>
      </c>
      <c r="G204" s="41"/>
      <c r="H204" s="41"/>
      <c r="I204" s="210"/>
      <c r="J204" s="41"/>
      <c r="K204" s="41"/>
      <c r="L204" s="45"/>
      <c r="M204" s="257"/>
      <c r="N204" s="258"/>
      <c r="O204" s="92"/>
      <c r="P204" s="92"/>
      <c r="Q204" s="92"/>
      <c r="R204" s="92"/>
      <c r="S204" s="92"/>
      <c r="T204" s="93"/>
      <c r="U204" s="39"/>
      <c r="V204" s="39"/>
      <c r="W204" s="39"/>
      <c r="X204" s="39"/>
      <c r="Y204" s="39"/>
      <c r="Z204" s="39"/>
      <c r="AA204" s="39"/>
      <c r="AB204" s="39"/>
      <c r="AC204" s="39"/>
      <c r="AD204" s="39"/>
      <c r="AE204" s="39"/>
      <c r="AT204" s="18" t="s">
        <v>182</v>
      </c>
      <c r="AU204" s="18" t="s">
        <v>85</v>
      </c>
    </row>
    <row r="205" spans="1:47" s="2" customFormat="1" ht="12">
      <c r="A205" s="39"/>
      <c r="B205" s="40"/>
      <c r="C205" s="41"/>
      <c r="D205" s="255" t="s">
        <v>242</v>
      </c>
      <c r="E205" s="41"/>
      <c r="F205" s="259" t="s">
        <v>840</v>
      </c>
      <c r="G205" s="41"/>
      <c r="H205" s="41"/>
      <c r="I205" s="210"/>
      <c r="J205" s="41"/>
      <c r="K205" s="41"/>
      <c r="L205" s="45"/>
      <c r="M205" s="257"/>
      <c r="N205" s="258"/>
      <c r="O205" s="92"/>
      <c r="P205" s="92"/>
      <c r="Q205" s="92"/>
      <c r="R205" s="92"/>
      <c r="S205" s="92"/>
      <c r="T205" s="93"/>
      <c r="U205" s="39"/>
      <c r="V205" s="39"/>
      <c r="W205" s="39"/>
      <c r="X205" s="39"/>
      <c r="Y205" s="39"/>
      <c r="Z205" s="39"/>
      <c r="AA205" s="39"/>
      <c r="AB205" s="39"/>
      <c r="AC205" s="39"/>
      <c r="AD205" s="39"/>
      <c r="AE205" s="39"/>
      <c r="AT205" s="18" t="s">
        <v>242</v>
      </c>
      <c r="AU205" s="18" t="s">
        <v>85</v>
      </c>
    </row>
    <row r="206" spans="1:65" s="2" customFormat="1" ht="16.5" customHeight="1">
      <c r="A206" s="39"/>
      <c r="B206" s="40"/>
      <c r="C206" s="309" t="s">
        <v>346</v>
      </c>
      <c r="D206" s="309" t="s">
        <v>450</v>
      </c>
      <c r="E206" s="310" t="s">
        <v>841</v>
      </c>
      <c r="F206" s="311" t="s">
        <v>842</v>
      </c>
      <c r="G206" s="312" t="s">
        <v>843</v>
      </c>
      <c r="H206" s="313">
        <v>0.375</v>
      </c>
      <c r="I206" s="314"/>
      <c r="J206" s="315">
        <f>ROUND(I206*H206,2)</f>
        <v>0</v>
      </c>
      <c r="K206" s="311" t="s">
        <v>216</v>
      </c>
      <c r="L206" s="316"/>
      <c r="M206" s="317" t="s">
        <v>1</v>
      </c>
      <c r="N206" s="318" t="s">
        <v>40</v>
      </c>
      <c r="O206" s="92"/>
      <c r="P206" s="251">
        <f>O206*H206</f>
        <v>0</v>
      </c>
      <c r="Q206" s="251">
        <v>0.001</v>
      </c>
      <c r="R206" s="251">
        <f>Q206*H206</f>
        <v>0.000375</v>
      </c>
      <c r="S206" s="251">
        <v>0</v>
      </c>
      <c r="T206" s="252">
        <f>S206*H206</f>
        <v>0</v>
      </c>
      <c r="U206" s="39"/>
      <c r="V206" s="39"/>
      <c r="W206" s="39"/>
      <c r="X206" s="39"/>
      <c r="Y206" s="39"/>
      <c r="Z206" s="39"/>
      <c r="AA206" s="39"/>
      <c r="AB206" s="39"/>
      <c r="AC206" s="39"/>
      <c r="AD206" s="39"/>
      <c r="AE206" s="39"/>
      <c r="AR206" s="253" t="s">
        <v>220</v>
      </c>
      <c r="AT206" s="253" t="s">
        <v>450</v>
      </c>
      <c r="AU206" s="253" t="s">
        <v>85</v>
      </c>
      <c r="AY206" s="18" t="s">
        <v>172</v>
      </c>
      <c r="BE206" s="254">
        <f>IF(N206="základní",J206,0)</f>
        <v>0</v>
      </c>
      <c r="BF206" s="254">
        <f>IF(N206="snížená",J206,0)</f>
        <v>0</v>
      </c>
      <c r="BG206" s="254">
        <f>IF(N206="zákl. přenesená",J206,0)</f>
        <v>0</v>
      </c>
      <c r="BH206" s="254">
        <f>IF(N206="sníž. přenesená",J206,0)</f>
        <v>0</v>
      </c>
      <c r="BI206" s="254">
        <f>IF(N206="nulová",J206,0)</f>
        <v>0</v>
      </c>
      <c r="BJ206" s="18" t="s">
        <v>83</v>
      </c>
      <c r="BK206" s="254">
        <f>ROUND(I206*H206,2)</f>
        <v>0</v>
      </c>
      <c r="BL206" s="18" t="s">
        <v>195</v>
      </c>
      <c r="BM206" s="253" t="s">
        <v>844</v>
      </c>
    </row>
    <row r="207" spans="1:47" s="2" customFormat="1" ht="12">
      <c r="A207" s="39"/>
      <c r="B207" s="40"/>
      <c r="C207" s="41"/>
      <c r="D207" s="255" t="s">
        <v>182</v>
      </c>
      <c r="E207" s="41"/>
      <c r="F207" s="256" t="s">
        <v>842</v>
      </c>
      <c r="G207" s="41"/>
      <c r="H207" s="41"/>
      <c r="I207" s="210"/>
      <c r="J207" s="41"/>
      <c r="K207" s="41"/>
      <c r="L207" s="45"/>
      <c r="M207" s="257"/>
      <c r="N207" s="258"/>
      <c r="O207" s="92"/>
      <c r="P207" s="92"/>
      <c r="Q207" s="92"/>
      <c r="R207" s="92"/>
      <c r="S207" s="92"/>
      <c r="T207" s="93"/>
      <c r="U207" s="39"/>
      <c r="V207" s="39"/>
      <c r="W207" s="39"/>
      <c r="X207" s="39"/>
      <c r="Y207" s="39"/>
      <c r="Z207" s="39"/>
      <c r="AA207" s="39"/>
      <c r="AB207" s="39"/>
      <c r="AC207" s="39"/>
      <c r="AD207" s="39"/>
      <c r="AE207" s="39"/>
      <c r="AT207" s="18" t="s">
        <v>182</v>
      </c>
      <c r="AU207" s="18" t="s">
        <v>85</v>
      </c>
    </row>
    <row r="208" spans="1:51" s="13" customFormat="1" ht="12">
      <c r="A208" s="13"/>
      <c r="B208" s="260"/>
      <c r="C208" s="261"/>
      <c r="D208" s="255" t="s">
        <v>203</v>
      </c>
      <c r="E208" s="261"/>
      <c r="F208" s="263" t="s">
        <v>845</v>
      </c>
      <c r="G208" s="261"/>
      <c r="H208" s="264">
        <v>0.375</v>
      </c>
      <c r="I208" s="265"/>
      <c r="J208" s="261"/>
      <c r="K208" s="261"/>
      <c r="L208" s="266"/>
      <c r="M208" s="267"/>
      <c r="N208" s="268"/>
      <c r="O208" s="268"/>
      <c r="P208" s="268"/>
      <c r="Q208" s="268"/>
      <c r="R208" s="268"/>
      <c r="S208" s="268"/>
      <c r="T208" s="269"/>
      <c r="U208" s="13"/>
      <c r="V208" s="13"/>
      <c r="W208" s="13"/>
      <c r="X208" s="13"/>
      <c r="Y208" s="13"/>
      <c r="Z208" s="13"/>
      <c r="AA208" s="13"/>
      <c r="AB208" s="13"/>
      <c r="AC208" s="13"/>
      <c r="AD208" s="13"/>
      <c r="AE208" s="13"/>
      <c r="AT208" s="270" t="s">
        <v>203</v>
      </c>
      <c r="AU208" s="270" t="s">
        <v>85</v>
      </c>
      <c r="AV208" s="13" t="s">
        <v>85</v>
      </c>
      <c r="AW208" s="13" t="s">
        <v>4</v>
      </c>
      <c r="AX208" s="13" t="s">
        <v>83</v>
      </c>
      <c r="AY208" s="270" t="s">
        <v>172</v>
      </c>
    </row>
    <row r="209" spans="1:65" s="2" customFormat="1" ht="21.75" customHeight="1">
      <c r="A209" s="39"/>
      <c r="B209" s="40"/>
      <c r="C209" s="242" t="s">
        <v>353</v>
      </c>
      <c r="D209" s="242" t="s">
        <v>175</v>
      </c>
      <c r="E209" s="243" t="s">
        <v>465</v>
      </c>
      <c r="F209" s="244" t="s">
        <v>466</v>
      </c>
      <c r="G209" s="245" t="s">
        <v>399</v>
      </c>
      <c r="H209" s="246">
        <v>98.25</v>
      </c>
      <c r="I209" s="247"/>
      <c r="J209" s="248">
        <f>ROUND(I209*H209,2)</f>
        <v>0</v>
      </c>
      <c r="K209" s="244" t="s">
        <v>179</v>
      </c>
      <c r="L209" s="45"/>
      <c r="M209" s="249" t="s">
        <v>1</v>
      </c>
      <c r="N209" s="250" t="s">
        <v>40</v>
      </c>
      <c r="O209" s="92"/>
      <c r="P209" s="251">
        <f>O209*H209</f>
        <v>0</v>
      </c>
      <c r="Q209" s="251">
        <v>0</v>
      </c>
      <c r="R209" s="251">
        <f>Q209*H209</f>
        <v>0</v>
      </c>
      <c r="S209" s="251">
        <v>0</v>
      </c>
      <c r="T209" s="252">
        <f>S209*H209</f>
        <v>0</v>
      </c>
      <c r="U209" s="39"/>
      <c r="V209" s="39"/>
      <c r="W209" s="39"/>
      <c r="X209" s="39"/>
      <c r="Y209" s="39"/>
      <c r="Z209" s="39"/>
      <c r="AA209" s="39"/>
      <c r="AB209" s="39"/>
      <c r="AC209" s="39"/>
      <c r="AD209" s="39"/>
      <c r="AE209" s="39"/>
      <c r="AR209" s="253" t="s">
        <v>195</v>
      </c>
      <c r="AT209" s="253" t="s">
        <v>175</v>
      </c>
      <c r="AU209" s="253" t="s">
        <v>85</v>
      </c>
      <c r="AY209" s="18" t="s">
        <v>172</v>
      </c>
      <c r="BE209" s="254">
        <f>IF(N209="základní",J209,0)</f>
        <v>0</v>
      </c>
      <c r="BF209" s="254">
        <f>IF(N209="snížená",J209,0)</f>
        <v>0</v>
      </c>
      <c r="BG209" s="254">
        <f>IF(N209="zákl. přenesená",J209,0)</f>
        <v>0</v>
      </c>
      <c r="BH209" s="254">
        <f>IF(N209="sníž. přenesená",J209,0)</f>
        <v>0</v>
      </c>
      <c r="BI209" s="254">
        <f>IF(N209="nulová",J209,0)</f>
        <v>0</v>
      </c>
      <c r="BJ209" s="18" t="s">
        <v>83</v>
      </c>
      <c r="BK209" s="254">
        <f>ROUND(I209*H209,2)</f>
        <v>0</v>
      </c>
      <c r="BL209" s="18" t="s">
        <v>195</v>
      </c>
      <c r="BM209" s="253" t="s">
        <v>846</v>
      </c>
    </row>
    <row r="210" spans="1:47" s="2" customFormat="1" ht="12">
      <c r="A210" s="39"/>
      <c r="B210" s="40"/>
      <c r="C210" s="41"/>
      <c r="D210" s="255" t="s">
        <v>182</v>
      </c>
      <c r="E210" s="41"/>
      <c r="F210" s="256" t="s">
        <v>468</v>
      </c>
      <c r="G210" s="41"/>
      <c r="H210" s="41"/>
      <c r="I210" s="210"/>
      <c r="J210" s="41"/>
      <c r="K210" s="41"/>
      <c r="L210" s="45"/>
      <c r="M210" s="257"/>
      <c r="N210" s="258"/>
      <c r="O210" s="92"/>
      <c r="P210" s="92"/>
      <c r="Q210" s="92"/>
      <c r="R210" s="92"/>
      <c r="S210" s="92"/>
      <c r="T210" s="93"/>
      <c r="U210" s="39"/>
      <c r="V210" s="39"/>
      <c r="W210" s="39"/>
      <c r="X210" s="39"/>
      <c r="Y210" s="39"/>
      <c r="Z210" s="39"/>
      <c r="AA210" s="39"/>
      <c r="AB210" s="39"/>
      <c r="AC210" s="39"/>
      <c r="AD210" s="39"/>
      <c r="AE210" s="39"/>
      <c r="AT210" s="18" t="s">
        <v>182</v>
      </c>
      <c r="AU210" s="18" t="s">
        <v>85</v>
      </c>
    </row>
    <row r="211" spans="1:47" s="2" customFormat="1" ht="12">
      <c r="A211" s="39"/>
      <c r="B211" s="40"/>
      <c r="C211" s="41"/>
      <c r="D211" s="255" t="s">
        <v>242</v>
      </c>
      <c r="E211" s="41"/>
      <c r="F211" s="259" t="s">
        <v>469</v>
      </c>
      <c r="G211" s="41"/>
      <c r="H211" s="41"/>
      <c r="I211" s="210"/>
      <c r="J211" s="41"/>
      <c r="K211" s="41"/>
      <c r="L211" s="45"/>
      <c r="M211" s="257"/>
      <c r="N211" s="258"/>
      <c r="O211" s="92"/>
      <c r="P211" s="92"/>
      <c r="Q211" s="92"/>
      <c r="R211" s="92"/>
      <c r="S211" s="92"/>
      <c r="T211" s="93"/>
      <c r="U211" s="39"/>
      <c r="V211" s="39"/>
      <c r="W211" s="39"/>
      <c r="X211" s="39"/>
      <c r="Y211" s="39"/>
      <c r="Z211" s="39"/>
      <c r="AA211" s="39"/>
      <c r="AB211" s="39"/>
      <c r="AC211" s="39"/>
      <c r="AD211" s="39"/>
      <c r="AE211" s="39"/>
      <c r="AT211" s="18" t="s">
        <v>242</v>
      </c>
      <c r="AU211" s="18" t="s">
        <v>85</v>
      </c>
    </row>
    <row r="212" spans="1:51" s="13" customFormat="1" ht="12">
      <c r="A212" s="13"/>
      <c r="B212" s="260"/>
      <c r="C212" s="261"/>
      <c r="D212" s="255" t="s">
        <v>203</v>
      </c>
      <c r="E212" s="262" t="s">
        <v>1</v>
      </c>
      <c r="F212" s="263" t="s">
        <v>847</v>
      </c>
      <c r="G212" s="261"/>
      <c r="H212" s="264">
        <v>98.25</v>
      </c>
      <c r="I212" s="265"/>
      <c r="J212" s="261"/>
      <c r="K212" s="261"/>
      <c r="L212" s="266"/>
      <c r="M212" s="267"/>
      <c r="N212" s="268"/>
      <c r="O212" s="268"/>
      <c r="P212" s="268"/>
      <c r="Q212" s="268"/>
      <c r="R212" s="268"/>
      <c r="S212" s="268"/>
      <c r="T212" s="269"/>
      <c r="U212" s="13"/>
      <c r="V212" s="13"/>
      <c r="W212" s="13"/>
      <c r="X212" s="13"/>
      <c r="Y212" s="13"/>
      <c r="Z212" s="13"/>
      <c r="AA212" s="13"/>
      <c r="AB212" s="13"/>
      <c r="AC212" s="13"/>
      <c r="AD212" s="13"/>
      <c r="AE212" s="13"/>
      <c r="AT212" s="270" t="s">
        <v>203</v>
      </c>
      <c r="AU212" s="270" t="s">
        <v>85</v>
      </c>
      <c r="AV212" s="13" t="s">
        <v>85</v>
      </c>
      <c r="AW212" s="13" t="s">
        <v>32</v>
      </c>
      <c r="AX212" s="13" t="s">
        <v>83</v>
      </c>
      <c r="AY212" s="270" t="s">
        <v>172</v>
      </c>
    </row>
    <row r="213" spans="1:63" s="12" customFormat="1" ht="22.8" customHeight="1">
      <c r="A213" s="12"/>
      <c r="B213" s="226"/>
      <c r="C213" s="227"/>
      <c r="D213" s="228" t="s">
        <v>74</v>
      </c>
      <c r="E213" s="240" t="s">
        <v>85</v>
      </c>
      <c r="F213" s="240" t="s">
        <v>848</v>
      </c>
      <c r="G213" s="227"/>
      <c r="H213" s="227"/>
      <c r="I213" s="230"/>
      <c r="J213" s="241">
        <f>BK213</f>
        <v>0</v>
      </c>
      <c r="K213" s="227"/>
      <c r="L213" s="232"/>
      <c r="M213" s="233"/>
      <c r="N213" s="234"/>
      <c r="O213" s="234"/>
      <c r="P213" s="235">
        <f>SUM(P214:P224)</f>
        <v>0</v>
      </c>
      <c r="Q213" s="234"/>
      <c r="R213" s="235">
        <f>SUM(R214:R224)</f>
        <v>10.240605</v>
      </c>
      <c r="S213" s="234"/>
      <c r="T213" s="236">
        <f>SUM(T214:T224)</f>
        <v>0</v>
      </c>
      <c r="U213" s="12"/>
      <c r="V213" s="12"/>
      <c r="W213" s="12"/>
      <c r="X213" s="12"/>
      <c r="Y213" s="12"/>
      <c r="Z213" s="12"/>
      <c r="AA213" s="12"/>
      <c r="AB213" s="12"/>
      <c r="AC213" s="12"/>
      <c r="AD213" s="12"/>
      <c r="AE213" s="12"/>
      <c r="AR213" s="237" t="s">
        <v>83</v>
      </c>
      <c r="AT213" s="238" t="s">
        <v>74</v>
      </c>
      <c r="AU213" s="238" t="s">
        <v>83</v>
      </c>
      <c r="AY213" s="237" t="s">
        <v>172</v>
      </c>
      <c r="BK213" s="239">
        <f>SUM(BK214:BK224)</f>
        <v>0</v>
      </c>
    </row>
    <row r="214" spans="1:65" s="2" customFormat="1" ht="33" customHeight="1">
      <c r="A214" s="39"/>
      <c r="B214" s="40"/>
      <c r="C214" s="242" t="s">
        <v>359</v>
      </c>
      <c r="D214" s="242" t="s">
        <v>175</v>
      </c>
      <c r="E214" s="243" t="s">
        <v>849</v>
      </c>
      <c r="F214" s="244" t="s">
        <v>850</v>
      </c>
      <c r="G214" s="245" t="s">
        <v>369</v>
      </c>
      <c r="H214" s="246">
        <v>45</v>
      </c>
      <c r="I214" s="247"/>
      <c r="J214" s="248">
        <f>ROUND(I214*H214,2)</f>
        <v>0</v>
      </c>
      <c r="K214" s="244" t="s">
        <v>179</v>
      </c>
      <c r="L214" s="45"/>
      <c r="M214" s="249" t="s">
        <v>1</v>
      </c>
      <c r="N214" s="250" t="s">
        <v>40</v>
      </c>
      <c r="O214" s="92"/>
      <c r="P214" s="251">
        <f>O214*H214</f>
        <v>0</v>
      </c>
      <c r="Q214" s="251">
        <v>0.22657</v>
      </c>
      <c r="R214" s="251">
        <f>Q214*H214</f>
        <v>10.19565</v>
      </c>
      <c r="S214" s="251">
        <v>0</v>
      </c>
      <c r="T214" s="252">
        <f>S214*H214</f>
        <v>0</v>
      </c>
      <c r="U214" s="39"/>
      <c r="V214" s="39"/>
      <c r="W214" s="39"/>
      <c r="X214" s="39"/>
      <c r="Y214" s="39"/>
      <c r="Z214" s="39"/>
      <c r="AA214" s="39"/>
      <c r="AB214" s="39"/>
      <c r="AC214" s="39"/>
      <c r="AD214" s="39"/>
      <c r="AE214" s="39"/>
      <c r="AR214" s="253" t="s">
        <v>195</v>
      </c>
      <c r="AT214" s="253" t="s">
        <v>175</v>
      </c>
      <c r="AU214" s="253" t="s">
        <v>85</v>
      </c>
      <c r="AY214" s="18" t="s">
        <v>172</v>
      </c>
      <c r="BE214" s="254">
        <f>IF(N214="základní",J214,0)</f>
        <v>0</v>
      </c>
      <c r="BF214" s="254">
        <f>IF(N214="snížená",J214,0)</f>
        <v>0</v>
      </c>
      <c r="BG214" s="254">
        <f>IF(N214="zákl. přenesená",J214,0)</f>
        <v>0</v>
      </c>
      <c r="BH214" s="254">
        <f>IF(N214="sníž. přenesená",J214,0)</f>
        <v>0</v>
      </c>
      <c r="BI214" s="254">
        <f>IF(N214="nulová",J214,0)</f>
        <v>0</v>
      </c>
      <c r="BJ214" s="18" t="s">
        <v>83</v>
      </c>
      <c r="BK214" s="254">
        <f>ROUND(I214*H214,2)</f>
        <v>0</v>
      </c>
      <c r="BL214" s="18" t="s">
        <v>195</v>
      </c>
      <c r="BM214" s="253" t="s">
        <v>851</v>
      </c>
    </row>
    <row r="215" spans="1:47" s="2" customFormat="1" ht="12">
      <c r="A215" s="39"/>
      <c r="B215" s="40"/>
      <c r="C215" s="41"/>
      <c r="D215" s="255" t="s">
        <v>182</v>
      </c>
      <c r="E215" s="41"/>
      <c r="F215" s="256" t="s">
        <v>852</v>
      </c>
      <c r="G215" s="41"/>
      <c r="H215" s="41"/>
      <c r="I215" s="210"/>
      <c r="J215" s="41"/>
      <c r="K215" s="41"/>
      <c r="L215" s="45"/>
      <c r="M215" s="257"/>
      <c r="N215" s="258"/>
      <c r="O215" s="92"/>
      <c r="P215" s="92"/>
      <c r="Q215" s="92"/>
      <c r="R215" s="92"/>
      <c r="S215" s="92"/>
      <c r="T215" s="93"/>
      <c r="U215" s="39"/>
      <c r="V215" s="39"/>
      <c r="W215" s="39"/>
      <c r="X215" s="39"/>
      <c r="Y215" s="39"/>
      <c r="Z215" s="39"/>
      <c r="AA215" s="39"/>
      <c r="AB215" s="39"/>
      <c r="AC215" s="39"/>
      <c r="AD215" s="39"/>
      <c r="AE215" s="39"/>
      <c r="AT215" s="18" t="s">
        <v>182</v>
      </c>
      <c r="AU215" s="18" t="s">
        <v>85</v>
      </c>
    </row>
    <row r="216" spans="1:51" s="13" customFormat="1" ht="12">
      <c r="A216" s="13"/>
      <c r="B216" s="260"/>
      <c r="C216" s="261"/>
      <c r="D216" s="255" t="s">
        <v>203</v>
      </c>
      <c r="E216" s="262" t="s">
        <v>1</v>
      </c>
      <c r="F216" s="263" t="s">
        <v>853</v>
      </c>
      <c r="G216" s="261"/>
      <c r="H216" s="264">
        <v>45</v>
      </c>
      <c r="I216" s="265"/>
      <c r="J216" s="261"/>
      <c r="K216" s="261"/>
      <c r="L216" s="266"/>
      <c r="M216" s="267"/>
      <c r="N216" s="268"/>
      <c r="O216" s="268"/>
      <c r="P216" s="268"/>
      <c r="Q216" s="268"/>
      <c r="R216" s="268"/>
      <c r="S216" s="268"/>
      <c r="T216" s="269"/>
      <c r="U216" s="13"/>
      <c r="V216" s="13"/>
      <c r="W216" s="13"/>
      <c r="X216" s="13"/>
      <c r="Y216" s="13"/>
      <c r="Z216" s="13"/>
      <c r="AA216" s="13"/>
      <c r="AB216" s="13"/>
      <c r="AC216" s="13"/>
      <c r="AD216" s="13"/>
      <c r="AE216" s="13"/>
      <c r="AT216" s="270" t="s">
        <v>203</v>
      </c>
      <c r="AU216" s="270" t="s">
        <v>85</v>
      </c>
      <c r="AV216" s="13" t="s">
        <v>85</v>
      </c>
      <c r="AW216" s="13" t="s">
        <v>32</v>
      </c>
      <c r="AX216" s="13" t="s">
        <v>83</v>
      </c>
      <c r="AY216" s="270" t="s">
        <v>172</v>
      </c>
    </row>
    <row r="217" spans="1:65" s="2" customFormat="1" ht="24.15" customHeight="1">
      <c r="A217" s="39"/>
      <c r="B217" s="40"/>
      <c r="C217" s="242" t="s">
        <v>366</v>
      </c>
      <c r="D217" s="242" t="s">
        <v>175</v>
      </c>
      <c r="E217" s="243" t="s">
        <v>854</v>
      </c>
      <c r="F217" s="244" t="s">
        <v>855</v>
      </c>
      <c r="G217" s="245" t="s">
        <v>399</v>
      </c>
      <c r="H217" s="246">
        <v>121.5</v>
      </c>
      <c r="I217" s="247"/>
      <c r="J217" s="248">
        <f>ROUND(I217*H217,2)</f>
        <v>0</v>
      </c>
      <c r="K217" s="244" t="s">
        <v>216</v>
      </c>
      <c r="L217" s="45"/>
      <c r="M217" s="249" t="s">
        <v>1</v>
      </c>
      <c r="N217" s="250" t="s">
        <v>40</v>
      </c>
      <c r="O217" s="92"/>
      <c r="P217" s="251">
        <f>O217*H217</f>
        <v>0</v>
      </c>
      <c r="Q217" s="251">
        <v>0.00027</v>
      </c>
      <c r="R217" s="251">
        <f>Q217*H217</f>
        <v>0.032805</v>
      </c>
      <c r="S217" s="251">
        <v>0</v>
      </c>
      <c r="T217" s="252">
        <f>S217*H217</f>
        <v>0</v>
      </c>
      <c r="U217" s="39"/>
      <c r="V217" s="39"/>
      <c r="W217" s="39"/>
      <c r="X217" s="39"/>
      <c r="Y217" s="39"/>
      <c r="Z217" s="39"/>
      <c r="AA217" s="39"/>
      <c r="AB217" s="39"/>
      <c r="AC217" s="39"/>
      <c r="AD217" s="39"/>
      <c r="AE217" s="39"/>
      <c r="AR217" s="253" t="s">
        <v>195</v>
      </c>
      <c r="AT217" s="253" t="s">
        <v>175</v>
      </c>
      <c r="AU217" s="253" t="s">
        <v>85</v>
      </c>
      <c r="AY217" s="18" t="s">
        <v>172</v>
      </c>
      <c r="BE217" s="254">
        <f>IF(N217="základní",J217,0)</f>
        <v>0</v>
      </c>
      <c r="BF217" s="254">
        <f>IF(N217="snížená",J217,0)</f>
        <v>0</v>
      </c>
      <c r="BG217" s="254">
        <f>IF(N217="zákl. přenesená",J217,0)</f>
        <v>0</v>
      </c>
      <c r="BH217" s="254">
        <f>IF(N217="sníž. přenesená",J217,0)</f>
        <v>0</v>
      </c>
      <c r="BI217" s="254">
        <f>IF(N217="nulová",J217,0)</f>
        <v>0</v>
      </c>
      <c r="BJ217" s="18" t="s">
        <v>83</v>
      </c>
      <c r="BK217" s="254">
        <f>ROUND(I217*H217,2)</f>
        <v>0</v>
      </c>
      <c r="BL217" s="18" t="s">
        <v>195</v>
      </c>
      <c r="BM217" s="253" t="s">
        <v>856</v>
      </c>
    </row>
    <row r="218" spans="1:47" s="2" customFormat="1" ht="12">
      <c r="A218" s="39"/>
      <c r="B218" s="40"/>
      <c r="C218" s="41"/>
      <c r="D218" s="255" t="s">
        <v>182</v>
      </c>
      <c r="E218" s="41"/>
      <c r="F218" s="256" t="s">
        <v>857</v>
      </c>
      <c r="G218" s="41"/>
      <c r="H218" s="41"/>
      <c r="I218" s="210"/>
      <c r="J218" s="41"/>
      <c r="K218" s="41"/>
      <c r="L218" s="45"/>
      <c r="M218" s="257"/>
      <c r="N218" s="258"/>
      <c r="O218" s="92"/>
      <c r="P218" s="92"/>
      <c r="Q218" s="92"/>
      <c r="R218" s="92"/>
      <c r="S218" s="92"/>
      <c r="T218" s="93"/>
      <c r="U218" s="39"/>
      <c r="V218" s="39"/>
      <c r="W218" s="39"/>
      <c r="X218" s="39"/>
      <c r="Y218" s="39"/>
      <c r="Z218" s="39"/>
      <c r="AA218" s="39"/>
      <c r="AB218" s="39"/>
      <c r="AC218" s="39"/>
      <c r="AD218" s="39"/>
      <c r="AE218" s="39"/>
      <c r="AT218" s="18" t="s">
        <v>182</v>
      </c>
      <c r="AU218" s="18" t="s">
        <v>85</v>
      </c>
    </row>
    <row r="219" spans="1:47" s="2" customFormat="1" ht="12">
      <c r="A219" s="39"/>
      <c r="B219" s="40"/>
      <c r="C219" s="41"/>
      <c r="D219" s="271" t="s">
        <v>218</v>
      </c>
      <c r="E219" s="41"/>
      <c r="F219" s="272" t="s">
        <v>858</v>
      </c>
      <c r="G219" s="41"/>
      <c r="H219" s="41"/>
      <c r="I219" s="210"/>
      <c r="J219" s="41"/>
      <c r="K219" s="41"/>
      <c r="L219" s="45"/>
      <c r="M219" s="257"/>
      <c r="N219" s="258"/>
      <c r="O219" s="92"/>
      <c r="P219" s="92"/>
      <c r="Q219" s="92"/>
      <c r="R219" s="92"/>
      <c r="S219" s="92"/>
      <c r="T219" s="93"/>
      <c r="U219" s="39"/>
      <c r="V219" s="39"/>
      <c r="W219" s="39"/>
      <c r="X219" s="39"/>
      <c r="Y219" s="39"/>
      <c r="Z219" s="39"/>
      <c r="AA219" s="39"/>
      <c r="AB219" s="39"/>
      <c r="AC219" s="39"/>
      <c r="AD219" s="39"/>
      <c r="AE219" s="39"/>
      <c r="AT219" s="18" t="s">
        <v>218</v>
      </c>
      <c r="AU219" s="18" t="s">
        <v>85</v>
      </c>
    </row>
    <row r="220" spans="1:47" s="2" customFormat="1" ht="12">
      <c r="A220" s="39"/>
      <c r="B220" s="40"/>
      <c r="C220" s="41"/>
      <c r="D220" s="255" t="s">
        <v>242</v>
      </c>
      <c r="E220" s="41"/>
      <c r="F220" s="259" t="s">
        <v>859</v>
      </c>
      <c r="G220" s="41"/>
      <c r="H220" s="41"/>
      <c r="I220" s="210"/>
      <c r="J220" s="41"/>
      <c r="K220" s="41"/>
      <c r="L220" s="45"/>
      <c r="M220" s="257"/>
      <c r="N220" s="258"/>
      <c r="O220" s="92"/>
      <c r="P220" s="92"/>
      <c r="Q220" s="92"/>
      <c r="R220" s="92"/>
      <c r="S220" s="92"/>
      <c r="T220" s="93"/>
      <c r="U220" s="39"/>
      <c r="V220" s="39"/>
      <c r="W220" s="39"/>
      <c r="X220" s="39"/>
      <c r="Y220" s="39"/>
      <c r="Z220" s="39"/>
      <c r="AA220" s="39"/>
      <c r="AB220" s="39"/>
      <c r="AC220" s="39"/>
      <c r="AD220" s="39"/>
      <c r="AE220" s="39"/>
      <c r="AT220" s="18" t="s">
        <v>242</v>
      </c>
      <c r="AU220" s="18" t="s">
        <v>85</v>
      </c>
    </row>
    <row r="221" spans="1:51" s="13" customFormat="1" ht="12">
      <c r="A221" s="13"/>
      <c r="B221" s="260"/>
      <c r="C221" s="261"/>
      <c r="D221" s="255" t="s">
        <v>203</v>
      </c>
      <c r="E221" s="262" t="s">
        <v>1</v>
      </c>
      <c r="F221" s="263" t="s">
        <v>860</v>
      </c>
      <c r="G221" s="261"/>
      <c r="H221" s="264">
        <v>121.5</v>
      </c>
      <c r="I221" s="265"/>
      <c r="J221" s="261"/>
      <c r="K221" s="261"/>
      <c r="L221" s="266"/>
      <c r="M221" s="267"/>
      <c r="N221" s="268"/>
      <c r="O221" s="268"/>
      <c r="P221" s="268"/>
      <c r="Q221" s="268"/>
      <c r="R221" s="268"/>
      <c r="S221" s="268"/>
      <c r="T221" s="269"/>
      <c r="U221" s="13"/>
      <c r="V221" s="13"/>
      <c r="W221" s="13"/>
      <c r="X221" s="13"/>
      <c r="Y221" s="13"/>
      <c r="Z221" s="13"/>
      <c r="AA221" s="13"/>
      <c r="AB221" s="13"/>
      <c r="AC221" s="13"/>
      <c r="AD221" s="13"/>
      <c r="AE221" s="13"/>
      <c r="AT221" s="270" t="s">
        <v>203</v>
      </c>
      <c r="AU221" s="270" t="s">
        <v>85</v>
      </c>
      <c r="AV221" s="13" t="s">
        <v>85</v>
      </c>
      <c r="AW221" s="13" t="s">
        <v>32</v>
      </c>
      <c r="AX221" s="13" t="s">
        <v>83</v>
      </c>
      <c r="AY221" s="270" t="s">
        <v>172</v>
      </c>
    </row>
    <row r="222" spans="1:65" s="2" customFormat="1" ht="24.15" customHeight="1">
      <c r="A222" s="39"/>
      <c r="B222" s="40"/>
      <c r="C222" s="309" t="s">
        <v>374</v>
      </c>
      <c r="D222" s="309" t="s">
        <v>450</v>
      </c>
      <c r="E222" s="310" t="s">
        <v>861</v>
      </c>
      <c r="F222" s="311" t="s">
        <v>862</v>
      </c>
      <c r="G222" s="312" t="s">
        <v>399</v>
      </c>
      <c r="H222" s="313">
        <v>121.5</v>
      </c>
      <c r="I222" s="314"/>
      <c r="J222" s="315">
        <f>ROUND(I222*H222,2)</f>
        <v>0</v>
      </c>
      <c r="K222" s="311" t="s">
        <v>216</v>
      </c>
      <c r="L222" s="316"/>
      <c r="M222" s="317" t="s">
        <v>1</v>
      </c>
      <c r="N222" s="318" t="s">
        <v>40</v>
      </c>
      <c r="O222" s="92"/>
      <c r="P222" s="251">
        <f>O222*H222</f>
        <v>0</v>
      </c>
      <c r="Q222" s="251">
        <v>0.0001</v>
      </c>
      <c r="R222" s="251">
        <f>Q222*H222</f>
        <v>0.012150000000000001</v>
      </c>
      <c r="S222" s="251">
        <v>0</v>
      </c>
      <c r="T222" s="252">
        <f>S222*H222</f>
        <v>0</v>
      </c>
      <c r="U222" s="39"/>
      <c r="V222" s="39"/>
      <c r="W222" s="39"/>
      <c r="X222" s="39"/>
      <c r="Y222" s="39"/>
      <c r="Z222" s="39"/>
      <c r="AA222" s="39"/>
      <c r="AB222" s="39"/>
      <c r="AC222" s="39"/>
      <c r="AD222" s="39"/>
      <c r="AE222" s="39"/>
      <c r="AR222" s="253" t="s">
        <v>220</v>
      </c>
      <c r="AT222" s="253" t="s">
        <v>450</v>
      </c>
      <c r="AU222" s="253" t="s">
        <v>85</v>
      </c>
      <c r="AY222" s="18" t="s">
        <v>172</v>
      </c>
      <c r="BE222" s="254">
        <f>IF(N222="základní",J222,0)</f>
        <v>0</v>
      </c>
      <c r="BF222" s="254">
        <f>IF(N222="snížená",J222,0)</f>
        <v>0</v>
      </c>
      <c r="BG222" s="254">
        <f>IF(N222="zákl. přenesená",J222,0)</f>
        <v>0</v>
      </c>
      <c r="BH222" s="254">
        <f>IF(N222="sníž. přenesená",J222,0)</f>
        <v>0</v>
      </c>
      <c r="BI222" s="254">
        <f>IF(N222="nulová",J222,0)</f>
        <v>0</v>
      </c>
      <c r="BJ222" s="18" t="s">
        <v>83</v>
      </c>
      <c r="BK222" s="254">
        <f>ROUND(I222*H222,2)</f>
        <v>0</v>
      </c>
      <c r="BL222" s="18" t="s">
        <v>195</v>
      </c>
      <c r="BM222" s="253" t="s">
        <v>863</v>
      </c>
    </row>
    <row r="223" spans="1:47" s="2" customFormat="1" ht="12">
      <c r="A223" s="39"/>
      <c r="B223" s="40"/>
      <c r="C223" s="41"/>
      <c r="D223" s="255" t="s">
        <v>182</v>
      </c>
      <c r="E223" s="41"/>
      <c r="F223" s="256" t="s">
        <v>862</v>
      </c>
      <c r="G223" s="41"/>
      <c r="H223" s="41"/>
      <c r="I223" s="210"/>
      <c r="J223" s="41"/>
      <c r="K223" s="41"/>
      <c r="L223" s="45"/>
      <c r="M223" s="257"/>
      <c r="N223" s="258"/>
      <c r="O223" s="92"/>
      <c r="P223" s="92"/>
      <c r="Q223" s="92"/>
      <c r="R223" s="92"/>
      <c r="S223" s="92"/>
      <c r="T223" s="93"/>
      <c r="U223" s="39"/>
      <c r="V223" s="39"/>
      <c r="W223" s="39"/>
      <c r="X223" s="39"/>
      <c r="Y223" s="39"/>
      <c r="Z223" s="39"/>
      <c r="AA223" s="39"/>
      <c r="AB223" s="39"/>
      <c r="AC223" s="39"/>
      <c r="AD223" s="39"/>
      <c r="AE223" s="39"/>
      <c r="AT223" s="18" t="s">
        <v>182</v>
      </c>
      <c r="AU223" s="18" t="s">
        <v>85</v>
      </c>
    </row>
    <row r="224" spans="1:51" s="13" customFormat="1" ht="12">
      <c r="A224" s="13"/>
      <c r="B224" s="260"/>
      <c r="C224" s="261"/>
      <c r="D224" s="255" t="s">
        <v>203</v>
      </c>
      <c r="E224" s="262" t="s">
        <v>1</v>
      </c>
      <c r="F224" s="263" t="s">
        <v>864</v>
      </c>
      <c r="G224" s="261"/>
      <c r="H224" s="264">
        <v>121.5</v>
      </c>
      <c r="I224" s="265"/>
      <c r="J224" s="261"/>
      <c r="K224" s="261"/>
      <c r="L224" s="266"/>
      <c r="M224" s="267"/>
      <c r="N224" s="268"/>
      <c r="O224" s="268"/>
      <c r="P224" s="268"/>
      <c r="Q224" s="268"/>
      <c r="R224" s="268"/>
      <c r="S224" s="268"/>
      <c r="T224" s="269"/>
      <c r="U224" s="13"/>
      <c r="V224" s="13"/>
      <c r="W224" s="13"/>
      <c r="X224" s="13"/>
      <c r="Y224" s="13"/>
      <c r="Z224" s="13"/>
      <c r="AA224" s="13"/>
      <c r="AB224" s="13"/>
      <c r="AC224" s="13"/>
      <c r="AD224" s="13"/>
      <c r="AE224" s="13"/>
      <c r="AT224" s="270" t="s">
        <v>203</v>
      </c>
      <c r="AU224" s="270" t="s">
        <v>85</v>
      </c>
      <c r="AV224" s="13" t="s">
        <v>85</v>
      </c>
      <c r="AW224" s="13" t="s">
        <v>32</v>
      </c>
      <c r="AX224" s="13" t="s">
        <v>83</v>
      </c>
      <c r="AY224" s="270" t="s">
        <v>172</v>
      </c>
    </row>
    <row r="225" spans="1:63" s="12" customFormat="1" ht="22.8" customHeight="1">
      <c r="A225" s="12"/>
      <c r="B225" s="226"/>
      <c r="C225" s="227"/>
      <c r="D225" s="228" t="s">
        <v>74</v>
      </c>
      <c r="E225" s="240" t="s">
        <v>171</v>
      </c>
      <c r="F225" s="240" t="s">
        <v>478</v>
      </c>
      <c r="G225" s="227"/>
      <c r="H225" s="227"/>
      <c r="I225" s="230"/>
      <c r="J225" s="241">
        <f>BK225</f>
        <v>0</v>
      </c>
      <c r="K225" s="227"/>
      <c r="L225" s="232"/>
      <c r="M225" s="233"/>
      <c r="N225" s="234"/>
      <c r="O225" s="234"/>
      <c r="P225" s="235">
        <f>SUM(P226:P264)</f>
        <v>0</v>
      </c>
      <c r="Q225" s="234"/>
      <c r="R225" s="235">
        <f>SUM(R226:R264)</f>
        <v>0.1368</v>
      </c>
      <c r="S225" s="234"/>
      <c r="T225" s="236">
        <f>SUM(T226:T264)</f>
        <v>0</v>
      </c>
      <c r="U225" s="12"/>
      <c r="V225" s="12"/>
      <c r="W225" s="12"/>
      <c r="X225" s="12"/>
      <c r="Y225" s="12"/>
      <c r="Z225" s="12"/>
      <c r="AA225" s="12"/>
      <c r="AB225" s="12"/>
      <c r="AC225" s="12"/>
      <c r="AD225" s="12"/>
      <c r="AE225" s="12"/>
      <c r="AR225" s="237" t="s">
        <v>83</v>
      </c>
      <c r="AT225" s="238" t="s">
        <v>74</v>
      </c>
      <c r="AU225" s="238" t="s">
        <v>83</v>
      </c>
      <c r="AY225" s="237" t="s">
        <v>172</v>
      </c>
      <c r="BK225" s="239">
        <f>SUM(BK226:BK264)</f>
        <v>0</v>
      </c>
    </row>
    <row r="226" spans="1:65" s="2" customFormat="1" ht="16.5" customHeight="1">
      <c r="A226" s="39"/>
      <c r="B226" s="40"/>
      <c r="C226" s="242" t="s">
        <v>7</v>
      </c>
      <c r="D226" s="242" t="s">
        <v>175</v>
      </c>
      <c r="E226" s="243" t="s">
        <v>865</v>
      </c>
      <c r="F226" s="244" t="s">
        <v>866</v>
      </c>
      <c r="G226" s="245" t="s">
        <v>417</v>
      </c>
      <c r="H226" s="246">
        <v>3</v>
      </c>
      <c r="I226" s="247"/>
      <c r="J226" s="248">
        <f>ROUND(I226*H226,2)</f>
        <v>0</v>
      </c>
      <c r="K226" s="244" t="s">
        <v>216</v>
      </c>
      <c r="L226" s="45"/>
      <c r="M226" s="249" t="s">
        <v>1</v>
      </c>
      <c r="N226" s="250" t="s">
        <v>40</v>
      </c>
      <c r="O226" s="92"/>
      <c r="P226" s="251">
        <f>O226*H226</f>
        <v>0</v>
      </c>
      <c r="Q226" s="251">
        <v>0</v>
      </c>
      <c r="R226" s="251">
        <f>Q226*H226</f>
        <v>0</v>
      </c>
      <c r="S226" s="251">
        <v>0</v>
      </c>
      <c r="T226" s="252">
        <f>S226*H226</f>
        <v>0</v>
      </c>
      <c r="U226" s="39"/>
      <c r="V226" s="39"/>
      <c r="W226" s="39"/>
      <c r="X226" s="39"/>
      <c r="Y226" s="39"/>
      <c r="Z226" s="39"/>
      <c r="AA226" s="39"/>
      <c r="AB226" s="39"/>
      <c r="AC226" s="39"/>
      <c r="AD226" s="39"/>
      <c r="AE226" s="39"/>
      <c r="AR226" s="253" t="s">
        <v>195</v>
      </c>
      <c r="AT226" s="253" t="s">
        <v>175</v>
      </c>
      <c r="AU226" s="253" t="s">
        <v>85</v>
      </c>
      <c r="AY226" s="18" t="s">
        <v>172</v>
      </c>
      <c r="BE226" s="254">
        <f>IF(N226="základní",J226,0)</f>
        <v>0</v>
      </c>
      <c r="BF226" s="254">
        <f>IF(N226="snížená",J226,0)</f>
        <v>0</v>
      </c>
      <c r="BG226" s="254">
        <f>IF(N226="zákl. přenesená",J226,0)</f>
        <v>0</v>
      </c>
      <c r="BH226" s="254">
        <f>IF(N226="sníž. přenesená",J226,0)</f>
        <v>0</v>
      </c>
      <c r="BI226" s="254">
        <f>IF(N226="nulová",J226,0)</f>
        <v>0</v>
      </c>
      <c r="BJ226" s="18" t="s">
        <v>83</v>
      </c>
      <c r="BK226" s="254">
        <f>ROUND(I226*H226,2)</f>
        <v>0</v>
      </c>
      <c r="BL226" s="18" t="s">
        <v>195</v>
      </c>
      <c r="BM226" s="253" t="s">
        <v>867</v>
      </c>
    </row>
    <row r="227" spans="1:47" s="2" customFormat="1" ht="12">
      <c r="A227" s="39"/>
      <c r="B227" s="40"/>
      <c r="C227" s="41"/>
      <c r="D227" s="255" t="s">
        <v>182</v>
      </c>
      <c r="E227" s="41"/>
      <c r="F227" s="256" t="s">
        <v>868</v>
      </c>
      <c r="G227" s="41"/>
      <c r="H227" s="41"/>
      <c r="I227" s="210"/>
      <c r="J227" s="41"/>
      <c r="K227" s="41"/>
      <c r="L227" s="45"/>
      <c r="M227" s="257"/>
      <c r="N227" s="258"/>
      <c r="O227" s="92"/>
      <c r="P227" s="92"/>
      <c r="Q227" s="92"/>
      <c r="R227" s="92"/>
      <c r="S227" s="92"/>
      <c r="T227" s="93"/>
      <c r="U227" s="39"/>
      <c r="V227" s="39"/>
      <c r="W227" s="39"/>
      <c r="X227" s="39"/>
      <c r="Y227" s="39"/>
      <c r="Z227" s="39"/>
      <c r="AA227" s="39"/>
      <c r="AB227" s="39"/>
      <c r="AC227" s="39"/>
      <c r="AD227" s="39"/>
      <c r="AE227" s="39"/>
      <c r="AT227" s="18" t="s">
        <v>182</v>
      </c>
      <c r="AU227" s="18" t="s">
        <v>85</v>
      </c>
    </row>
    <row r="228" spans="1:47" s="2" customFormat="1" ht="12">
      <c r="A228" s="39"/>
      <c r="B228" s="40"/>
      <c r="C228" s="41"/>
      <c r="D228" s="271" t="s">
        <v>218</v>
      </c>
      <c r="E228" s="41"/>
      <c r="F228" s="272" t="s">
        <v>869</v>
      </c>
      <c r="G228" s="41"/>
      <c r="H228" s="41"/>
      <c r="I228" s="210"/>
      <c r="J228" s="41"/>
      <c r="K228" s="41"/>
      <c r="L228" s="45"/>
      <c r="M228" s="257"/>
      <c r="N228" s="258"/>
      <c r="O228" s="92"/>
      <c r="P228" s="92"/>
      <c r="Q228" s="92"/>
      <c r="R228" s="92"/>
      <c r="S228" s="92"/>
      <c r="T228" s="93"/>
      <c r="U228" s="39"/>
      <c r="V228" s="39"/>
      <c r="W228" s="39"/>
      <c r="X228" s="39"/>
      <c r="Y228" s="39"/>
      <c r="Z228" s="39"/>
      <c r="AA228" s="39"/>
      <c r="AB228" s="39"/>
      <c r="AC228" s="39"/>
      <c r="AD228" s="39"/>
      <c r="AE228" s="39"/>
      <c r="AT228" s="18" t="s">
        <v>218</v>
      </c>
      <c r="AU228" s="18" t="s">
        <v>85</v>
      </c>
    </row>
    <row r="229" spans="1:47" s="2" customFormat="1" ht="12">
      <c r="A229" s="39"/>
      <c r="B229" s="40"/>
      <c r="C229" s="41"/>
      <c r="D229" s="255" t="s">
        <v>242</v>
      </c>
      <c r="E229" s="41"/>
      <c r="F229" s="259" t="s">
        <v>870</v>
      </c>
      <c r="G229" s="41"/>
      <c r="H229" s="41"/>
      <c r="I229" s="210"/>
      <c r="J229" s="41"/>
      <c r="K229" s="41"/>
      <c r="L229" s="45"/>
      <c r="M229" s="257"/>
      <c r="N229" s="258"/>
      <c r="O229" s="92"/>
      <c r="P229" s="92"/>
      <c r="Q229" s="92"/>
      <c r="R229" s="92"/>
      <c r="S229" s="92"/>
      <c r="T229" s="93"/>
      <c r="U229" s="39"/>
      <c r="V229" s="39"/>
      <c r="W229" s="39"/>
      <c r="X229" s="39"/>
      <c r="Y229" s="39"/>
      <c r="Z229" s="39"/>
      <c r="AA229" s="39"/>
      <c r="AB229" s="39"/>
      <c r="AC229" s="39"/>
      <c r="AD229" s="39"/>
      <c r="AE229" s="39"/>
      <c r="AT229" s="18" t="s">
        <v>242</v>
      </c>
      <c r="AU229" s="18" t="s">
        <v>85</v>
      </c>
    </row>
    <row r="230" spans="1:51" s="13" customFormat="1" ht="12">
      <c r="A230" s="13"/>
      <c r="B230" s="260"/>
      <c r="C230" s="261"/>
      <c r="D230" s="255" t="s">
        <v>203</v>
      </c>
      <c r="E230" s="262" t="s">
        <v>775</v>
      </c>
      <c r="F230" s="263" t="s">
        <v>189</v>
      </c>
      <c r="G230" s="261"/>
      <c r="H230" s="264">
        <v>3</v>
      </c>
      <c r="I230" s="265"/>
      <c r="J230" s="261"/>
      <c r="K230" s="261"/>
      <c r="L230" s="266"/>
      <c r="M230" s="267"/>
      <c r="N230" s="268"/>
      <c r="O230" s="268"/>
      <c r="P230" s="268"/>
      <c r="Q230" s="268"/>
      <c r="R230" s="268"/>
      <c r="S230" s="268"/>
      <c r="T230" s="269"/>
      <c r="U230" s="13"/>
      <c r="V230" s="13"/>
      <c r="W230" s="13"/>
      <c r="X230" s="13"/>
      <c r="Y230" s="13"/>
      <c r="Z230" s="13"/>
      <c r="AA230" s="13"/>
      <c r="AB230" s="13"/>
      <c r="AC230" s="13"/>
      <c r="AD230" s="13"/>
      <c r="AE230" s="13"/>
      <c r="AT230" s="270" t="s">
        <v>203</v>
      </c>
      <c r="AU230" s="270" t="s">
        <v>85</v>
      </c>
      <c r="AV230" s="13" t="s">
        <v>85</v>
      </c>
      <c r="AW230" s="13" t="s">
        <v>32</v>
      </c>
      <c r="AX230" s="13" t="s">
        <v>83</v>
      </c>
      <c r="AY230" s="270" t="s">
        <v>172</v>
      </c>
    </row>
    <row r="231" spans="1:65" s="2" customFormat="1" ht="16.5" customHeight="1">
      <c r="A231" s="39"/>
      <c r="B231" s="40"/>
      <c r="C231" s="242" t="s">
        <v>527</v>
      </c>
      <c r="D231" s="242" t="s">
        <v>175</v>
      </c>
      <c r="E231" s="243" t="s">
        <v>479</v>
      </c>
      <c r="F231" s="244" t="s">
        <v>480</v>
      </c>
      <c r="G231" s="245" t="s">
        <v>399</v>
      </c>
      <c r="H231" s="246">
        <v>173.25</v>
      </c>
      <c r="I231" s="247"/>
      <c r="J231" s="248">
        <f>ROUND(I231*H231,2)</f>
        <v>0</v>
      </c>
      <c r="K231" s="244" t="s">
        <v>179</v>
      </c>
      <c r="L231" s="45"/>
      <c r="M231" s="249" t="s">
        <v>1</v>
      </c>
      <c r="N231" s="250" t="s">
        <v>40</v>
      </c>
      <c r="O231" s="92"/>
      <c r="P231" s="251">
        <f>O231*H231</f>
        <v>0</v>
      </c>
      <c r="Q231" s="251">
        <v>0</v>
      </c>
      <c r="R231" s="251">
        <f>Q231*H231</f>
        <v>0</v>
      </c>
      <c r="S231" s="251">
        <v>0</v>
      </c>
      <c r="T231" s="252">
        <f>S231*H231</f>
        <v>0</v>
      </c>
      <c r="U231" s="39"/>
      <c r="V231" s="39"/>
      <c r="W231" s="39"/>
      <c r="X231" s="39"/>
      <c r="Y231" s="39"/>
      <c r="Z231" s="39"/>
      <c r="AA231" s="39"/>
      <c r="AB231" s="39"/>
      <c r="AC231" s="39"/>
      <c r="AD231" s="39"/>
      <c r="AE231" s="39"/>
      <c r="AR231" s="253" t="s">
        <v>195</v>
      </c>
      <c r="AT231" s="253" t="s">
        <v>175</v>
      </c>
      <c r="AU231" s="253" t="s">
        <v>85</v>
      </c>
      <c r="AY231" s="18" t="s">
        <v>172</v>
      </c>
      <c r="BE231" s="254">
        <f>IF(N231="základní",J231,0)</f>
        <v>0</v>
      </c>
      <c r="BF231" s="254">
        <f>IF(N231="snížená",J231,0)</f>
        <v>0</v>
      </c>
      <c r="BG231" s="254">
        <f>IF(N231="zákl. přenesená",J231,0)</f>
        <v>0</v>
      </c>
      <c r="BH231" s="254">
        <f>IF(N231="sníž. přenesená",J231,0)</f>
        <v>0</v>
      </c>
      <c r="BI231" s="254">
        <f>IF(N231="nulová",J231,0)</f>
        <v>0</v>
      </c>
      <c r="BJ231" s="18" t="s">
        <v>83</v>
      </c>
      <c r="BK231" s="254">
        <f>ROUND(I231*H231,2)</f>
        <v>0</v>
      </c>
      <c r="BL231" s="18" t="s">
        <v>195</v>
      </c>
      <c r="BM231" s="253" t="s">
        <v>871</v>
      </c>
    </row>
    <row r="232" spans="1:47" s="2" customFormat="1" ht="12">
      <c r="A232" s="39"/>
      <c r="B232" s="40"/>
      <c r="C232" s="41"/>
      <c r="D232" s="255" t="s">
        <v>182</v>
      </c>
      <c r="E232" s="41"/>
      <c r="F232" s="256" t="s">
        <v>482</v>
      </c>
      <c r="G232" s="41"/>
      <c r="H232" s="41"/>
      <c r="I232" s="210"/>
      <c r="J232" s="41"/>
      <c r="K232" s="41"/>
      <c r="L232" s="45"/>
      <c r="M232" s="257"/>
      <c r="N232" s="258"/>
      <c r="O232" s="92"/>
      <c r="P232" s="92"/>
      <c r="Q232" s="92"/>
      <c r="R232" s="92"/>
      <c r="S232" s="92"/>
      <c r="T232" s="93"/>
      <c r="U232" s="39"/>
      <c r="V232" s="39"/>
      <c r="W232" s="39"/>
      <c r="X232" s="39"/>
      <c r="Y232" s="39"/>
      <c r="Z232" s="39"/>
      <c r="AA232" s="39"/>
      <c r="AB232" s="39"/>
      <c r="AC232" s="39"/>
      <c r="AD232" s="39"/>
      <c r="AE232" s="39"/>
      <c r="AT232" s="18" t="s">
        <v>182</v>
      </c>
      <c r="AU232" s="18" t="s">
        <v>85</v>
      </c>
    </row>
    <row r="233" spans="1:51" s="13" customFormat="1" ht="12">
      <c r="A233" s="13"/>
      <c r="B233" s="260"/>
      <c r="C233" s="261"/>
      <c r="D233" s="255" t="s">
        <v>203</v>
      </c>
      <c r="E233" s="262" t="s">
        <v>1</v>
      </c>
      <c r="F233" s="263" t="s">
        <v>872</v>
      </c>
      <c r="G233" s="261"/>
      <c r="H233" s="264">
        <v>98.25</v>
      </c>
      <c r="I233" s="265"/>
      <c r="J233" s="261"/>
      <c r="K233" s="261"/>
      <c r="L233" s="266"/>
      <c r="M233" s="267"/>
      <c r="N233" s="268"/>
      <c r="O233" s="268"/>
      <c r="P233" s="268"/>
      <c r="Q233" s="268"/>
      <c r="R233" s="268"/>
      <c r="S233" s="268"/>
      <c r="T233" s="269"/>
      <c r="U233" s="13"/>
      <c r="V233" s="13"/>
      <c r="W233" s="13"/>
      <c r="X233" s="13"/>
      <c r="Y233" s="13"/>
      <c r="Z233" s="13"/>
      <c r="AA233" s="13"/>
      <c r="AB233" s="13"/>
      <c r="AC233" s="13"/>
      <c r="AD233" s="13"/>
      <c r="AE233" s="13"/>
      <c r="AT233" s="270" t="s">
        <v>203</v>
      </c>
      <c r="AU233" s="270" t="s">
        <v>85</v>
      </c>
      <c r="AV233" s="13" t="s">
        <v>85</v>
      </c>
      <c r="AW233" s="13" t="s">
        <v>32</v>
      </c>
      <c r="AX233" s="13" t="s">
        <v>75</v>
      </c>
      <c r="AY233" s="270" t="s">
        <v>172</v>
      </c>
    </row>
    <row r="234" spans="1:51" s="13" customFormat="1" ht="12">
      <c r="A234" s="13"/>
      <c r="B234" s="260"/>
      <c r="C234" s="261"/>
      <c r="D234" s="255" t="s">
        <v>203</v>
      </c>
      <c r="E234" s="262" t="s">
        <v>1</v>
      </c>
      <c r="F234" s="263" t="s">
        <v>873</v>
      </c>
      <c r="G234" s="261"/>
      <c r="H234" s="264">
        <v>75</v>
      </c>
      <c r="I234" s="265"/>
      <c r="J234" s="261"/>
      <c r="K234" s="261"/>
      <c r="L234" s="266"/>
      <c r="M234" s="267"/>
      <c r="N234" s="268"/>
      <c r="O234" s="268"/>
      <c r="P234" s="268"/>
      <c r="Q234" s="268"/>
      <c r="R234" s="268"/>
      <c r="S234" s="268"/>
      <c r="T234" s="269"/>
      <c r="U234" s="13"/>
      <c r="V234" s="13"/>
      <c r="W234" s="13"/>
      <c r="X234" s="13"/>
      <c r="Y234" s="13"/>
      <c r="Z234" s="13"/>
      <c r="AA234" s="13"/>
      <c r="AB234" s="13"/>
      <c r="AC234" s="13"/>
      <c r="AD234" s="13"/>
      <c r="AE234" s="13"/>
      <c r="AT234" s="270" t="s">
        <v>203</v>
      </c>
      <c r="AU234" s="270" t="s">
        <v>85</v>
      </c>
      <c r="AV234" s="13" t="s">
        <v>85</v>
      </c>
      <c r="AW234" s="13" t="s">
        <v>32</v>
      </c>
      <c r="AX234" s="13" t="s">
        <v>75</v>
      </c>
      <c r="AY234" s="270" t="s">
        <v>172</v>
      </c>
    </row>
    <row r="235" spans="1:51" s="16" customFormat="1" ht="12">
      <c r="A235" s="16"/>
      <c r="B235" s="298"/>
      <c r="C235" s="299"/>
      <c r="D235" s="255" t="s">
        <v>203</v>
      </c>
      <c r="E235" s="300" t="s">
        <v>1</v>
      </c>
      <c r="F235" s="301" t="s">
        <v>257</v>
      </c>
      <c r="G235" s="299"/>
      <c r="H235" s="302">
        <v>173.25</v>
      </c>
      <c r="I235" s="303"/>
      <c r="J235" s="299"/>
      <c r="K235" s="299"/>
      <c r="L235" s="304"/>
      <c r="M235" s="305"/>
      <c r="N235" s="306"/>
      <c r="O235" s="306"/>
      <c r="P235" s="306"/>
      <c r="Q235" s="306"/>
      <c r="R235" s="306"/>
      <c r="S235" s="306"/>
      <c r="T235" s="307"/>
      <c r="U235" s="16"/>
      <c r="V235" s="16"/>
      <c r="W235" s="16"/>
      <c r="X235" s="16"/>
      <c r="Y235" s="16"/>
      <c r="Z235" s="16"/>
      <c r="AA235" s="16"/>
      <c r="AB235" s="16"/>
      <c r="AC235" s="16"/>
      <c r="AD235" s="16"/>
      <c r="AE235" s="16"/>
      <c r="AT235" s="308" t="s">
        <v>203</v>
      </c>
      <c r="AU235" s="308" t="s">
        <v>85</v>
      </c>
      <c r="AV235" s="16" t="s">
        <v>195</v>
      </c>
      <c r="AW235" s="16" t="s">
        <v>32</v>
      </c>
      <c r="AX235" s="16" t="s">
        <v>83</v>
      </c>
      <c r="AY235" s="308" t="s">
        <v>172</v>
      </c>
    </row>
    <row r="236" spans="1:65" s="2" customFormat="1" ht="33" customHeight="1">
      <c r="A236" s="39"/>
      <c r="B236" s="40"/>
      <c r="C236" s="242" t="s">
        <v>533</v>
      </c>
      <c r="D236" s="242" t="s">
        <v>175</v>
      </c>
      <c r="E236" s="243" t="s">
        <v>485</v>
      </c>
      <c r="F236" s="244" t="s">
        <v>486</v>
      </c>
      <c r="G236" s="245" t="s">
        <v>399</v>
      </c>
      <c r="H236" s="246">
        <v>75</v>
      </c>
      <c r="I236" s="247"/>
      <c r="J236" s="248">
        <f>ROUND(I236*H236,2)</f>
        <v>0</v>
      </c>
      <c r="K236" s="244" t="s">
        <v>216</v>
      </c>
      <c r="L236" s="45"/>
      <c r="M236" s="249" t="s">
        <v>1</v>
      </c>
      <c r="N236" s="250" t="s">
        <v>40</v>
      </c>
      <c r="O236" s="92"/>
      <c r="P236" s="251">
        <f>O236*H236</f>
        <v>0</v>
      </c>
      <c r="Q236" s="251">
        <v>0</v>
      </c>
      <c r="R236" s="251">
        <f>Q236*H236</f>
        <v>0</v>
      </c>
      <c r="S236" s="251">
        <v>0</v>
      </c>
      <c r="T236" s="252">
        <f>S236*H236</f>
        <v>0</v>
      </c>
      <c r="U236" s="39"/>
      <c r="V236" s="39"/>
      <c r="W236" s="39"/>
      <c r="X236" s="39"/>
      <c r="Y236" s="39"/>
      <c r="Z236" s="39"/>
      <c r="AA236" s="39"/>
      <c r="AB236" s="39"/>
      <c r="AC236" s="39"/>
      <c r="AD236" s="39"/>
      <c r="AE236" s="39"/>
      <c r="AR236" s="253" t="s">
        <v>195</v>
      </c>
      <c r="AT236" s="253" t="s">
        <v>175</v>
      </c>
      <c r="AU236" s="253" t="s">
        <v>85</v>
      </c>
      <c r="AY236" s="18" t="s">
        <v>172</v>
      </c>
      <c r="BE236" s="254">
        <f>IF(N236="základní",J236,0)</f>
        <v>0</v>
      </c>
      <c r="BF236" s="254">
        <f>IF(N236="snížená",J236,0)</f>
        <v>0</v>
      </c>
      <c r="BG236" s="254">
        <f>IF(N236="zákl. přenesená",J236,0)</f>
        <v>0</v>
      </c>
      <c r="BH236" s="254">
        <f>IF(N236="sníž. přenesená",J236,0)</f>
        <v>0</v>
      </c>
      <c r="BI236" s="254">
        <f>IF(N236="nulová",J236,0)</f>
        <v>0</v>
      </c>
      <c r="BJ236" s="18" t="s">
        <v>83</v>
      </c>
      <c r="BK236" s="254">
        <f>ROUND(I236*H236,2)</f>
        <v>0</v>
      </c>
      <c r="BL236" s="18" t="s">
        <v>195</v>
      </c>
      <c r="BM236" s="253" t="s">
        <v>874</v>
      </c>
    </row>
    <row r="237" spans="1:47" s="2" customFormat="1" ht="12">
      <c r="A237" s="39"/>
      <c r="B237" s="40"/>
      <c r="C237" s="41"/>
      <c r="D237" s="255" t="s">
        <v>182</v>
      </c>
      <c r="E237" s="41"/>
      <c r="F237" s="256" t="s">
        <v>488</v>
      </c>
      <c r="G237" s="41"/>
      <c r="H237" s="41"/>
      <c r="I237" s="210"/>
      <c r="J237" s="41"/>
      <c r="K237" s="41"/>
      <c r="L237" s="45"/>
      <c r="M237" s="257"/>
      <c r="N237" s="258"/>
      <c r="O237" s="92"/>
      <c r="P237" s="92"/>
      <c r="Q237" s="92"/>
      <c r="R237" s="92"/>
      <c r="S237" s="92"/>
      <c r="T237" s="93"/>
      <c r="U237" s="39"/>
      <c r="V237" s="39"/>
      <c r="W237" s="39"/>
      <c r="X237" s="39"/>
      <c r="Y237" s="39"/>
      <c r="Z237" s="39"/>
      <c r="AA237" s="39"/>
      <c r="AB237" s="39"/>
      <c r="AC237" s="39"/>
      <c r="AD237" s="39"/>
      <c r="AE237" s="39"/>
      <c r="AT237" s="18" t="s">
        <v>182</v>
      </c>
      <c r="AU237" s="18" t="s">
        <v>85</v>
      </c>
    </row>
    <row r="238" spans="1:47" s="2" customFormat="1" ht="12">
      <c r="A238" s="39"/>
      <c r="B238" s="40"/>
      <c r="C238" s="41"/>
      <c r="D238" s="271" t="s">
        <v>218</v>
      </c>
      <c r="E238" s="41"/>
      <c r="F238" s="272" t="s">
        <v>489</v>
      </c>
      <c r="G238" s="41"/>
      <c r="H238" s="41"/>
      <c r="I238" s="210"/>
      <c r="J238" s="41"/>
      <c r="K238" s="41"/>
      <c r="L238" s="45"/>
      <c r="M238" s="257"/>
      <c r="N238" s="258"/>
      <c r="O238" s="92"/>
      <c r="P238" s="92"/>
      <c r="Q238" s="92"/>
      <c r="R238" s="92"/>
      <c r="S238" s="92"/>
      <c r="T238" s="93"/>
      <c r="U238" s="39"/>
      <c r="V238" s="39"/>
      <c r="W238" s="39"/>
      <c r="X238" s="39"/>
      <c r="Y238" s="39"/>
      <c r="Z238" s="39"/>
      <c r="AA238" s="39"/>
      <c r="AB238" s="39"/>
      <c r="AC238" s="39"/>
      <c r="AD238" s="39"/>
      <c r="AE238" s="39"/>
      <c r="AT238" s="18" t="s">
        <v>218</v>
      </c>
      <c r="AU238" s="18" t="s">
        <v>85</v>
      </c>
    </row>
    <row r="239" spans="1:47" s="2" customFormat="1" ht="12">
      <c r="A239" s="39"/>
      <c r="B239" s="40"/>
      <c r="C239" s="41"/>
      <c r="D239" s="255" t="s">
        <v>242</v>
      </c>
      <c r="E239" s="41"/>
      <c r="F239" s="259" t="s">
        <v>490</v>
      </c>
      <c r="G239" s="41"/>
      <c r="H239" s="41"/>
      <c r="I239" s="210"/>
      <c r="J239" s="41"/>
      <c r="K239" s="41"/>
      <c r="L239" s="45"/>
      <c r="M239" s="257"/>
      <c r="N239" s="258"/>
      <c r="O239" s="92"/>
      <c r="P239" s="92"/>
      <c r="Q239" s="92"/>
      <c r="R239" s="92"/>
      <c r="S239" s="92"/>
      <c r="T239" s="93"/>
      <c r="U239" s="39"/>
      <c r="V239" s="39"/>
      <c r="W239" s="39"/>
      <c r="X239" s="39"/>
      <c r="Y239" s="39"/>
      <c r="Z239" s="39"/>
      <c r="AA239" s="39"/>
      <c r="AB239" s="39"/>
      <c r="AC239" s="39"/>
      <c r="AD239" s="39"/>
      <c r="AE239" s="39"/>
      <c r="AT239" s="18" t="s">
        <v>242</v>
      </c>
      <c r="AU239" s="18" t="s">
        <v>85</v>
      </c>
    </row>
    <row r="240" spans="1:51" s="13" customFormat="1" ht="12">
      <c r="A240" s="13"/>
      <c r="B240" s="260"/>
      <c r="C240" s="261"/>
      <c r="D240" s="255" t="s">
        <v>203</v>
      </c>
      <c r="E240" s="262" t="s">
        <v>1</v>
      </c>
      <c r="F240" s="263" t="s">
        <v>875</v>
      </c>
      <c r="G240" s="261"/>
      <c r="H240" s="264">
        <v>75</v>
      </c>
      <c r="I240" s="265"/>
      <c r="J240" s="261"/>
      <c r="K240" s="261"/>
      <c r="L240" s="266"/>
      <c r="M240" s="267"/>
      <c r="N240" s="268"/>
      <c r="O240" s="268"/>
      <c r="P240" s="268"/>
      <c r="Q240" s="268"/>
      <c r="R240" s="268"/>
      <c r="S240" s="268"/>
      <c r="T240" s="269"/>
      <c r="U240" s="13"/>
      <c r="V240" s="13"/>
      <c r="W240" s="13"/>
      <c r="X240" s="13"/>
      <c r="Y240" s="13"/>
      <c r="Z240" s="13"/>
      <c r="AA240" s="13"/>
      <c r="AB240" s="13"/>
      <c r="AC240" s="13"/>
      <c r="AD240" s="13"/>
      <c r="AE240" s="13"/>
      <c r="AT240" s="270" t="s">
        <v>203</v>
      </c>
      <c r="AU240" s="270" t="s">
        <v>85</v>
      </c>
      <c r="AV240" s="13" t="s">
        <v>85</v>
      </c>
      <c r="AW240" s="13" t="s">
        <v>32</v>
      </c>
      <c r="AX240" s="13" t="s">
        <v>83</v>
      </c>
      <c r="AY240" s="270" t="s">
        <v>172</v>
      </c>
    </row>
    <row r="241" spans="1:65" s="2" customFormat="1" ht="24.15" customHeight="1">
      <c r="A241" s="39"/>
      <c r="B241" s="40"/>
      <c r="C241" s="242" t="s">
        <v>537</v>
      </c>
      <c r="D241" s="242" t="s">
        <v>175</v>
      </c>
      <c r="E241" s="243" t="s">
        <v>492</v>
      </c>
      <c r="F241" s="244" t="s">
        <v>493</v>
      </c>
      <c r="G241" s="245" t="s">
        <v>399</v>
      </c>
      <c r="H241" s="246">
        <v>75</v>
      </c>
      <c r="I241" s="247"/>
      <c r="J241" s="248">
        <f>ROUND(I241*H241,2)</f>
        <v>0</v>
      </c>
      <c r="K241" s="244" t="s">
        <v>216</v>
      </c>
      <c r="L241" s="45"/>
      <c r="M241" s="249" t="s">
        <v>1</v>
      </c>
      <c r="N241" s="250" t="s">
        <v>40</v>
      </c>
      <c r="O241" s="92"/>
      <c r="P241" s="251">
        <f>O241*H241</f>
        <v>0</v>
      </c>
      <c r="Q241" s="251">
        <v>0</v>
      </c>
      <c r="R241" s="251">
        <f>Q241*H241</f>
        <v>0</v>
      </c>
      <c r="S241" s="251">
        <v>0</v>
      </c>
      <c r="T241" s="252">
        <f>S241*H241</f>
        <v>0</v>
      </c>
      <c r="U241" s="39"/>
      <c r="V241" s="39"/>
      <c r="W241" s="39"/>
      <c r="X241" s="39"/>
      <c r="Y241" s="39"/>
      <c r="Z241" s="39"/>
      <c r="AA241" s="39"/>
      <c r="AB241" s="39"/>
      <c r="AC241" s="39"/>
      <c r="AD241" s="39"/>
      <c r="AE241" s="39"/>
      <c r="AR241" s="253" t="s">
        <v>195</v>
      </c>
      <c r="AT241" s="253" t="s">
        <v>175</v>
      </c>
      <c r="AU241" s="253" t="s">
        <v>85</v>
      </c>
      <c r="AY241" s="18" t="s">
        <v>172</v>
      </c>
      <c r="BE241" s="254">
        <f>IF(N241="základní",J241,0)</f>
        <v>0</v>
      </c>
      <c r="BF241" s="254">
        <f>IF(N241="snížená",J241,0)</f>
        <v>0</v>
      </c>
      <c r="BG241" s="254">
        <f>IF(N241="zákl. přenesená",J241,0)</f>
        <v>0</v>
      </c>
      <c r="BH241" s="254">
        <f>IF(N241="sníž. přenesená",J241,0)</f>
        <v>0</v>
      </c>
      <c r="BI241" s="254">
        <f>IF(N241="nulová",J241,0)</f>
        <v>0</v>
      </c>
      <c r="BJ241" s="18" t="s">
        <v>83</v>
      </c>
      <c r="BK241" s="254">
        <f>ROUND(I241*H241,2)</f>
        <v>0</v>
      </c>
      <c r="BL241" s="18" t="s">
        <v>195</v>
      </c>
      <c r="BM241" s="253" t="s">
        <v>876</v>
      </c>
    </row>
    <row r="242" spans="1:47" s="2" customFormat="1" ht="12">
      <c r="A242" s="39"/>
      <c r="B242" s="40"/>
      <c r="C242" s="41"/>
      <c r="D242" s="255" t="s">
        <v>182</v>
      </c>
      <c r="E242" s="41"/>
      <c r="F242" s="256" t="s">
        <v>495</v>
      </c>
      <c r="G242" s="41"/>
      <c r="H242" s="41"/>
      <c r="I242" s="210"/>
      <c r="J242" s="41"/>
      <c r="K242" s="41"/>
      <c r="L242" s="45"/>
      <c r="M242" s="257"/>
      <c r="N242" s="258"/>
      <c r="O242" s="92"/>
      <c r="P242" s="92"/>
      <c r="Q242" s="92"/>
      <c r="R242" s="92"/>
      <c r="S242" s="92"/>
      <c r="T242" s="93"/>
      <c r="U242" s="39"/>
      <c r="V242" s="39"/>
      <c r="W242" s="39"/>
      <c r="X242" s="39"/>
      <c r="Y242" s="39"/>
      <c r="Z242" s="39"/>
      <c r="AA242" s="39"/>
      <c r="AB242" s="39"/>
      <c r="AC242" s="39"/>
      <c r="AD242" s="39"/>
      <c r="AE242" s="39"/>
      <c r="AT242" s="18" t="s">
        <v>182</v>
      </c>
      <c r="AU242" s="18" t="s">
        <v>85</v>
      </c>
    </row>
    <row r="243" spans="1:47" s="2" customFormat="1" ht="12">
      <c r="A243" s="39"/>
      <c r="B243" s="40"/>
      <c r="C243" s="41"/>
      <c r="D243" s="271" t="s">
        <v>218</v>
      </c>
      <c r="E243" s="41"/>
      <c r="F243" s="272" t="s">
        <v>496</v>
      </c>
      <c r="G243" s="41"/>
      <c r="H243" s="41"/>
      <c r="I243" s="210"/>
      <c r="J243" s="41"/>
      <c r="K243" s="41"/>
      <c r="L243" s="45"/>
      <c r="M243" s="257"/>
      <c r="N243" s="258"/>
      <c r="O243" s="92"/>
      <c r="P243" s="92"/>
      <c r="Q243" s="92"/>
      <c r="R243" s="92"/>
      <c r="S243" s="92"/>
      <c r="T243" s="93"/>
      <c r="U243" s="39"/>
      <c r="V243" s="39"/>
      <c r="W243" s="39"/>
      <c r="X243" s="39"/>
      <c r="Y243" s="39"/>
      <c r="Z243" s="39"/>
      <c r="AA243" s="39"/>
      <c r="AB243" s="39"/>
      <c r="AC243" s="39"/>
      <c r="AD243" s="39"/>
      <c r="AE243" s="39"/>
      <c r="AT243" s="18" t="s">
        <v>218</v>
      </c>
      <c r="AU243" s="18" t="s">
        <v>85</v>
      </c>
    </row>
    <row r="244" spans="1:51" s="13" customFormat="1" ht="12">
      <c r="A244" s="13"/>
      <c r="B244" s="260"/>
      <c r="C244" s="261"/>
      <c r="D244" s="255" t="s">
        <v>203</v>
      </c>
      <c r="E244" s="262" t="s">
        <v>1</v>
      </c>
      <c r="F244" s="263" t="s">
        <v>877</v>
      </c>
      <c r="G244" s="261"/>
      <c r="H244" s="264">
        <v>75</v>
      </c>
      <c r="I244" s="265"/>
      <c r="J244" s="261"/>
      <c r="K244" s="261"/>
      <c r="L244" s="266"/>
      <c r="M244" s="267"/>
      <c r="N244" s="268"/>
      <c r="O244" s="268"/>
      <c r="P244" s="268"/>
      <c r="Q244" s="268"/>
      <c r="R244" s="268"/>
      <c r="S244" s="268"/>
      <c r="T244" s="269"/>
      <c r="U244" s="13"/>
      <c r="V244" s="13"/>
      <c r="W244" s="13"/>
      <c r="X244" s="13"/>
      <c r="Y244" s="13"/>
      <c r="Z244" s="13"/>
      <c r="AA244" s="13"/>
      <c r="AB244" s="13"/>
      <c r="AC244" s="13"/>
      <c r="AD244" s="13"/>
      <c r="AE244" s="13"/>
      <c r="AT244" s="270" t="s">
        <v>203</v>
      </c>
      <c r="AU244" s="270" t="s">
        <v>85</v>
      </c>
      <c r="AV244" s="13" t="s">
        <v>85</v>
      </c>
      <c r="AW244" s="13" t="s">
        <v>32</v>
      </c>
      <c r="AX244" s="13" t="s">
        <v>83</v>
      </c>
      <c r="AY244" s="270" t="s">
        <v>172</v>
      </c>
    </row>
    <row r="245" spans="1:65" s="2" customFormat="1" ht="21.75" customHeight="1">
      <c r="A245" s="39"/>
      <c r="B245" s="40"/>
      <c r="C245" s="242" t="s">
        <v>541</v>
      </c>
      <c r="D245" s="242" t="s">
        <v>175</v>
      </c>
      <c r="E245" s="243" t="s">
        <v>498</v>
      </c>
      <c r="F245" s="244" t="s">
        <v>499</v>
      </c>
      <c r="G245" s="245" t="s">
        <v>399</v>
      </c>
      <c r="H245" s="246">
        <v>150</v>
      </c>
      <c r="I245" s="247"/>
      <c r="J245" s="248">
        <f>ROUND(I245*H245,2)</f>
        <v>0</v>
      </c>
      <c r="K245" s="244" t="s">
        <v>216</v>
      </c>
      <c r="L245" s="45"/>
      <c r="M245" s="249" t="s">
        <v>1</v>
      </c>
      <c r="N245" s="250" t="s">
        <v>40</v>
      </c>
      <c r="O245" s="92"/>
      <c r="P245" s="251">
        <f>O245*H245</f>
        <v>0</v>
      </c>
      <c r="Q245" s="251">
        <v>0</v>
      </c>
      <c r="R245" s="251">
        <f>Q245*H245</f>
        <v>0</v>
      </c>
      <c r="S245" s="251">
        <v>0</v>
      </c>
      <c r="T245" s="252">
        <f>S245*H245</f>
        <v>0</v>
      </c>
      <c r="U245" s="39"/>
      <c r="V245" s="39"/>
      <c r="W245" s="39"/>
      <c r="X245" s="39"/>
      <c r="Y245" s="39"/>
      <c r="Z245" s="39"/>
      <c r="AA245" s="39"/>
      <c r="AB245" s="39"/>
      <c r="AC245" s="39"/>
      <c r="AD245" s="39"/>
      <c r="AE245" s="39"/>
      <c r="AR245" s="253" t="s">
        <v>195</v>
      </c>
      <c r="AT245" s="253" t="s">
        <v>175</v>
      </c>
      <c r="AU245" s="253" t="s">
        <v>85</v>
      </c>
      <c r="AY245" s="18" t="s">
        <v>172</v>
      </c>
      <c r="BE245" s="254">
        <f>IF(N245="základní",J245,0)</f>
        <v>0</v>
      </c>
      <c r="BF245" s="254">
        <f>IF(N245="snížená",J245,0)</f>
        <v>0</v>
      </c>
      <c r="BG245" s="254">
        <f>IF(N245="zákl. přenesená",J245,0)</f>
        <v>0</v>
      </c>
      <c r="BH245" s="254">
        <f>IF(N245="sníž. přenesená",J245,0)</f>
        <v>0</v>
      </c>
      <c r="BI245" s="254">
        <f>IF(N245="nulová",J245,0)</f>
        <v>0</v>
      </c>
      <c r="BJ245" s="18" t="s">
        <v>83</v>
      </c>
      <c r="BK245" s="254">
        <f>ROUND(I245*H245,2)</f>
        <v>0</v>
      </c>
      <c r="BL245" s="18" t="s">
        <v>195</v>
      </c>
      <c r="BM245" s="253" t="s">
        <v>878</v>
      </c>
    </row>
    <row r="246" spans="1:47" s="2" customFormat="1" ht="12">
      <c r="A246" s="39"/>
      <c r="B246" s="40"/>
      <c r="C246" s="41"/>
      <c r="D246" s="255" t="s">
        <v>182</v>
      </c>
      <c r="E246" s="41"/>
      <c r="F246" s="256" t="s">
        <v>501</v>
      </c>
      <c r="G246" s="41"/>
      <c r="H246" s="41"/>
      <c r="I246" s="210"/>
      <c r="J246" s="41"/>
      <c r="K246" s="41"/>
      <c r="L246" s="45"/>
      <c r="M246" s="257"/>
      <c r="N246" s="258"/>
      <c r="O246" s="92"/>
      <c r="P246" s="92"/>
      <c r="Q246" s="92"/>
      <c r="R246" s="92"/>
      <c r="S246" s="92"/>
      <c r="T246" s="93"/>
      <c r="U246" s="39"/>
      <c r="V246" s="39"/>
      <c r="W246" s="39"/>
      <c r="X246" s="39"/>
      <c r="Y246" s="39"/>
      <c r="Z246" s="39"/>
      <c r="AA246" s="39"/>
      <c r="AB246" s="39"/>
      <c r="AC246" s="39"/>
      <c r="AD246" s="39"/>
      <c r="AE246" s="39"/>
      <c r="AT246" s="18" t="s">
        <v>182</v>
      </c>
      <c r="AU246" s="18" t="s">
        <v>85</v>
      </c>
    </row>
    <row r="247" spans="1:47" s="2" customFormat="1" ht="12">
      <c r="A247" s="39"/>
      <c r="B247" s="40"/>
      <c r="C247" s="41"/>
      <c r="D247" s="271" t="s">
        <v>218</v>
      </c>
      <c r="E247" s="41"/>
      <c r="F247" s="272" t="s">
        <v>502</v>
      </c>
      <c r="G247" s="41"/>
      <c r="H247" s="41"/>
      <c r="I247" s="210"/>
      <c r="J247" s="41"/>
      <c r="K247" s="41"/>
      <c r="L247" s="45"/>
      <c r="M247" s="257"/>
      <c r="N247" s="258"/>
      <c r="O247" s="92"/>
      <c r="P247" s="92"/>
      <c r="Q247" s="92"/>
      <c r="R247" s="92"/>
      <c r="S247" s="92"/>
      <c r="T247" s="93"/>
      <c r="U247" s="39"/>
      <c r="V247" s="39"/>
      <c r="W247" s="39"/>
      <c r="X247" s="39"/>
      <c r="Y247" s="39"/>
      <c r="Z247" s="39"/>
      <c r="AA247" s="39"/>
      <c r="AB247" s="39"/>
      <c r="AC247" s="39"/>
      <c r="AD247" s="39"/>
      <c r="AE247" s="39"/>
      <c r="AT247" s="18" t="s">
        <v>218</v>
      </c>
      <c r="AU247" s="18" t="s">
        <v>85</v>
      </c>
    </row>
    <row r="248" spans="1:51" s="13" customFormat="1" ht="12">
      <c r="A248" s="13"/>
      <c r="B248" s="260"/>
      <c r="C248" s="261"/>
      <c r="D248" s="255" t="s">
        <v>203</v>
      </c>
      <c r="E248" s="262" t="s">
        <v>1</v>
      </c>
      <c r="F248" s="263" t="s">
        <v>879</v>
      </c>
      <c r="G248" s="261"/>
      <c r="H248" s="264">
        <v>150</v>
      </c>
      <c r="I248" s="265"/>
      <c r="J248" s="261"/>
      <c r="K248" s="261"/>
      <c r="L248" s="266"/>
      <c r="M248" s="267"/>
      <c r="N248" s="268"/>
      <c r="O248" s="268"/>
      <c r="P248" s="268"/>
      <c r="Q248" s="268"/>
      <c r="R248" s="268"/>
      <c r="S248" s="268"/>
      <c r="T248" s="269"/>
      <c r="U248" s="13"/>
      <c r="V248" s="13"/>
      <c r="W248" s="13"/>
      <c r="X248" s="13"/>
      <c r="Y248" s="13"/>
      <c r="Z248" s="13"/>
      <c r="AA248" s="13"/>
      <c r="AB248" s="13"/>
      <c r="AC248" s="13"/>
      <c r="AD248" s="13"/>
      <c r="AE248" s="13"/>
      <c r="AT248" s="270" t="s">
        <v>203</v>
      </c>
      <c r="AU248" s="270" t="s">
        <v>85</v>
      </c>
      <c r="AV248" s="13" t="s">
        <v>85</v>
      </c>
      <c r="AW248" s="13" t="s">
        <v>32</v>
      </c>
      <c r="AX248" s="13" t="s">
        <v>83</v>
      </c>
      <c r="AY248" s="270" t="s">
        <v>172</v>
      </c>
    </row>
    <row r="249" spans="1:65" s="2" customFormat="1" ht="33" customHeight="1">
      <c r="A249" s="39"/>
      <c r="B249" s="40"/>
      <c r="C249" s="242" t="s">
        <v>545</v>
      </c>
      <c r="D249" s="242" t="s">
        <v>175</v>
      </c>
      <c r="E249" s="243" t="s">
        <v>504</v>
      </c>
      <c r="F249" s="244" t="s">
        <v>505</v>
      </c>
      <c r="G249" s="245" t="s">
        <v>399</v>
      </c>
      <c r="H249" s="246">
        <v>75</v>
      </c>
      <c r="I249" s="247"/>
      <c r="J249" s="248">
        <f>ROUND(I249*H249,2)</f>
        <v>0</v>
      </c>
      <c r="K249" s="244" t="s">
        <v>216</v>
      </c>
      <c r="L249" s="45"/>
      <c r="M249" s="249" t="s">
        <v>1</v>
      </c>
      <c r="N249" s="250" t="s">
        <v>40</v>
      </c>
      <c r="O249" s="92"/>
      <c r="P249" s="251">
        <f>O249*H249</f>
        <v>0</v>
      </c>
      <c r="Q249" s="251">
        <v>0</v>
      </c>
      <c r="R249" s="251">
        <f>Q249*H249</f>
        <v>0</v>
      </c>
      <c r="S249" s="251">
        <v>0</v>
      </c>
      <c r="T249" s="252">
        <f>S249*H249</f>
        <v>0</v>
      </c>
      <c r="U249" s="39"/>
      <c r="V249" s="39"/>
      <c r="W249" s="39"/>
      <c r="X249" s="39"/>
      <c r="Y249" s="39"/>
      <c r="Z249" s="39"/>
      <c r="AA249" s="39"/>
      <c r="AB249" s="39"/>
      <c r="AC249" s="39"/>
      <c r="AD249" s="39"/>
      <c r="AE249" s="39"/>
      <c r="AR249" s="253" t="s">
        <v>195</v>
      </c>
      <c r="AT249" s="253" t="s">
        <v>175</v>
      </c>
      <c r="AU249" s="253" t="s">
        <v>85</v>
      </c>
      <c r="AY249" s="18" t="s">
        <v>172</v>
      </c>
      <c r="BE249" s="254">
        <f>IF(N249="základní",J249,0)</f>
        <v>0</v>
      </c>
      <c r="BF249" s="254">
        <f>IF(N249="snížená",J249,0)</f>
        <v>0</v>
      </c>
      <c r="BG249" s="254">
        <f>IF(N249="zákl. přenesená",J249,0)</f>
        <v>0</v>
      </c>
      <c r="BH249" s="254">
        <f>IF(N249="sníž. přenesená",J249,0)</f>
        <v>0</v>
      </c>
      <c r="BI249" s="254">
        <f>IF(N249="nulová",J249,0)</f>
        <v>0</v>
      </c>
      <c r="BJ249" s="18" t="s">
        <v>83</v>
      </c>
      <c r="BK249" s="254">
        <f>ROUND(I249*H249,2)</f>
        <v>0</v>
      </c>
      <c r="BL249" s="18" t="s">
        <v>195</v>
      </c>
      <c r="BM249" s="253" t="s">
        <v>880</v>
      </c>
    </row>
    <row r="250" spans="1:47" s="2" customFormat="1" ht="12">
      <c r="A250" s="39"/>
      <c r="B250" s="40"/>
      <c r="C250" s="41"/>
      <c r="D250" s="255" t="s">
        <v>182</v>
      </c>
      <c r="E250" s="41"/>
      <c r="F250" s="256" t="s">
        <v>507</v>
      </c>
      <c r="G250" s="41"/>
      <c r="H250" s="41"/>
      <c r="I250" s="210"/>
      <c r="J250" s="41"/>
      <c r="K250" s="41"/>
      <c r="L250" s="45"/>
      <c r="M250" s="257"/>
      <c r="N250" s="258"/>
      <c r="O250" s="92"/>
      <c r="P250" s="92"/>
      <c r="Q250" s="92"/>
      <c r="R250" s="92"/>
      <c r="S250" s="92"/>
      <c r="T250" s="93"/>
      <c r="U250" s="39"/>
      <c r="V250" s="39"/>
      <c r="W250" s="39"/>
      <c r="X250" s="39"/>
      <c r="Y250" s="39"/>
      <c r="Z250" s="39"/>
      <c r="AA250" s="39"/>
      <c r="AB250" s="39"/>
      <c r="AC250" s="39"/>
      <c r="AD250" s="39"/>
      <c r="AE250" s="39"/>
      <c r="AT250" s="18" t="s">
        <v>182</v>
      </c>
      <c r="AU250" s="18" t="s">
        <v>85</v>
      </c>
    </row>
    <row r="251" spans="1:47" s="2" customFormat="1" ht="12">
      <c r="A251" s="39"/>
      <c r="B251" s="40"/>
      <c r="C251" s="41"/>
      <c r="D251" s="271" t="s">
        <v>218</v>
      </c>
      <c r="E251" s="41"/>
      <c r="F251" s="272" t="s">
        <v>508</v>
      </c>
      <c r="G251" s="41"/>
      <c r="H251" s="41"/>
      <c r="I251" s="210"/>
      <c r="J251" s="41"/>
      <c r="K251" s="41"/>
      <c r="L251" s="45"/>
      <c r="M251" s="257"/>
      <c r="N251" s="258"/>
      <c r="O251" s="92"/>
      <c r="P251" s="92"/>
      <c r="Q251" s="92"/>
      <c r="R251" s="92"/>
      <c r="S251" s="92"/>
      <c r="T251" s="93"/>
      <c r="U251" s="39"/>
      <c r="V251" s="39"/>
      <c r="W251" s="39"/>
      <c r="X251" s="39"/>
      <c r="Y251" s="39"/>
      <c r="Z251" s="39"/>
      <c r="AA251" s="39"/>
      <c r="AB251" s="39"/>
      <c r="AC251" s="39"/>
      <c r="AD251" s="39"/>
      <c r="AE251" s="39"/>
      <c r="AT251" s="18" t="s">
        <v>218</v>
      </c>
      <c r="AU251" s="18" t="s">
        <v>85</v>
      </c>
    </row>
    <row r="252" spans="1:47" s="2" customFormat="1" ht="12">
      <c r="A252" s="39"/>
      <c r="B252" s="40"/>
      <c r="C252" s="41"/>
      <c r="D252" s="255" t="s">
        <v>242</v>
      </c>
      <c r="E252" s="41"/>
      <c r="F252" s="259" t="s">
        <v>509</v>
      </c>
      <c r="G252" s="41"/>
      <c r="H252" s="41"/>
      <c r="I252" s="210"/>
      <c r="J252" s="41"/>
      <c r="K252" s="41"/>
      <c r="L252" s="45"/>
      <c r="M252" s="257"/>
      <c r="N252" s="258"/>
      <c r="O252" s="92"/>
      <c r="P252" s="92"/>
      <c r="Q252" s="92"/>
      <c r="R252" s="92"/>
      <c r="S252" s="92"/>
      <c r="T252" s="93"/>
      <c r="U252" s="39"/>
      <c r="V252" s="39"/>
      <c r="W252" s="39"/>
      <c r="X252" s="39"/>
      <c r="Y252" s="39"/>
      <c r="Z252" s="39"/>
      <c r="AA252" s="39"/>
      <c r="AB252" s="39"/>
      <c r="AC252" s="39"/>
      <c r="AD252" s="39"/>
      <c r="AE252" s="39"/>
      <c r="AT252" s="18" t="s">
        <v>242</v>
      </c>
      <c r="AU252" s="18" t="s">
        <v>85</v>
      </c>
    </row>
    <row r="253" spans="1:51" s="13" customFormat="1" ht="12">
      <c r="A253" s="13"/>
      <c r="B253" s="260"/>
      <c r="C253" s="261"/>
      <c r="D253" s="255" t="s">
        <v>203</v>
      </c>
      <c r="E253" s="262" t="s">
        <v>1</v>
      </c>
      <c r="F253" s="263" t="s">
        <v>881</v>
      </c>
      <c r="G253" s="261"/>
      <c r="H253" s="264">
        <v>75</v>
      </c>
      <c r="I253" s="265"/>
      <c r="J253" s="261"/>
      <c r="K253" s="261"/>
      <c r="L253" s="266"/>
      <c r="M253" s="267"/>
      <c r="N253" s="268"/>
      <c r="O253" s="268"/>
      <c r="P253" s="268"/>
      <c r="Q253" s="268"/>
      <c r="R253" s="268"/>
      <c r="S253" s="268"/>
      <c r="T253" s="269"/>
      <c r="U253" s="13"/>
      <c r="V253" s="13"/>
      <c r="W253" s="13"/>
      <c r="X253" s="13"/>
      <c r="Y253" s="13"/>
      <c r="Z253" s="13"/>
      <c r="AA253" s="13"/>
      <c r="AB253" s="13"/>
      <c r="AC253" s="13"/>
      <c r="AD253" s="13"/>
      <c r="AE253" s="13"/>
      <c r="AT253" s="270" t="s">
        <v>203</v>
      </c>
      <c r="AU253" s="270" t="s">
        <v>85</v>
      </c>
      <c r="AV253" s="13" t="s">
        <v>85</v>
      </c>
      <c r="AW253" s="13" t="s">
        <v>32</v>
      </c>
      <c r="AX253" s="13" t="s">
        <v>83</v>
      </c>
      <c r="AY253" s="270" t="s">
        <v>172</v>
      </c>
    </row>
    <row r="254" spans="1:65" s="2" customFormat="1" ht="24.15" customHeight="1">
      <c r="A254" s="39"/>
      <c r="B254" s="40"/>
      <c r="C254" s="242" t="s">
        <v>549</v>
      </c>
      <c r="D254" s="242" t="s">
        <v>175</v>
      </c>
      <c r="E254" s="243" t="s">
        <v>511</v>
      </c>
      <c r="F254" s="244" t="s">
        <v>512</v>
      </c>
      <c r="G254" s="245" t="s">
        <v>399</v>
      </c>
      <c r="H254" s="246">
        <v>75</v>
      </c>
      <c r="I254" s="247"/>
      <c r="J254" s="248">
        <f>ROUND(I254*H254,2)</f>
        <v>0</v>
      </c>
      <c r="K254" s="244" t="s">
        <v>216</v>
      </c>
      <c r="L254" s="45"/>
      <c r="M254" s="249" t="s">
        <v>1</v>
      </c>
      <c r="N254" s="250" t="s">
        <v>40</v>
      </c>
      <c r="O254" s="92"/>
      <c r="P254" s="251">
        <f>O254*H254</f>
        <v>0</v>
      </c>
      <c r="Q254" s="251">
        <v>0</v>
      </c>
      <c r="R254" s="251">
        <f>Q254*H254</f>
        <v>0</v>
      </c>
      <c r="S254" s="251">
        <v>0</v>
      </c>
      <c r="T254" s="252">
        <f>S254*H254</f>
        <v>0</v>
      </c>
      <c r="U254" s="39"/>
      <c r="V254" s="39"/>
      <c r="W254" s="39"/>
      <c r="X254" s="39"/>
      <c r="Y254" s="39"/>
      <c r="Z254" s="39"/>
      <c r="AA254" s="39"/>
      <c r="AB254" s="39"/>
      <c r="AC254" s="39"/>
      <c r="AD254" s="39"/>
      <c r="AE254" s="39"/>
      <c r="AR254" s="253" t="s">
        <v>195</v>
      </c>
      <c r="AT254" s="253" t="s">
        <v>175</v>
      </c>
      <c r="AU254" s="253" t="s">
        <v>85</v>
      </c>
      <c r="AY254" s="18" t="s">
        <v>172</v>
      </c>
      <c r="BE254" s="254">
        <f>IF(N254="základní",J254,0)</f>
        <v>0</v>
      </c>
      <c r="BF254" s="254">
        <f>IF(N254="snížená",J254,0)</f>
        <v>0</v>
      </c>
      <c r="BG254" s="254">
        <f>IF(N254="zákl. přenesená",J254,0)</f>
        <v>0</v>
      </c>
      <c r="BH254" s="254">
        <f>IF(N254="sníž. přenesená",J254,0)</f>
        <v>0</v>
      </c>
      <c r="BI254" s="254">
        <f>IF(N254="nulová",J254,0)</f>
        <v>0</v>
      </c>
      <c r="BJ254" s="18" t="s">
        <v>83</v>
      </c>
      <c r="BK254" s="254">
        <f>ROUND(I254*H254,2)</f>
        <v>0</v>
      </c>
      <c r="BL254" s="18" t="s">
        <v>195</v>
      </c>
      <c r="BM254" s="253" t="s">
        <v>882</v>
      </c>
    </row>
    <row r="255" spans="1:47" s="2" customFormat="1" ht="12">
      <c r="A255" s="39"/>
      <c r="B255" s="40"/>
      <c r="C255" s="41"/>
      <c r="D255" s="255" t="s">
        <v>182</v>
      </c>
      <c r="E255" s="41"/>
      <c r="F255" s="256" t="s">
        <v>514</v>
      </c>
      <c r="G255" s="41"/>
      <c r="H255" s="41"/>
      <c r="I255" s="210"/>
      <c r="J255" s="41"/>
      <c r="K255" s="41"/>
      <c r="L255" s="45"/>
      <c r="M255" s="257"/>
      <c r="N255" s="258"/>
      <c r="O255" s="92"/>
      <c r="P255" s="92"/>
      <c r="Q255" s="92"/>
      <c r="R255" s="92"/>
      <c r="S255" s="92"/>
      <c r="T255" s="93"/>
      <c r="U255" s="39"/>
      <c r="V255" s="39"/>
      <c r="W255" s="39"/>
      <c r="X255" s="39"/>
      <c r="Y255" s="39"/>
      <c r="Z255" s="39"/>
      <c r="AA255" s="39"/>
      <c r="AB255" s="39"/>
      <c r="AC255" s="39"/>
      <c r="AD255" s="39"/>
      <c r="AE255" s="39"/>
      <c r="AT255" s="18" t="s">
        <v>182</v>
      </c>
      <c r="AU255" s="18" t="s">
        <v>85</v>
      </c>
    </row>
    <row r="256" spans="1:47" s="2" customFormat="1" ht="12">
      <c r="A256" s="39"/>
      <c r="B256" s="40"/>
      <c r="C256" s="41"/>
      <c r="D256" s="271" t="s">
        <v>218</v>
      </c>
      <c r="E256" s="41"/>
      <c r="F256" s="272" t="s">
        <v>515</v>
      </c>
      <c r="G256" s="41"/>
      <c r="H256" s="41"/>
      <c r="I256" s="210"/>
      <c r="J256" s="41"/>
      <c r="K256" s="41"/>
      <c r="L256" s="45"/>
      <c r="M256" s="257"/>
      <c r="N256" s="258"/>
      <c r="O256" s="92"/>
      <c r="P256" s="92"/>
      <c r="Q256" s="92"/>
      <c r="R256" s="92"/>
      <c r="S256" s="92"/>
      <c r="T256" s="93"/>
      <c r="U256" s="39"/>
      <c r="V256" s="39"/>
      <c r="W256" s="39"/>
      <c r="X256" s="39"/>
      <c r="Y256" s="39"/>
      <c r="Z256" s="39"/>
      <c r="AA256" s="39"/>
      <c r="AB256" s="39"/>
      <c r="AC256" s="39"/>
      <c r="AD256" s="39"/>
      <c r="AE256" s="39"/>
      <c r="AT256" s="18" t="s">
        <v>218</v>
      </c>
      <c r="AU256" s="18" t="s">
        <v>85</v>
      </c>
    </row>
    <row r="257" spans="1:47" s="2" customFormat="1" ht="12">
      <c r="A257" s="39"/>
      <c r="B257" s="40"/>
      <c r="C257" s="41"/>
      <c r="D257" s="255" t="s">
        <v>242</v>
      </c>
      <c r="E257" s="41"/>
      <c r="F257" s="259" t="s">
        <v>516</v>
      </c>
      <c r="G257" s="41"/>
      <c r="H257" s="41"/>
      <c r="I257" s="210"/>
      <c r="J257" s="41"/>
      <c r="K257" s="41"/>
      <c r="L257" s="45"/>
      <c r="M257" s="257"/>
      <c r="N257" s="258"/>
      <c r="O257" s="92"/>
      <c r="P257" s="92"/>
      <c r="Q257" s="92"/>
      <c r="R257" s="92"/>
      <c r="S257" s="92"/>
      <c r="T257" s="93"/>
      <c r="U257" s="39"/>
      <c r="V257" s="39"/>
      <c r="W257" s="39"/>
      <c r="X257" s="39"/>
      <c r="Y257" s="39"/>
      <c r="Z257" s="39"/>
      <c r="AA257" s="39"/>
      <c r="AB257" s="39"/>
      <c r="AC257" s="39"/>
      <c r="AD257" s="39"/>
      <c r="AE257" s="39"/>
      <c r="AT257" s="18" t="s">
        <v>242</v>
      </c>
      <c r="AU257" s="18" t="s">
        <v>85</v>
      </c>
    </row>
    <row r="258" spans="1:51" s="13" customFormat="1" ht="12">
      <c r="A258" s="13"/>
      <c r="B258" s="260"/>
      <c r="C258" s="261"/>
      <c r="D258" s="255" t="s">
        <v>203</v>
      </c>
      <c r="E258" s="262" t="s">
        <v>1</v>
      </c>
      <c r="F258" s="263" t="s">
        <v>883</v>
      </c>
      <c r="G258" s="261"/>
      <c r="H258" s="264">
        <v>75</v>
      </c>
      <c r="I258" s="265"/>
      <c r="J258" s="261"/>
      <c r="K258" s="261"/>
      <c r="L258" s="266"/>
      <c r="M258" s="267"/>
      <c r="N258" s="268"/>
      <c r="O258" s="268"/>
      <c r="P258" s="268"/>
      <c r="Q258" s="268"/>
      <c r="R258" s="268"/>
      <c r="S258" s="268"/>
      <c r="T258" s="269"/>
      <c r="U258" s="13"/>
      <c r="V258" s="13"/>
      <c r="W258" s="13"/>
      <c r="X258" s="13"/>
      <c r="Y258" s="13"/>
      <c r="Z258" s="13"/>
      <c r="AA258" s="13"/>
      <c r="AB258" s="13"/>
      <c r="AC258" s="13"/>
      <c r="AD258" s="13"/>
      <c r="AE258" s="13"/>
      <c r="AT258" s="270" t="s">
        <v>203</v>
      </c>
      <c r="AU258" s="270" t="s">
        <v>85</v>
      </c>
      <c r="AV258" s="13" t="s">
        <v>85</v>
      </c>
      <c r="AW258" s="13" t="s">
        <v>32</v>
      </c>
      <c r="AX258" s="13" t="s">
        <v>83</v>
      </c>
      <c r="AY258" s="270" t="s">
        <v>172</v>
      </c>
    </row>
    <row r="259" spans="1:65" s="2" customFormat="1" ht="21.75" customHeight="1">
      <c r="A259" s="39"/>
      <c r="B259" s="40"/>
      <c r="C259" s="242" t="s">
        <v>553</v>
      </c>
      <c r="D259" s="242" t="s">
        <v>175</v>
      </c>
      <c r="E259" s="243" t="s">
        <v>518</v>
      </c>
      <c r="F259" s="244" t="s">
        <v>519</v>
      </c>
      <c r="G259" s="245" t="s">
        <v>369</v>
      </c>
      <c r="H259" s="246">
        <v>38</v>
      </c>
      <c r="I259" s="247"/>
      <c r="J259" s="248">
        <f>ROUND(I259*H259,2)</f>
        <v>0</v>
      </c>
      <c r="K259" s="244" t="s">
        <v>216</v>
      </c>
      <c r="L259" s="45"/>
      <c r="M259" s="249" t="s">
        <v>1</v>
      </c>
      <c r="N259" s="250" t="s">
        <v>40</v>
      </c>
      <c r="O259" s="92"/>
      <c r="P259" s="251">
        <f>O259*H259</f>
        <v>0</v>
      </c>
      <c r="Q259" s="251">
        <v>0.0036</v>
      </c>
      <c r="R259" s="251">
        <f>Q259*H259</f>
        <v>0.1368</v>
      </c>
      <c r="S259" s="251">
        <v>0</v>
      </c>
      <c r="T259" s="252">
        <f>S259*H259</f>
        <v>0</v>
      </c>
      <c r="U259" s="39"/>
      <c r="V259" s="39"/>
      <c r="W259" s="39"/>
      <c r="X259" s="39"/>
      <c r="Y259" s="39"/>
      <c r="Z259" s="39"/>
      <c r="AA259" s="39"/>
      <c r="AB259" s="39"/>
      <c r="AC259" s="39"/>
      <c r="AD259" s="39"/>
      <c r="AE259" s="39"/>
      <c r="AR259" s="253" t="s">
        <v>195</v>
      </c>
      <c r="AT259" s="253" t="s">
        <v>175</v>
      </c>
      <c r="AU259" s="253" t="s">
        <v>85</v>
      </c>
      <c r="AY259" s="18" t="s">
        <v>172</v>
      </c>
      <c r="BE259" s="254">
        <f>IF(N259="základní",J259,0)</f>
        <v>0</v>
      </c>
      <c r="BF259" s="254">
        <f>IF(N259="snížená",J259,0)</f>
        <v>0</v>
      </c>
      <c r="BG259" s="254">
        <f>IF(N259="zákl. přenesená",J259,0)</f>
        <v>0</v>
      </c>
      <c r="BH259" s="254">
        <f>IF(N259="sníž. přenesená",J259,0)</f>
        <v>0</v>
      </c>
      <c r="BI259" s="254">
        <f>IF(N259="nulová",J259,0)</f>
        <v>0</v>
      </c>
      <c r="BJ259" s="18" t="s">
        <v>83</v>
      </c>
      <c r="BK259" s="254">
        <f>ROUND(I259*H259,2)</f>
        <v>0</v>
      </c>
      <c r="BL259" s="18" t="s">
        <v>195</v>
      </c>
      <c r="BM259" s="253" t="s">
        <v>884</v>
      </c>
    </row>
    <row r="260" spans="1:47" s="2" customFormat="1" ht="12">
      <c r="A260" s="39"/>
      <c r="B260" s="40"/>
      <c r="C260" s="41"/>
      <c r="D260" s="255" t="s">
        <v>182</v>
      </c>
      <c r="E260" s="41"/>
      <c r="F260" s="256" t="s">
        <v>521</v>
      </c>
      <c r="G260" s="41"/>
      <c r="H260" s="41"/>
      <c r="I260" s="210"/>
      <c r="J260" s="41"/>
      <c r="K260" s="41"/>
      <c r="L260" s="45"/>
      <c r="M260" s="257"/>
      <c r="N260" s="258"/>
      <c r="O260" s="92"/>
      <c r="P260" s="92"/>
      <c r="Q260" s="92"/>
      <c r="R260" s="92"/>
      <c r="S260" s="92"/>
      <c r="T260" s="93"/>
      <c r="U260" s="39"/>
      <c r="V260" s="39"/>
      <c r="W260" s="39"/>
      <c r="X260" s="39"/>
      <c r="Y260" s="39"/>
      <c r="Z260" s="39"/>
      <c r="AA260" s="39"/>
      <c r="AB260" s="39"/>
      <c r="AC260" s="39"/>
      <c r="AD260" s="39"/>
      <c r="AE260" s="39"/>
      <c r="AT260" s="18" t="s">
        <v>182</v>
      </c>
      <c r="AU260" s="18" t="s">
        <v>85</v>
      </c>
    </row>
    <row r="261" spans="1:47" s="2" customFormat="1" ht="12">
      <c r="A261" s="39"/>
      <c r="B261" s="40"/>
      <c r="C261" s="41"/>
      <c r="D261" s="271" t="s">
        <v>218</v>
      </c>
      <c r="E261" s="41"/>
      <c r="F261" s="272" t="s">
        <v>522</v>
      </c>
      <c r="G261" s="41"/>
      <c r="H261" s="41"/>
      <c r="I261" s="210"/>
      <c r="J261" s="41"/>
      <c r="K261" s="41"/>
      <c r="L261" s="45"/>
      <c r="M261" s="257"/>
      <c r="N261" s="258"/>
      <c r="O261" s="92"/>
      <c r="P261" s="92"/>
      <c r="Q261" s="92"/>
      <c r="R261" s="92"/>
      <c r="S261" s="92"/>
      <c r="T261" s="93"/>
      <c r="U261" s="39"/>
      <c r="V261" s="39"/>
      <c r="W261" s="39"/>
      <c r="X261" s="39"/>
      <c r="Y261" s="39"/>
      <c r="Z261" s="39"/>
      <c r="AA261" s="39"/>
      <c r="AB261" s="39"/>
      <c r="AC261" s="39"/>
      <c r="AD261" s="39"/>
      <c r="AE261" s="39"/>
      <c r="AT261" s="18" t="s">
        <v>218</v>
      </c>
      <c r="AU261" s="18" t="s">
        <v>85</v>
      </c>
    </row>
    <row r="262" spans="1:47" s="2" customFormat="1" ht="12">
      <c r="A262" s="39"/>
      <c r="B262" s="40"/>
      <c r="C262" s="41"/>
      <c r="D262" s="255" t="s">
        <v>242</v>
      </c>
      <c r="E262" s="41"/>
      <c r="F262" s="259" t="s">
        <v>523</v>
      </c>
      <c r="G262" s="41"/>
      <c r="H262" s="41"/>
      <c r="I262" s="210"/>
      <c r="J262" s="41"/>
      <c r="K262" s="41"/>
      <c r="L262" s="45"/>
      <c r="M262" s="257"/>
      <c r="N262" s="258"/>
      <c r="O262" s="92"/>
      <c r="P262" s="92"/>
      <c r="Q262" s="92"/>
      <c r="R262" s="92"/>
      <c r="S262" s="92"/>
      <c r="T262" s="93"/>
      <c r="U262" s="39"/>
      <c r="V262" s="39"/>
      <c r="W262" s="39"/>
      <c r="X262" s="39"/>
      <c r="Y262" s="39"/>
      <c r="Z262" s="39"/>
      <c r="AA262" s="39"/>
      <c r="AB262" s="39"/>
      <c r="AC262" s="39"/>
      <c r="AD262" s="39"/>
      <c r="AE262" s="39"/>
      <c r="AT262" s="18" t="s">
        <v>242</v>
      </c>
      <c r="AU262" s="18" t="s">
        <v>85</v>
      </c>
    </row>
    <row r="263" spans="1:51" s="14" customFormat="1" ht="12">
      <c r="A263" s="14"/>
      <c r="B263" s="277"/>
      <c r="C263" s="278"/>
      <c r="D263" s="255" t="s">
        <v>203</v>
      </c>
      <c r="E263" s="279" t="s">
        <v>1</v>
      </c>
      <c r="F263" s="280" t="s">
        <v>885</v>
      </c>
      <c r="G263" s="278"/>
      <c r="H263" s="279" t="s">
        <v>1</v>
      </c>
      <c r="I263" s="281"/>
      <c r="J263" s="278"/>
      <c r="K263" s="278"/>
      <c r="L263" s="282"/>
      <c r="M263" s="283"/>
      <c r="N263" s="284"/>
      <c r="O263" s="284"/>
      <c r="P263" s="284"/>
      <c r="Q263" s="284"/>
      <c r="R263" s="284"/>
      <c r="S263" s="284"/>
      <c r="T263" s="285"/>
      <c r="U263" s="14"/>
      <c r="V263" s="14"/>
      <c r="W263" s="14"/>
      <c r="X263" s="14"/>
      <c r="Y263" s="14"/>
      <c r="Z263" s="14"/>
      <c r="AA263" s="14"/>
      <c r="AB263" s="14"/>
      <c r="AC263" s="14"/>
      <c r="AD263" s="14"/>
      <c r="AE263" s="14"/>
      <c r="AT263" s="286" t="s">
        <v>203</v>
      </c>
      <c r="AU263" s="286" t="s">
        <v>85</v>
      </c>
      <c r="AV263" s="14" t="s">
        <v>83</v>
      </c>
      <c r="AW263" s="14" t="s">
        <v>32</v>
      </c>
      <c r="AX263" s="14" t="s">
        <v>75</v>
      </c>
      <c r="AY263" s="286" t="s">
        <v>172</v>
      </c>
    </row>
    <row r="264" spans="1:51" s="13" customFormat="1" ht="12">
      <c r="A264" s="13"/>
      <c r="B264" s="260"/>
      <c r="C264" s="261"/>
      <c r="D264" s="255" t="s">
        <v>203</v>
      </c>
      <c r="E264" s="262" t="s">
        <v>1</v>
      </c>
      <c r="F264" s="263" t="s">
        <v>604</v>
      </c>
      <c r="G264" s="261"/>
      <c r="H264" s="264">
        <v>38</v>
      </c>
      <c r="I264" s="265"/>
      <c r="J264" s="261"/>
      <c r="K264" s="261"/>
      <c r="L264" s="266"/>
      <c r="M264" s="267"/>
      <c r="N264" s="268"/>
      <c r="O264" s="268"/>
      <c r="P264" s="268"/>
      <c r="Q264" s="268"/>
      <c r="R264" s="268"/>
      <c r="S264" s="268"/>
      <c r="T264" s="269"/>
      <c r="U264" s="13"/>
      <c r="V264" s="13"/>
      <c r="W264" s="13"/>
      <c r="X264" s="13"/>
      <c r="Y264" s="13"/>
      <c r="Z264" s="13"/>
      <c r="AA264" s="13"/>
      <c r="AB264" s="13"/>
      <c r="AC264" s="13"/>
      <c r="AD264" s="13"/>
      <c r="AE264" s="13"/>
      <c r="AT264" s="270" t="s">
        <v>203</v>
      </c>
      <c r="AU264" s="270" t="s">
        <v>85</v>
      </c>
      <c r="AV264" s="13" t="s">
        <v>85</v>
      </c>
      <c r="AW264" s="13" t="s">
        <v>32</v>
      </c>
      <c r="AX264" s="13" t="s">
        <v>83</v>
      </c>
      <c r="AY264" s="270" t="s">
        <v>172</v>
      </c>
    </row>
    <row r="265" spans="1:63" s="12" customFormat="1" ht="22.8" customHeight="1">
      <c r="A265" s="12"/>
      <c r="B265" s="226"/>
      <c r="C265" s="227"/>
      <c r="D265" s="228" t="s">
        <v>74</v>
      </c>
      <c r="E265" s="240" t="s">
        <v>234</v>
      </c>
      <c r="F265" s="240" t="s">
        <v>235</v>
      </c>
      <c r="G265" s="227"/>
      <c r="H265" s="227"/>
      <c r="I265" s="230"/>
      <c r="J265" s="241">
        <f>BK265</f>
        <v>0</v>
      </c>
      <c r="K265" s="227"/>
      <c r="L265" s="232"/>
      <c r="M265" s="233"/>
      <c r="N265" s="234"/>
      <c r="O265" s="234"/>
      <c r="P265" s="235">
        <f>SUM(P266:P306)</f>
        <v>0</v>
      </c>
      <c r="Q265" s="234"/>
      <c r="R265" s="235">
        <f>SUM(R266:R306)</f>
        <v>61.322710799999996</v>
      </c>
      <c r="S265" s="234"/>
      <c r="T265" s="236">
        <f>SUM(T266:T306)</f>
        <v>0</v>
      </c>
      <c r="U265" s="12"/>
      <c r="V265" s="12"/>
      <c r="W265" s="12"/>
      <c r="X265" s="12"/>
      <c r="Y265" s="12"/>
      <c r="Z265" s="12"/>
      <c r="AA265" s="12"/>
      <c r="AB265" s="12"/>
      <c r="AC265" s="12"/>
      <c r="AD265" s="12"/>
      <c r="AE265" s="12"/>
      <c r="AR265" s="237" t="s">
        <v>83</v>
      </c>
      <c r="AT265" s="238" t="s">
        <v>74</v>
      </c>
      <c r="AU265" s="238" t="s">
        <v>83</v>
      </c>
      <c r="AY265" s="237" t="s">
        <v>172</v>
      </c>
      <c r="BK265" s="239">
        <f>SUM(BK266:BK306)</f>
        <v>0</v>
      </c>
    </row>
    <row r="266" spans="1:65" s="2" customFormat="1" ht="24.15" customHeight="1">
      <c r="A266" s="39"/>
      <c r="B266" s="40"/>
      <c r="C266" s="242" t="s">
        <v>557</v>
      </c>
      <c r="D266" s="242" t="s">
        <v>175</v>
      </c>
      <c r="E266" s="243" t="s">
        <v>886</v>
      </c>
      <c r="F266" s="244" t="s">
        <v>887</v>
      </c>
      <c r="G266" s="245" t="s">
        <v>399</v>
      </c>
      <c r="H266" s="246">
        <v>76</v>
      </c>
      <c r="I266" s="247"/>
      <c r="J266" s="248">
        <f>ROUND(I266*H266,2)</f>
        <v>0</v>
      </c>
      <c r="K266" s="244" t="s">
        <v>1</v>
      </c>
      <c r="L266" s="45"/>
      <c r="M266" s="249" t="s">
        <v>1</v>
      </c>
      <c r="N266" s="250" t="s">
        <v>40</v>
      </c>
      <c r="O266" s="92"/>
      <c r="P266" s="251">
        <f>O266*H266</f>
        <v>0</v>
      </c>
      <c r="Q266" s="251">
        <v>0.19536</v>
      </c>
      <c r="R266" s="251">
        <f>Q266*H266</f>
        <v>14.84736</v>
      </c>
      <c r="S266" s="251">
        <v>0</v>
      </c>
      <c r="T266" s="252">
        <f>S266*H266</f>
        <v>0</v>
      </c>
      <c r="U266" s="39"/>
      <c r="V266" s="39"/>
      <c r="W266" s="39"/>
      <c r="X266" s="39"/>
      <c r="Y266" s="39"/>
      <c r="Z266" s="39"/>
      <c r="AA266" s="39"/>
      <c r="AB266" s="39"/>
      <c r="AC266" s="39"/>
      <c r="AD266" s="39"/>
      <c r="AE266" s="39"/>
      <c r="AR266" s="253" t="s">
        <v>195</v>
      </c>
      <c r="AT266" s="253" t="s">
        <v>175</v>
      </c>
      <c r="AU266" s="253" t="s">
        <v>85</v>
      </c>
      <c r="AY266" s="18" t="s">
        <v>172</v>
      </c>
      <c r="BE266" s="254">
        <f>IF(N266="základní",J266,0)</f>
        <v>0</v>
      </c>
      <c r="BF266" s="254">
        <f>IF(N266="snížená",J266,0)</f>
        <v>0</v>
      </c>
      <c r="BG266" s="254">
        <f>IF(N266="zákl. přenesená",J266,0)</f>
        <v>0</v>
      </c>
      <c r="BH266" s="254">
        <f>IF(N266="sníž. přenesená",J266,0)</f>
        <v>0</v>
      </c>
      <c r="BI266" s="254">
        <f>IF(N266="nulová",J266,0)</f>
        <v>0</v>
      </c>
      <c r="BJ266" s="18" t="s">
        <v>83</v>
      </c>
      <c r="BK266" s="254">
        <f>ROUND(I266*H266,2)</f>
        <v>0</v>
      </c>
      <c r="BL266" s="18" t="s">
        <v>195</v>
      </c>
      <c r="BM266" s="253" t="s">
        <v>888</v>
      </c>
    </row>
    <row r="267" spans="1:47" s="2" customFormat="1" ht="12">
      <c r="A267" s="39"/>
      <c r="B267" s="40"/>
      <c r="C267" s="41"/>
      <c r="D267" s="255" t="s">
        <v>182</v>
      </c>
      <c r="E267" s="41"/>
      <c r="F267" s="256" t="s">
        <v>889</v>
      </c>
      <c r="G267" s="41"/>
      <c r="H267" s="41"/>
      <c r="I267" s="210"/>
      <c r="J267" s="41"/>
      <c r="K267" s="41"/>
      <c r="L267" s="45"/>
      <c r="M267" s="257"/>
      <c r="N267" s="258"/>
      <c r="O267" s="92"/>
      <c r="P267" s="92"/>
      <c r="Q267" s="92"/>
      <c r="R267" s="92"/>
      <c r="S267" s="92"/>
      <c r="T267" s="93"/>
      <c r="U267" s="39"/>
      <c r="V267" s="39"/>
      <c r="W267" s="39"/>
      <c r="X267" s="39"/>
      <c r="Y267" s="39"/>
      <c r="Z267" s="39"/>
      <c r="AA267" s="39"/>
      <c r="AB267" s="39"/>
      <c r="AC267" s="39"/>
      <c r="AD267" s="39"/>
      <c r="AE267" s="39"/>
      <c r="AT267" s="18" t="s">
        <v>182</v>
      </c>
      <c r="AU267" s="18" t="s">
        <v>85</v>
      </c>
    </row>
    <row r="268" spans="1:47" s="2" customFormat="1" ht="12">
      <c r="A268" s="39"/>
      <c r="B268" s="40"/>
      <c r="C268" s="41"/>
      <c r="D268" s="255" t="s">
        <v>242</v>
      </c>
      <c r="E268" s="41"/>
      <c r="F268" s="259" t="s">
        <v>890</v>
      </c>
      <c r="G268" s="41"/>
      <c r="H268" s="41"/>
      <c r="I268" s="210"/>
      <c r="J268" s="41"/>
      <c r="K268" s="41"/>
      <c r="L268" s="45"/>
      <c r="M268" s="257"/>
      <c r="N268" s="258"/>
      <c r="O268" s="92"/>
      <c r="P268" s="92"/>
      <c r="Q268" s="92"/>
      <c r="R268" s="92"/>
      <c r="S268" s="92"/>
      <c r="T268" s="93"/>
      <c r="U268" s="39"/>
      <c r="V268" s="39"/>
      <c r="W268" s="39"/>
      <c r="X268" s="39"/>
      <c r="Y268" s="39"/>
      <c r="Z268" s="39"/>
      <c r="AA268" s="39"/>
      <c r="AB268" s="39"/>
      <c r="AC268" s="39"/>
      <c r="AD268" s="39"/>
      <c r="AE268" s="39"/>
      <c r="AT268" s="18" t="s">
        <v>242</v>
      </c>
      <c r="AU268" s="18" t="s">
        <v>85</v>
      </c>
    </row>
    <row r="269" spans="1:51" s="13" customFormat="1" ht="12">
      <c r="A269" s="13"/>
      <c r="B269" s="260"/>
      <c r="C269" s="261"/>
      <c r="D269" s="255" t="s">
        <v>203</v>
      </c>
      <c r="E269" s="262" t="s">
        <v>1</v>
      </c>
      <c r="F269" s="263" t="s">
        <v>891</v>
      </c>
      <c r="G269" s="261"/>
      <c r="H269" s="264">
        <v>76</v>
      </c>
      <c r="I269" s="265"/>
      <c r="J269" s="261"/>
      <c r="K269" s="261"/>
      <c r="L269" s="266"/>
      <c r="M269" s="267"/>
      <c r="N269" s="268"/>
      <c r="O269" s="268"/>
      <c r="P269" s="268"/>
      <c r="Q269" s="268"/>
      <c r="R269" s="268"/>
      <c r="S269" s="268"/>
      <c r="T269" s="269"/>
      <c r="U269" s="13"/>
      <c r="V269" s="13"/>
      <c r="W269" s="13"/>
      <c r="X269" s="13"/>
      <c r="Y269" s="13"/>
      <c r="Z269" s="13"/>
      <c r="AA269" s="13"/>
      <c r="AB269" s="13"/>
      <c r="AC269" s="13"/>
      <c r="AD269" s="13"/>
      <c r="AE269" s="13"/>
      <c r="AT269" s="270" t="s">
        <v>203</v>
      </c>
      <c r="AU269" s="270" t="s">
        <v>85</v>
      </c>
      <c r="AV269" s="13" t="s">
        <v>85</v>
      </c>
      <c r="AW269" s="13" t="s">
        <v>32</v>
      </c>
      <c r="AX269" s="13" t="s">
        <v>83</v>
      </c>
      <c r="AY269" s="270" t="s">
        <v>172</v>
      </c>
    </row>
    <row r="270" spans="1:65" s="2" customFormat="1" ht="16.5" customHeight="1">
      <c r="A270" s="39"/>
      <c r="B270" s="40"/>
      <c r="C270" s="309" t="s">
        <v>562</v>
      </c>
      <c r="D270" s="309" t="s">
        <v>450</v>
      </c>
      <c r="E270" s="310" t="s">
        <v>892</v>
      </c>
      <c r="F270" s="311" t="s">
        <v>893</v>
      </c>
      <c r="G270" s="312" t="s">
        <v>399</v>
      </c>
      <c r="H270" s="313">
        <v>76</v>
      </c>
      <c r="I270" s="314"/>
      <c r="J270" s="315">
        <f>ROUND(I270*H270,2)</f>
        <v>0</v>
      </c>
      <c r="K270" s="311" t="s">
        <v>1</v>
      </c>
      <c r="L270" s="316"/>
      <c r="M270" s="317" t="s">
        <v>1</v>
      </c>
      <c r="N270" s="318" t="s">
        <v>40</v>
      </c>
      <c r="O270" s="92"/>
      <c r="P270" s="251">
        <f>O270*H270</f>
        <v>0</v>
      </c>
      <c r="Q270" s="251">
        <v>0.222</v>
      </c>
      <c r="R270" s="251">
        <f>Q270*H270</f>
        <v>16.872</v>
      </c>
      <c r="S270" s="251">
        <v>0</v>
      </c>
      <c r="T270" s="252">
        <f>S270*H270</f>
        <v>0</v>
      </c>
      <c r="U270" s="39"/>
      <c r="V270" s="39"/>
      <c r="W270" s="39"/>
      <c r="X270" s="39"/>
      <c r="Y270" s="39"/>
      <c r="Z270" s="39"/>
      <c r="AA270" s="39"/>
      <c r="AB270" s="39"/>
      <c r="AC270" s="39"/>
      <c r="AD270" s="39"/>
      <c r="AE270" s="39"/>
      <c r="AR270" s="253" t="s">
        <v>220</v>
      </c>
      <c r="AT270" s="253" t="s">
        <v>450</v>
      </c>
      <c r="AU270" s="253" t="s">
        <v>85</v>
      </c>
      <c r="AY270" s="18" t="s">
        <v>172</v>
      </c>
      <c r="BE270" s="254">
        <f>IF(N270="základní",J270,0)</f>
        <v>0</v>
      </c>
      <c r="BF270" s="254">
        <f>IF(N270="snížená",J270,0)</f>
        <v>0</v>
      </c>
      <c r="BG270" s="254">
        <f>IF(N270="zákl. přenesená",J270,0)</f>
        <v>0</v>
      </c>
      <c r="BH270" s="254">
        <f>IF(N270="sníž. přenesená",J270,0)</f>
        <v>0</v>
      </c>
      <c r="BI270" s="254">
        <f>IF(N270="nulová",J270,0)</f>
        <v>0</v>
      </c>
      <c r="BJ270" s="18" t="s">
        <v>83</v>
      </c>
      <c r="BK270" s="254">
        <f>ROUND(I270*H270,2)</f>
        <v>0</v>
      </c>
      <c r="BL270" s="18" t="s">
        <v>195</v>
      </c>
      <c r="BM270" s="253" t="s">
        <v>894</v>
      </c>
    </row>
    <row r="271" spans="1:47" s="2" customFormat="1" ht="12">
      <c r="A271" s="39"/>
      <c r="B271" s="40"/>
      <c r="C271" s="41"/>
      <c r="D271" s="255" t="s">
        <v>182</v>
      </c>
      <c r="E271" s="41"/>
      <c r="F271" s="256" t="s">
        <v>895</v>
      </c>
      <c r="G271" s="41"/>
      <c r="H271" s="41"/>
      <c r="I271" s="210"/>
      <c r="J271" s="41"/>
      <c r="K271" s="41"/>
      <c r="L271" s="45"/>
      <c r="M271" s="257"/>
      <c r="N271" s="258"/>
      <c r="O271" s="92"/>
      <c r="P271" s="92"/>
      <c r="Q271" s="92"/>
      <c r="R271" s="92"/>
      <c r="S271" s="92"/>
      <c r="T271" s="93"/>
      <c r="U271" s="39"/>
      <c r="V271" s="39"/>
      <c r="W271" s="39"/>
      <c r="X271" s="39"/>
      <c r="Y271" s="39"/>
      <c r="Z271" s="39"/>
      <c r="AA271" s="39"/>
      <c r="AB271" s="39"/>
      <c r="AC271" s="39"/>
      <c r="AD271" s="39"/>
      <c r="AE271" s="39"/>
      <c r="AT271" s="18" t="s">
        <v>182</v>
      </c>
      <c r="AU271" s="18" t="s">
        <v>85</v>
      </c>
    </row>
    <row r="272" spans="1:65" s="2" customFormat="1" ht="33" customHeight="1">
      <c r="A272" s="39"/>
      <c r="B272" s="40"/>
      <c r="C272" s="242" t="s">
        <v>569</v>
      </c>
      <c r="D272" s="242" t="s">
        <v>175</v>
      </c>
      <c r="E272" s="243" t="s">
        <v>896</v>
      </c>
      <c r="F272" s="244" t="s">
        <v>897</v>
      </c>
      <c r="G272" s="245" t="s">
        <v>369</v>
      </c>
      <c r="H272" s="246">
        <v>23</v>
      </c>
      <c r="I272" s="247"/>
      <c r="J272" s="248">
        <f>ROUND(I272*H272,2)</f>
        <v>0</v>
      </c>
      <c r="K272" s="244" t="s">
        <v>216</v>
      </c>
      <c r="L272" s="45"/>
      <c r="M272" s="249" t="s">
        <v>1</v>
      </c>
      <c r="N272" s="250" t="s">
        <v>40</v>
      </c>
      <c r="O272" s="92"/>
      <c r="P272" s="251">
        <f>O272*H272</f>
        <v>0</v>
      </c>
      <c r="Q272" s="251">
        <v>0.1554</v>
      </c>
      <c r="R272" s="251">
        <f>Q272*H272</f>
        <v>3.5742000000000003</v>
      </c>
      <c r="S272" s="251">
        <v>0</v>
      </c>
      <c r="T272" s="252">
        <f>S272*H272</f>
        <v>0</v>
      </c>
      <c r="U272" s="39"/>
      <c r="V272" s="39"/>
      <c r="W272" s="39"/>
      <c r="X272" s="39"/>
      <c r="Y272" s="39"/>
      <c r="Z272" s="39"/>
      <c r="AA272" s="39"/>
      <c r="AB272" s="39"/>
      <c r="AC272" s="39"/>
      <c r="AD272" s="39"/>
      <c r="AE272" s="39"/>
      <c r="AR272" s="253" t="s">
        <v>195</v>
      </c>
      <c r="AT272" s="253" t="s">
        <v>175</v>
      </c>
      <c r="AU272" s="253" t="s">
        <v>85</v>
      </c>
      <c r="AY272" s="18" t="s">
        <v>172</v>
      </c>
      <c r="BE272" s="254">
        <f>IF(N272="základní",J272,0)</f>
        <v>0</v>
      </c>
      <c r="BF272" s="254">
        <f>IF(N272="snížená",J272,0)</f>
        <v>0</v>
      </c>
      <c r="BG272" s="254">
        <f>IF(N272="zákl. přenesená",J272,0)</f>
        <v>0</v>
      </c>
      <c r="BH272" s="254">
        <f>IF(N272="sníž. přenesená",J272,0)</f>
        <v>0</v>
      </c>
      <c r="BI272" s="254">
        <f>IF(N272="nulová",J272,0)</f>
        <v>0</v>
      </c>
      <c r="BJ272" s="18" t="s">
        <v>83</v>
      </c>
      <c r="BK272" s="254">
        <f>ROUND(I272*H272,2)</f>
        <v>0</v>
      </c>
      <c r="BL272" s="18" t="s">
        <v>195</v>
      </c>
      <c r="BM272" s="253" t="s">
        <v>898</v>
      </c>
    </row>
    <row r="273" spans="1:47" s="2" customFormat="1" ht="12">
      <c r="A273" s="39"/>
      <c r="B273" s="40"/>
      <c r="C273" s="41"/>
      <c r="D273" s="255" t="s">
        <v>182</v>
      </c>
      <c r="E273" s="41"/>
      <c r="F273" s="256" t="s">
        <v>899</v>
      </c>
      <c r="G273" s="41"/>
      <c r="H273" s="41"/>
      <c r="I273" s="210"/>
      <c r="J273" s="41"/>
      <c r="K273" s="41"/>
      <c r="L273" s="45"/>
      <c r="M273" s="257"/>
      <c r="N273" s="258"/>
      <c r="O273" s="92"/>
      <c r="P273" s="92"/>
      <c r="Q273" s="92"/>
      <c r="R273" s="92"/>
      <c r="S273" s="92"/>
      <c r="T273" s="93"/>
      <c r="U273" s="39"/>
      <c r="V273" s="39"/>
      <c r="W273" s="39"/>
      <c r="X273" s="39"/>
      <c r="Y273" s="39"/>
      <c r="Z273" s="39"/>
      <c r="AA273" s="39"/>
      <c r="AB273" s="39"/>
      <c r="AC273" s="39"/>
      <c r="AD273" s="39"/>
      <c r="AE273" s="39"/>
      <c r="AT273" s="18" t="s">
        <v>182</v>
      </c>
      <c r="AU273" s="18" t="s">
        <v>85</v>
      </c>
    </row>
    <row r="274" spans="1:47" s="2" customFormat="1" ht="12">
      <c r="A274" s="39"/>
      <c r="B274" s="40"/>
      <c r="C274" s="41"/>
      <c r="D274" s="271" t="s">
        <v>218</v>
      </c>
      <c r="E274" s="41"/>
      <c r="F274" s="272" t="s">
        <v>900</v>
      </c>
      <c r="G274" s="41"/>
      <c r="H274" s="41"/>
      <c r="I274" s="210"/>
      <c r="J274" s="41"/>
      <c r="K274" s="41"/>
      <c r="L274" s="45"/>
      <c r="M274" s="257"/>
      <c r="N274" s="258"/>
      <c r="O274" s="92"/>
      <c r="P274" s="92"/>
      <c r="Q274" s="92"/>
      <c r="R274" s="92"/>
      <c r="S274" s="92"/>
      <c r="T274" s="93"/>
      <c r="U274" s="39"/>
      <c r="V274" s="39"/>
      <c r="W274" s="39"/>
      <c r="X274" s="39"/>
      <c r="Y274" s="39"/>
      <c r="Z274" s="39"/>
      <c r="AA274" s="39"/>
      <c r="AB274" s="39"/>
      <c r="AC274" s="39"/>
      <c r="AD274" s="39"/>
      <c r="AE274" s="39"/>
      <c r="AT274" s="18" t="s">
        <v>218</v>
      </c>
      <c r="AU274" s="18" t="s">
        <v>85</v>
      </c>
    </row>
    <row r="275" spans="1:47" s="2" customFormat="1" ht="12">
      <c r="A275" s="39"/>
      <c r="B275" s="40"/>
      <c r="C275" s="41"/>
      <c r="D275" s="255" t="s">
        <v>242</v>
      </c>
      <c r="E275" s="41"/>
      <c r="F275" s="259" t="s">
        <v>901</v>
      </c>
      <c r="G275" s="41"/>
      <c r="H275" s="41"/>
      <c r="I275" s="210"/>
      <c r="J275" s="41"/>
      <c r="K275" s="41"/>
      <c r="L275" s="45"/>
      <c r="M275" s="257"/>
      <c r="N275" s="258"/>
      <c r="O275" s="92"/>
      <c r="P275" s="92"/>
      <c r="Q275" s="92"/>
      <c r="R275" s="92"/>
      <c r="S275" s="92"/>
      <c r="T275" s="93"/>
      <c r="U275" s="39"/>
      <c r="V275" s="39"/>
      <c r="W275" s="39"/>
      <c r="X275" s="39"/>
      <c r="Y275" s="39"/>
      <c r="Z275" s="39"/>
      <c r="AA275" s="39"/>
      <c r="AB275" s="39"/>
      <c r="AC275" s="39"/>
      <c r="AD275" s="39"/>
      <c r="AE275" s="39"/>
      <c r="AT275" s="18" t="s">
        <v>242</v>
      </c>
      <c r="AU275" s="18" t="s">
        <v>85</v>
      </c>
    </row>
    <row r="276" spans="1:51" s="13" customFormat="1" ht="12">
      <c r="A276" s="13"/>
      <c r="B276" s="260"/>
      <c r="C276" s="261"/>
      <c r="D276" s="255" t="s">
        <v>203</v>
      </c>
      <c r="E276" s="262" t="s">
        <v>1</v>
      </c>
      <c r="F276" s="263" t="s">
        <v>902</v>
      </c>
      <c r="G276" s="261"/>
      <c r="H276" s="264">
        <v>23</v>
      </c>
      <c r="I276" s="265"/>
      <c r="J276" s="261"/>
      <c r="K276" s="261"/>
      <c r="L276" s="266"/>
      <c r="M276" s="267"/>
      <c r="N276" s="268"/>
      <c r="O276" s="268"/>
      <c r="P276" s="268"/>
      <c r="Q276" s="268"/>
      <c r="R276" s="268"/>
      <c r="S276" s="268"/>
      <c r="T276" s="269"/>
      <c r="U276" s="13"/>
      <c r="V276" s="13"/>
      <c r="W276" s="13"/>
      <c r="X276" s="13"/>
      <c r="Y276" s="13"/>
      <c r="Z276" s="13"/>
      <c r="AA276" s="13"/>
      <c r="AB276" s="13"/>
      <c r="AC276" s="13"/>
      <c r="AD276" s="13"/>
      <c r="AE276" s="13"/>
      <c r="AT276" s="270" t="s">
        <v>203</v>
      </c>
      <c r="AU276" s="270" t="s">
        <v>85</v>
      </c>
      <c r="AV276" s="13" t="s">
        <v>85</v>
      </c>
      <c r="AW276" s="13" t="s">
        <v>32</v>
      </c>
      <c r="AX276" s="13" t="s">
        <v>83</v>
      </c>
      <c r="AY276" s="270" t="s">
        <v>172</v>
      </c>
    </row>
    <row r="277" spans="1:65" s="2" customFormat="1" ht="16.5" customHeight="1">
      <c r="A277" s="39"/>
      <c r="B277" s="40"/>
      <c r="C277" s="309" t="s">
        <v>575</v>
      </c>
      <c r="D277" s="309" t="s">
        <v>450</v>
      </c>
      <c r="E277" s="310" t="s">
        <v>903</v>
      </c>
      <c r="F277" s="311" t="s">
        <v>904</v>
      </c>
      <c r="G277" s="312" t="s">
        <v>369</v>
      </c>
      <c r="H277" s="313">
        <v>23</v>
      </c>
      <c r="I277" s="314"/>
      <c r="J277" s="315">
        <f>ROUND(I277*H277,2)</f>
        <v>0</v>
      </c>
      <c r="K277" s="311" t="s">
        <v>216</v>
      </c>
      <c r="L277" s="316"/>
      <c r="M277" s="317" t="s">
        <v>1</v>
      </c>
      <c r="N277" s="318" t="s">
        <v>40</v>
      </c>
      <c r="O277" s="92"/>
      <c r="P277" s="251">
        <f>O277*H277</f>
        <v>0</v>
      </c>
      <c r="Q277" s="251">
        <v>0.08</v>
      </c>
      <c r="R277" s="251">
        <f>Q277*H277</f>
        <v>1.84</v>
      </c>
      <c r="S277" s="251">
        <v>0</v>
      </c>
      <c r="T277" s="252">
        <f>S277*H277</f>
        <v>0</v>
      </c>
      <c r="U277" s="39"/>
      <c r="V277" s="39"/>
      <c r="W277" s="39"/>
      <c r="X277" s="39"/>
      <c r="Y277" s="39"/>
      <c r="Z277" s="39"/>
      <c r="AA277" s="39"/>
      <c r="AB277" s="39"/>
      <c r="AC277" s="39"/>
      <c r="AD277" s="39"/>
      <c r="AE277" s="39"/>
      <c r="AR277" s="253" t="s">
        <v>220</v>
      </c>
      <c r="AT277" s="253" t="s">
        <v>450</v>
      </c>
      <c r="AU277" s="253" t="s">
        <v>85</v>
      </c>
      <c r="AY277" s="18" t="s">
        <v>172</v>
      </c>
      <c r="BE277" s="254">
        <f>IF(N277="základní",J277,0)</f>
        <v>0</v>
      </c>
      <c r="BF277" s="254">
        <f>IF(N277="snížená",J277,0)</f>
        <v>0</v>
      </c>
      <c r="BG277" s="254">
        <f>IF(N277="zákl. přenesená",J277,0)</f>
        <v>0</v>
      </c>
      <c r="BH277" s="254">
        <f>IF(N277="sníž. přenesená",J277,0)</f>
        <v>0</v>
      </c>
      <c r="BI277" s="254">
        <f>IF(N277="nulová",J277,0)</f>
        <v>0</v>
      </c>
      <c r="BJ277" s="18" t="s">
        <v>83</v>
      </c>
      <c r="BK277" s="254">
        <f>ROUND(I277*H277,2)</f>
        <v>0</v>
      </c>
      <c r="BL277" s="18" t="s">
        <v>195</v>
      </c>
      <c r="BM277" s="253" t="s">
        <v>905</v>
      </c>
    </row>
    <row r="278" spans="1:47" s="2" customFormat="1" ht="12">
      <c r="A278" s="39"/>
      <c r="B278" s="40"/>
      <c r="C278" s="41"/>
      <c r="D278" s="255" t="s">
        <v>182</v>
      </c>
      <c r="E278" s="41"/>
      <c r="F278" s="256" t="s">
        <v>904</v>
      </c>
      <c r="G278" s="41"/>
      <c r="H278" s="41"/>
      <c r="I278" s="210"/>
      <c r="J278" s="41"/>
      <c r="K278" s="41"/>
      <c r="L278" s="45"/>
      <c r="M278" s="257"/>
      <c r="N278" s="258"/>
      <c r="O278" s="92"/>
      <c r="P278" s="92"/>
      <c r="Q278" s="92"/>
      <c r="R278" s="92"/>
      <c r="S278" s="92"/>
      <c r="T278" s="93"/>
      <c r="U278" s="39"/>
      <c r="V278" s="39"/>
      <c r="W278" s="39"/>
      <c r="X278" s="39"/>
      <c r="Y278" s="39"/>
      <c r="Z278" s="39"/>
      <c r="AA278" s="39"/>
      <c r="AB278" s="39"/>
      <c r="AC278" s="39"/>
      <c r="AD278" s="39"/>
      <c r="AE278" s="39"/>
      <c r="AT278" s="18" t="s">
        <v>182</v>
      </c>
      <c r="AU278" s="18" t="s">
        <v>85</v>
      </c>
    </row>
    <row r="279" spans="1:65" s="2" customFormat="1" ht="24.15" customHeight="1">
      <c r="A279" s="39"/>
      <c r="B279" s="40"/>
      <c r="C279" s="242" t="s">
        <v>580</v>
      </c>
      <c r="D279" s="242" t="s">
        <v>175</v>
      </c>
      <c r="E279" s="243" t="s">
        <v>906</v>
      </c>
      <c r="F279" s="244" t="s">
        <v>907</v>
      </c>
      <c r="G279" s="245" t="s">
        <v>369</v>
      </c>
      <c r="H279" s="246">
        <v>15</v>
      </c>
      <c r="I279" s="247"/>
      <c r="J279" s="248">
        <f>ROUND(I279*H279,2)</f>
        <v>0</v>
      </c>
      <c r="K279" s="244" t="s">
        <v>179</v>
      </c>
      <c r="L279" s="45"/>
      <c r="M279" s="249" t="s">
        <v>1</v>
      </c>
      <c r="N279" s="250" t="s">
        <v>40</v>
      </c>
      <c r="O279" s="92"/>
      <c r="P279" s="251">
        <f>O279*H279</f>
        <v>0</v>
      </c>
      <c r="Q279" s="251">
        <v>0.17489</v>
      </c>
      <c r="R279" s="251">
        <f>Q279*H279</f>
        <v>2.62335</v>
      </c>
      <c r="S279" s="251">
        <v>0</v>
      </c>
      <c r="T279" s="252">
        <f>S279*H279</f>
        <v>0</v>
      </c>
      <c r="U279" s="39"/>
      <c r="V279" s="39"/>
      <c r="W279" s="39"/>
      <c r="X279" s="39"/>
      <c r="Y279" s="39"/>
      <c r="Z279" s="39"/>
      <c r="AA279" s="39"/>
      <c r="AB279" s="39"/>
      <c r="AC279" s="39"/>
      <c r="AD279" s="39"/>
      <c r="AE279" s="39"/>
      <c r="AR279" s="253" t="s">
        <v>195</v>
      </c>
      <c r="AT279" s="253" t="s">
        <v>175</v>
      </c>
      <c r="AU279" s="253" t="s">
        <v>85</v>
      </c>
      <c r="AY279" s="18" t="s">
        <v>172</v>
      </c>
      <c r="BE279" s="254">
        <f>IF(N279="základní",J279,0)</f>
        <v>0</v>
      </c>
      <c r="BF279" s="254">
        <f>IF(N279="snížená",J279,0)</f>
        <v>0</v>
      </c>
      <c r="BG279" s="254">
        <f>IF(N279="zákl. přenesená",J279,0)</f>
        <v>0</v>
      </c>
      <c r="BH279" s="254">
        <f>IF(N279="sníž. přenesená",J279,0)</f>
        <v>0</v>
      </c>
      <c r="BI279" s="254">
        <f>IF(N279="nulová",J279,0)</f>
        <v>0</v>
      </c>
      <c r="BJ279" s="18" t="s">
        <v>83</v>
      </c>
      <c r="BK279" s="254">
        <f>ROUND(I279*H279,2)</f>
        <v>0</v>
      </c>
      <c r="BL279" s="18" t="s">
        <v>195</v>
      </c>
      <c r="BM279" s="253" t="s">
        <v>908</v>
      </c>
    </row>
    <row r="280" spans="1:47" s="2" customFormat="1" ht="12">
      <c r="A280" s="39"/>
      <c r="B280" s="40"/>
      <c r="C280" s="41"/>
      <c r="D280" s="255" t="s">
        <v>182</v>
      </c>
      <c r="E280" s="41"/>
      <c r="F280" s="256" t="s">
        <v>909</v>
      </c>
      <c r="G280" s="41"/>
      <c r="H280" s="41"/>
      <c r="I280" s="210"/>
      <c r="J280" s="41"/>
      <c r="K280" s="41"/>
      <c r="L280" s="45"/>
      <c r="M280" s="257"/>
      <c r="N280" s="258"/>
      <c r="O280" s="92"/>
      <c r="P280" s="92"/>
      <c r="Q280" s="92"/>
      <c r="R280" s="92"/>
      <c r="S280" s="92"/>
      <c r="T280" s="93"/>
      <c r="U280" s="39"/>
      <c r="V280" s="39"/>
      <c r="W280" s="39"/>
      <c r="X280" s="39"/>
      <c r="Y280" s="39"/>
      <c r="Z280" s="39"/>
      <c r="AA280" s="39"/>
      <c r="AB280" s="39"/>
      <c r="AC280" s="39"/>
      <c r="AD280" s="39"/>
      <c r="AE280" s="39"/>
      <c r="AT280" s="18" t="s">
        <v>182</v>
      </c>
      <c r="AU280" s="18" t="s">
        <v>85</v>
      </c>
    </row>
    <row r="281" spans="1:47" s="2" customFormat="1" ht="12">
      <c r="A281" s="39"/>
      <c r="B281" s="40"/>
      <c r="C281" s="41"/>
      <c r="D281" s="255" t="s">
        <v>242</v>
      </c>
      <c r="E281" s="41"/>
      <c r="F281" s="259" t="s">
        <v>910</v>
      </c>
      <c r="G281" s="41"/>
      <c r="H281" s="41"/>
      <c r="I281" s="210"/>
      <c r="J281" s="41"/>
      <c r="K281" s="41"/>
      <c r="L281" s="45"/>
      <c r="M281" s="257"/>
      <c r="N281" s="258"/>
      <c r="O281" s="92"/>
      <c r="P281" s="92"/>
      <c r="Q281" s="92"/>
      <c r="R281" s="92"/>
      <c r="S281" s="92"/>
      <c r="T281" s="93"/>
      <c r="U281" s="39"/>
      <c r="V281" s="39"/>
      <c r="W281" s="39"/>
      <c r="X281" s="39"/>
      <c r="Y281" s="39"/>
      <c r="Z281" s="39"/>
      <c r="AA281" s="39"/>
      <c r="AB281" s="39"/>
      <c r="AC281" s="39"/>
      <c r="AD281" s="39"/>
      <c r="AE281" s="39"/>
      <c r="AT281" s="18" t="s">
        <v>242</v>
      </c>
      <c r="AU281" s="18" t="s">
        <v>85</v>
      </c>
    </row>
    <row r="282" spans="1:51" s="13" customFormat="1" ht="12">
      <c r="A282" s="13"/>
      <c r="B282" s="260"/>
      <c r="C282" s="261"/>
      <c r="D282" s="255" t="s">
        <v>203</v>
      </c>
      <c r="E282" s="262" t="s">
        <v>1</v>
      </c>
      <c r="F282" s="263" t="s">
        <v>911</v>
      </c>
      <c r="G282" s="261"/>
      <c r="H282" s="264">
        <v>15</v>
      </c>
      <c r="I282" s="265"/>
      <c r="J282" s="261"/>
      <c r="K282" s="261"/>
      <c r="L282" s="266"/>
      <c r="M282" s="267"/>
      <c r="N282" s="268"/>
      <c r="O282" s="268"/>
      <c r="P282" s="268"/>
      <c r="Q282" s="268"/>
      <c r="R282" s="268"/>
      <c r="S282" s="268"/>
      <c r="T282" s="269"/>
      <c r="U282" s="13"/>
      <c r="V282" s="13"/>
      <c r="W282" s="13"/>
      <c r="X282" s="13"/>
      <c r="Y282" s="13"/>
      <c r="Z282" s="13"/>
      <c r="AA282" s="13"/>
      <c r="AB282" s="13"/>
      <c r="AC282" s="13"/>
      <c r="AD282" s="13"/>
      <c r="AE282" s="13"/>
      <c r="AT282" s="270" t="s">
        <v>203</v>
      </c>
      <c r="AU282" s="270" t="s">
        <v>85</v>
      </c>
      <c r="AV282" s="13" t="s">
        <v>85</v>
      </c>
      <c r="AW282" s="13" t="s">
        <v>32</v>
      </c>
      <c r="AX282" s="13" t="s">
        <v>83</v>
      </c>
      <c r="AY282" s="270" t="s">
        <v>172</v>
      </c>
    </row>
    <row r="283" spans="1:65" s="2" customFormat="1" ht="16.5" customHeight="1">
      <c r="A283" s="39"/>
      <c r="B283" s="40"/>
      <c r="C283" s="309" t="s">
        <v>587</v>
      </c>
      <c r="D283" s="309" t="s">
        <v>450</v>
      </c>
      <c r="E283" s="310" t="s">
        <v>912</v>
      </c>
      <c r="F283" s="311" t="s">
        <v>913</v>
      </c>
      <c r="G283" s="312" t="s">
        <v>369</v>
      </c>
      <c r="H283" s="313">
        <v>13</v>
      </c>
      <c r="I283" s="314"/>
      <c r="J283" s="315">
        <f>ROUND(I283*H283,2)</f>
        <v>0</v>
      </c>
      <c r="K283" s="311" t="s">
        <v>216</v>
      </c>
      <c r="L283" s="316"/>
      <c r="M283" s="317" t="s">
        <v>1</v>
      </c>
      <c r="N283" s="318" t="s">
        <v>40</v>
      </c>
      <c r="O283" s="92"/>
      <c r="P283" s="251">
        <f>O283*H283</f>
        <v>0</v>
      </c>
      <c r="Q283" s="251">
        <v>0.225</v>
      </c>
      <c r="R283" s="251">
        <f>Q283*H283</f>
        <v>2.9250000000000003</v>
      </c>
      <c r="S283" s="251">
        <v>0</v>
      </c>
      <c r="T283" s="252">
        <f>S283*H283</f>
        <v>0</v>
      </c>
      <c r="U283" s="39"/>
      <c r="V283" s="39"/>
      <c r="W283" s="39"/>
      <c r="X283" s="39"/>
      <c r="Y283" s="39"/>
      <c r="Z283" s="39"/>
      <c r="AA283" s="39"/>
      <c r="AB283" s="39"/>
      <c r="AC283" s="39"/>
      <c r="AD283" s="39"/>
      <c r="AE283" s="39"/>
      <c r="AR283" s="253" t="s">
        <v>220</v>
      </c>
      <c r="AT283" s="253" t="s">
        <v>450</v>
      </c>
      <c r="AU283" s="253" t="s">
        <v>85</v>
      </c>
      <c r="AY283" s="18" t="s">
        <v>172</v>
      </c>
      <c r="BE283" s="254">
        <f>IF(N283="základní",J283,0)</f>
        <v>0</v>
      </c>
      <c r="BF283" s="254">
        <f>IF(N283="snížená",J283,0)</f>
        <v>0</v>
      </c>
      <c r="BG283" s="254">
        <f>IF(N283="zákl. přenesená",J283,0)</f>
        <v>0</v>
      </c>
      <c r="BH283" s="254">
        <f>IF(N283="sníž. přenesená",J283,0)</f>
        <v>0</v>
      </c>
      <c r="BI283" s="254">
        <f>IF(N283="nulová",J283,0)</f>
        <v>0</v>
      </c>
      <c r="BJ283" s="18" t="s">
        <v>83</v>
      </c>
      <c r="BK283" s="254">
        <f>ROUND(I283*H283,2)</f>
        <v>0</v>
      </c>
      <c r="BL283" s="18" t="s">
        <v>195</v>
      </c>
      <c r="BM283" s="253" t="s">
        <v>914</v>
      </c>
    </row>
    <row r="284" spans="1:47" s="2" customFormat="1" ht="12">
      <c r="A284" s="39"/>
      <c r="B284" s="40"/>
      <c r="C284" s="41"/>
      <c r="D284" s="255" t="s">
        <v>182</v>
      </c>
      <c r="E284" s="41"/>
      <c r="F284" s="256" t="s">
        <v>913</v>
      </c>
      <c r="G284" s="41"/>
      <c r="H284" s="41"/>
      <c r="I284" s="210"/>
      <c r="J284" s="41"/>
      <c r="K284" s="41"/>
      <c r="L284" s="45"/>
      <c r="M284" s="257"/>
      <c r="N284" s="258"/>
      <c r="O284" s="92"/>
      <c r="P284" s="92"/>
      <c r="Q284" s="92"/>
      <c r="R284" s="92"/>
      <c r="S284" s="92"/>
      <c r="T284" s="93"/>
      <c r="U284" s="39"/>
      <c r="V284" s="39"/>
      <c r="W284" s="39"/>
      <c r="X284" s="39"/>
      <c r="Y284" s="39"/>
      <c r="Z284" s="39"/>
      <c r="AA284" s="39"/>
      <c r="AB284" s="39"/>
      <c r="AC284" s="39"/>
      <c r="AD284" s="39"/>
      <c r="AE284" s="39"/>
      <c r="AT284" s="18" t="s">
        <v>182</v>
      </c>
      <c r="AU284" s="18" t="s">
        <v>85</v>
      </c>
    </row>
    <row r="285" spans="1:51" s="13" customFormat="1" ht="12">
      <c r="A285" s="13"/>
      <c r="B285" s="260"/>
      <c r="C285" s="261"/>
      <c r="D285" s="255" t="s">
        <v>203</v>
      </c>
      <c r="E285" s="262" t="s">
        <v>1</v>
      </c>
      <c r="F285" s="263" t="s">
        <v>327</v>
      </c>
      <c r="G285" s="261"/>
      <c r="H285" s="264">
        <v>13</v>
      </c>
      <c r="I285" s="265"/>
      <c r="J285" s="261"/>
      <c r="K285" s="261"/>
      <c r="L285" s="266"/>
      <c r="M285" s="267"/>
      <c r="N285" s="268"/>
      <c r="O285" s="268"/>
      <c r="P285" s="268"/>
      <c r="Q285" s="268"/>
      <c r="R285" s="268"/>
      <c r="S285" s="268"/>
      <c r="T285" s="269"/>
      <c r="U285" s="13"/>
      <c r="V285" s="13"/>
      <c r="W285" s="13"/>
      <c r="X285" s="13"/>
      <c r="Y285" s="13"/>
      <c r="Z285" s="13"/>
      <c r="AA285" s="13"/>
      <c r="AB285" s="13"/>
      <c r="AC285" s="13"/>
      <c r="AD285" s="13"/>
      <c r="AE285" s="13"/>
      <c r="AT285" s="270" t="s">
        <v>203</v>
      </c>
      <c r="AU285" s="270" t="s">
        <v>85</v>
      </c>
      <c r="AV285" s="13" t="s">
        <v>85</v>
      </c>
      <c r="AW285" s="13" t="s">
        <v>32</v>
      </c>
      <c r="AX285" s="13" t="s">
        <v>83</v>
      </c>
      <c r="AY285" s="270" t="s">
        <v>172</v>
      </c>
    </row>
    <row r="286" spans="1:65" s="2" customFormat="1" ht="16.5" customHeight="1">
      <c r="A286" s="39"/>
      <c r="B286" s="40"/>
      <c r="C286" s="309" t="s">
        <v>591</v>
      </c>
      <c r="D286" s="309" t="s">
        <v>450</v>
      </c>
      <c r="E286" s="310" t="s">
        <v>915</v>
      </c>
      <c r="F286" s="311" t="s">
        <v>916</v>
      </c>
      <c r="G286" s="312" t="s">
        <v>369</v>
      </c>
      <c r="H286" s="313">
        <v>2</v>
      </c>
      <c r="I286" s="314"/>
      <c r="J286" s="315">
        <f>ROUND(I286*H286,2)</f>
        <v>0</v>
      </c>
      <c r="K286" s="311" t="s">
        <v>1</v>
      </c>
      <c r="L286" s="316"/>
      <c r="M286" s="317" t="s">
        <v>1</v>
      </c>
      <c r="N286" s="318" t="s">
        <v>40</v>
      </c>
      <c r="O286" s="92"/>
      <c r="P286" s="251">
        <f>O286*H286</f>
        <v>0</v>
      </c>
      <c r="Q286" s="251">
        <v>0.15</v>
      </c>
      <c r="R286" s="251">
        <f>Q286*H286</f>
        <v>0.3</v>
      </c>
      <c r="S286" s="251">
        <v>0</v>
      </c>
      <c r="T286" s="252">
        <f>S286*H286</f>
        <v>0</v>
      </c>
      <c r="U286" s="39"/>
      <c r="V286" s="39"/>
      <c r="W286" s="39"/>
      <c r="X286" s="39"/>
      <c r="Y286" s="39"/>
      <c r="Z286" s="39"/>
      <c r="AA286" s="39"/>
      <c r="AB286" s="39"/>
      <c r="AC286" s="39"/>
      <c r="AD286" s="39"/>
      <c r="AE286" s="39"/>
      <c r="AR286" s="253" t="s">
        <v>220</v>
      </c>
      <c r="AT286" s="253" t="s">
        <v>450</v>
      </c>
      <c r="AU286" s="253" t="s">
        <v>85</v>
      </c>
      <c r="AY286" s="18" t="s">
        <v>172</v>
      </c>
      <c r="BE286" s="254">
        <f>IF(N286="základní",J286,0)</f>
        <v>0</v>
      </c>
      <c r="BF286" s="254">
        <f>IF(N286="snížená",J286,0)</f>
        <v>0</v>
      </c>
      <c r="BG286" s="254">
        <f>IF(N286="zákl. přenesená",J286,0)</f>
        <v>0</v>
      </c>
      <c r="BH286" s="254">
        <f>IF(N286="sníž. přenesená",J286,0)</f>
        <v>0</v>
      </c>
      <c r="BI286" s="254">
        <f>IF(N286="nulová",J286,0)</f>
        <v>0</v>
      </c>
      <c r="BJ286" s="18" t="s">
        <v>83</v>
      </c>
      <c r="BK286" s="254">
        <f>ROUND(I286*H286,2)</f>
        <v>0</v>
      </c>
      <c r="BL286" s="18" t="s">
        <v>195</v>
      </c>
      <c r="BM286" s="253" t="s">
        <v>917</v>
      </c>
    </row>
    <row r="287" spans="1:47" s="2" customFormat="1" ht="12">
      <c r="A287" s="39"/>
      <c r="B287" s="40"/>
      <c r="C287" s="41"/>
      <c r="D287" s="255" t="s">
        <v>182</v>
      </c>
      <c r="E287" s="41"/>
      <c r="F287" s="256" t="s">
        <v>916</v>
      </c>
      <c r="G287" s="41"/>
      <c r="H287" s="41"/>
      <c r="I287" s="210"/>
      <c r="J287" s="41"/>
      <c r="K287" s="41"/>
      <c r="L287" s="45"/>
      <c r="M287" s="257"/>
      <c r="N287" s="258"/>
      <c r="O287" s="92"/>
      <c r="P287" s="92"/>
      <c r="Q287" s="92"/>
      <c r="R287" s="92"/>
      <c r="S287" s="92"/>
      <c r="T287" s="93"/>
      <c r="U287" s="39"/>
      <c r="V287" s="39"/>
      <c r="W287" s="39"/>
      <c r="X287" s="39"/>
      <c r="Y287" s="39"/>
      <c r="Z287" s="39"/>
      <c r="AA287" s="39"/>
      <c r="AB287" s="39"/>
      <c r="AC287" s="39"/>
      <c r="AD287" s="39"/>
      <c r="AE287" s="39"/>
      <c r="AT287" s="18" t="s">
        <v>182</v>
      </c>
      <c r="AU287" s="18" t="s">
        <v>85</v>
      </c>
    </row>
    <row r="288" spans="1:51" s="13" customFormat="1" ht="12">
      <c r="A288" s="13"/>
      <c r="B288" s="260"/>
      <c r="C288" s="261"/>
      <c r="D288" s="255" t="s">
        <v>203</v>
      </c>
      <c r="E288" s="262" t="s">
        <v>1</v>
      </c>
      <c r="F288" s="263" t="s">
        <v>918</v>
      </c>
      <c r="G288" s="261"/>
      <c r="H288" s="264">
        <v>1</v>
      </c>
      <c r="I288" s="265"/>
      <c r="J288" s="261"/>
      <c r="K288" s="261"/>
      <c r="L288" s="266"/>
      <c r="M288" s="267"/>
      <c r="N288" s="268"/>
      <c r="O288" s="268"/>
      <c r="P288" s="268"/>
      <c r="Q288" s="268"/>
      <c r="R288" s="268"/>
      <c r="S288" s="268"/>
      <c r="T288" s="269"/>
      <c r="U288" s="13"/>
      <c r="V288" s="13"/>
      <c r="W288" s="13"/>
      <c r="X288" s="13"/>
      <c r="Y288" s="13"/>
      <c r="Z288" s="13"/>
      <c r="AA288" s="13"/>
      <c r="AB288" s="13"/>
      <c r="AC288" s="13"/>
      <c r="AD288" s="13"/>
      <c r="AE288" s="13"/>
      <c r="AT288" s="270" t="s">
        <v>203</v>
      </c>
      <c r="AU288" s="270" t="s">
        <v>85</v>
      </c>
      <c r="AV288" s="13" t="s">
        <v>85</v>
      </c>
      <c r="AW288" s="13" t="s">
        <v>32</v>
      </c>
      <c r="AX288" s="13" t="s">
        <v>75</v>
      </c>
      <c r="AY288" s="270" t="s">
        <v>172</v>
      </c>
    </row>
    <row r="289" spans="1:51" s="13" customFormat="1" ht="12">
      <c r="A289" s="13"/>
      <c r="B289" s="260"/>
      <c r="C289" s="261"/>
      <c r="D289" s="255" t="s">
        <v>203</v>
      </c>
      <c r="E289" s="262" t="s">
        <v>1</v>
      </c>
      <c r="F289" s="263" t="s">
        <v>919</v>
      </c>
      <c r="G289" s="261"/>
      <c r="H289" s="264">
        <v>1</v>
      </c>
      <c r="I289" s="265"/>
      <c r="J289" s="261"/>
      <c r="K289" s="261"/>
      <c r="L289" s="266"/>
      <c r="M289" s="267"/>
      <c r="N289" s="268"/>
      <c r="O289" s="268"/>
      <c r="P289" s="268"/>
      <c r="Q289" s="268"/>
      <c r="R289" s="268"/>
      <c r="S289" s="268"/>
      <c r="T289" s="269"/>
      <c r="U289" s="13"/>
      <c r="V289" s="13"/>
      <c r="W289" s="13"/>
      <c r="X289" s="13"/>
      <c r="Y289" s="13"/>
      <c r="Z289" s="13"/>
      <c r="AA289" s="13"/>
      <c r="AB289" s="13"/>
      <c r="AC289" s="13"/>
      <c r="AD289" s="13"/>
      <c r="AE289" s="13"/>
      <c r="AT289" s="270" t="s">
        <v>203</v>
      </c>
      <c r="AU289" s="270" t="s">
        <v>85</v>
      </c>
      <c r="AV289" s="13" t="s">
        <v>85</v>
      </c>
      <c r="AW289" s="13" t="s">
        <v>32</v>
      </c>
      <c r="AX289" s="13" t="s">
        <v>75</v>
      </c>
      <c r="AY289" s="270" t="s">
        <v>172</v>
      </c>
    </row>
    <row r="290" spans="1:51" s="16" customFormat="1" ht="12">
      <c r="A290" s="16"/>
      <c r="B290" s="298"/>
      <c r="C290" s="299"/>
      <c r="D290" s="255" t="s">
        <v>203</v>
      </c>
      <c r="E290" s="300" t="s">
        <v>1</v>
      </c>
      <c r="F290" s="301" t="s">
        <v>257</v>
      </c>
      <c r="G290" s="299"/>
      <c r="H290" s="302">
        <v>2</v>
      </c>
      <c r="I290" s="303"/>
      <c r="J290" s="299"/>
      <c r="K290" s="299"/>
      <c r="L290" s="304"/>
      <c r="M290" s="305"/>
      <c r="N290" s="306"/>
      <c r="O290" s="306"/>
      <c r="P290" s="306"/>
      <c r="Q290" s="306"/>
      <c r="R290" s="306"/>
      <c r="S290" s="306"/>
      <c r="T290" s="307"/>
      <c r="U290" s="16"/>
      <c r="V290" s="16"/>
      <c r="W290" s="16"/>
      <c r="X290" s="16"/>
      <c r="Y290" s="16"/>
      <c r="Z290" s="16"/>
      <c r="AA290" s="16"/>
      <c r="AB290" s="16"/>
      <c r="AC290" s="16"/>
      <c r="AD290" s="16"/>
      <c r="AE290" s="16"/>
      <c r="AT290" s="308" t="s">
        <v>203</v>
      </c>
      <c r="AU290" s="308" t="s">
        <v>85</v>
      </c>
      <c r="AV290" s="16" t="s">
        <v>195</v>
      </c>
      <c r="AW290" s="16" t="s">
        <v>32</v>
      </c>
      <c r="AX290" s="16" t="s">
        <v>83</v>
      </c>
      <c r="AY290" s="308" t="s">
        <v>172</v>
      </c>
    </row>
    <row r="291" spans="1:65" s="2" customFormat="1" ht="33" customHeight="1">
      <c r="A291" s="39"/>
      <c r="B291" s="40"/>
      <c r="C291" s="242" t="s">
        <v>596</v>
      </c>
      <c r="D291" s="242" t="s">
        <v>175</v>
      </c>
      <c r="E291" s="243" t="s">
        <v>920</v>
      </c>
      <c r="F291" s="244" t="s">
        <v>921</v>
      </c>
      <c r="G291" s="245" t="s">
        <v>417</v>
      </c>
      <c r="H291" s="246">
        <v>8.12</v>
      </c>
      <c r="I291" s="247"/>
      <c r="J291" s="248">
        <f>ROUND(I291*H291,2)</f>
        <v>0</v>
      </c>
      <c r="K291" s="244" t="s">
        <v>179</v>
      </c>
      <c r="L291" s="45"/>
      <c r="M291" s="249" t="s">
        <v>1</v>
      </c>
      <c r="N291" s="250" t="s">
        <v>40</v>
      </c>
      <c r="O291" s="92"/>
      <c r="P291" s="251">
        <f>O291*H291</f>
        <v>0</v>
      </c>
      <c r="Q291" s="251">
        <v>2.25634</v>
      </c>
      <c r="R291" s="251">
        <f>Q291*H291</f>
        <v>18.321480799999996</v>
      </c>
      <c r="S291" s="251">
        <v>0</v>
      </c>
      <c r="T291" s="252">
        <f>S291*H291</f>
        <v>0</v>
      </c>
      <c r="U291" s="39"/>
      <c r="V291" s="39"/>
      <c r="W291" s="39"/>
      <c r="X291" s="39"/>
      <c r="Y291" s="39"/>
      <c r="Z291" s="39"/>
      <c r="AA291" s="39"/>
      <c r="AB291" s="39"/>
      <c r="AC291" s="39"/>
      <c r="AD291" s="39"/>
      <c r="AE291" s="39"/>
      <c r="AR291" s="253" t="s">
        <v>195</v>
      </c>
      <c r="AT291" s="253" t="s">
        <v>175</v>
      </c>
      <c r="AU291" s="253" t="s">
        <v>85</v>
      </c>
      <c r="AY291" s="18" t="s">
        <v>172</v>
      </c>
      <c r="BE291" s="254">
        <f>IF(N291="základní",J291,0)</f>
        <v>0</v>
      </c>
      <c r="BF291" s="254">
        <f>IF(N291="snížená",J291,0)</f>
        <v>0</v>
      </c>
      <c r="BG291" s="254">
        <f>IF(N291="zákl. přenesená",J291,0)</f>
        <v>0</v>
      </c>
      <c r="BH291" s="254">
        <f>IF(N291="sníž. přenesená",J291,0)</f>
        <v>0</v>
      </c>
      <c r="BI291" s="254">
        <f>IF(N291="nulová",J291,0)</f>
        <v>0</v>
      </c>
      <c r="BJ291" s="18" t="s">
        <v>83</v>
      </c>
      <c r="BK291" s="254">
        <f>ROUND(I291*H291,2)</f>
        <v>0</v>
      </c>
      <c r="BL291" s="18" t="s">
        <v>195</v>
      </c>
      <c r="BM291" s="253" t="s">
        <v>922</v>
      </c>
    </row>
    <row r="292" spans="1:47" s="2" customFormat="1" ht="12">
      <c r="A292" s="39"/>
      <c r="B292" s="40"/>
      <c r="C292" s="41"/>
      <c r="D292" s="255" t="s">
        <v>182</v>
      </c>
      <c r="E292" s="41"/>
      <c r="F292" s="256" t="s">
        <v>923</v>
      </c>
      <c r="G292" s="41"/>
      <c r="H292" s="41"/>
      <c r="I292" s="210"/>
      <c r="J292" s="41"/>
      <c r="K292" s="41"/>
      <c r="L292" s="45"/>
      <c r="M292" s="257"/>
      <c r="N292" s="258"/>
      <c r="O292" s="92"/>
      <c r="P292" s="92"/>
      <c r="Q292" s="92"/>
      <c r="R292" s="92"/>
      <c r="S292" s="92"/>
      <c r="T292" s="93"/>
      <c r="U292" s="39"/>
      <c r="V292" s="39"/>
      <c r="W292" s="39"/>
      <c r="X292" s="39"/>
      <c r="Y292" s="39"/>
      <c r="Z292" s="39"/>
      <c r="AA292" s="39"/>
      <c r="AB292" s="39"/>
      <c r="AC292" s="39"/>
      <c r="AD292" s="39"/>
      <c r="AE292" s="39"/>
      <c r="AT292" s="18" t="s">
        <v>182</v>
      </c>
      <c r="AU292" s="18" t="s">
        <v>85</v>
      </c>
    </row>
    <row r="293" spans="1:51" s="13" customFormat="1" ht="12">
      <c r="A293" s="13"/>
      <c r="B293" s="260"/>
      <c r="C293" s="261"/>
      <c r="D293" s="255" t="s">
        <v>203</v>
      </c>
      <c r="E293" s="262" t="s">
        <v>1</v>
      </c>
      <c r="F293" s="263" t="s">
        <v>924</v>
      </c>
      <c r="G293" s="261"/>
      <c r="H293" s="264">
        <v>3.42</v>
      </c>
      <c r="I293" s="265"/>
      <c r="J293" s="261"/>
      <c r="K293" s="261"/>
      <c r="L293" s="266"/>
      <c r="M293" s="267"/>
      <c r="N293" s="268"/>
      <c r="O293" s="268"/>
      <c r="P293" s="268"/>
      <c r="Q293" s="268"/>
      <c r="R293" s="268"/>
      <c r="S293" s="268"/>
      <c r="T293" s="269"/>
      <c r="U293" s="13"/>
      <c r="V293" s="13"/>
      <c r="W293" s="13"/>
      <c r="X293" s="13"/>
      <c r="Y293" s="13"/>
      <c r="Z293" s="13"/>
      <c r="AA293" s="13"/>
      <c r="AB293" s="13"/>
      <c r="AC293" s="13"/>
      <c r="AD293" s="13"/>
      <c r="AE293" s="13"/>
      <c r="AT293" s="270" t="s">
        <v>203</v>
      </c>
      <c r="AU293" s="270" t="s">
        <v>85</v>
      </c>
      <c r="AV293" s="13" t="s">
        <v>85</v>
      </c>
      <c r="AW293" s="13" t="s">
        <v>32</v>
      </c>
      <c r="AX293" s="13" t="s">
        <v>75</v>
      </c>
      <c r="AY293" s="270" t="s">
        <v>172</v>
      </c>
    </row>
    <row r="294" spans="1:51" s="13" customFormat="1" ht="12">
      <c r="A294" s="13"/>
      <c r="B294" s="260"/>
      <c r="C294" s="261"/>
      <c r="D294" s="255" t="s">
        <v>203</v>
      </c>
      <c r="E294" s="262" t="s">
        <v>1</v>
      </c>
      <c r="F294" s="263" t="s">
        <v>925</v>
      </c>
      <c r="G294" s="261"/>
      <c r="H294" s="264">
        <v>2.4</v>
      </c>
      <c r="I294" s="265"/>
      <c r="J294" s="261"/>
      <c r="K294" s="261"/>
      <c r="L294" s="266"/>
      <c r="M294" s="267"/>
      <c r="N294" s="268"/>
      <c r="O294" s="268"/>
      <c r="P294" s="268"/>
      <c r="Q294" s="268"/>
      <c r="R294" s="268"/>
      <c r="S294" s="268"/>
      <c r="T294" s="269"/>
      <c r="U294" s="13"/>
      <c r="V294" s="13"/>
      <c r="W294" s="13"/>
      <c r="X294" s="13"/>
      <c r="Y294" s="13"/>
      <c r="Z294" s="13"/>
      <c r="AA294" s="13"/>
      <c r="AB294" s="13"/>
      <c r="AC294" s="13"/>
      <c r="AD294" s="13"/>
      <c r="AE294" s="13"/>
      <c r="AT294" s="270" t="s">
        <v>203</v>
      </c>
      <c r="AU294" s="270" t="s">
        <v>85</v>
      </c>
      <c r="AV294" s="13" t="s">
        <v>85</v>
      </c>
      <c r="AW294" s="13" t="s">
        <v>32</v>
      </c>
      <c r="AX294" s="13" t="s">
        <v>75</v>
      </c>
      <c r="AY294" s="270" t="s">
        <v>172</v>
      </c>
    </row>
    <row r="295" spans="1:51" s="13" customFormat="1" ht="12">
      <c r="A295" s="13"/>
      <c r="B295" s="260"/>
      <c r="C295" s="261"/>
      <c r="D295" s="255" t="s">
        <v>203</v>
      </c>
      <c r="E295" s="262" t="s">
        <v>1</v>
      </c>
      <c r="F295" s="263" t="s">
        <v>926</v>
      </c>
      <c r="G295" s="261"/>
      <c r="H295" s="264">
        <v>2.3</v>
      </c>
      <c r="I295" s="265"/>
      <c r="J295" s="261"/>
      <c r="K295" s="261"/>
      <c r="L295" s="266"/>
      <c r="M295" s="267"/>
      <c r="N295" s="268"/>
      <c r="O295" s="268"/>
      <c r="P295" s="268"/>
      <c r="Q295" s="268"/>
      <c r="R295" s="268"/>
      <c r="S295" s="268"/>
      <c r="T295" s="269"/>
      <c r="U295" s="13"/>
      <c r="V295" s="13"/>
      <c r="W295" s="13"/>
      <c r="X295" s="13"/>
      <c r="Y295" s="13"/>
      <c r="Z295" s="13"/>
      <c r="AA295" s="13"/>
      <c r="AB295" s="13"/>
      <c r="AC295" s="13"/>
      <c r="AD295" s="13"/>
      <c r="AE295" s="13"/>
      <c r="AT295" s="270" t="s">
        <v>203</v>
      </c>
      <c r="AU295" s="270" t="s">
        <v>85</v>
      </c>
      <c r="AV295" s="13" t="s">
        <v>85</v>
      </c>
      <c r="AW295" s="13" t="s">
        <v>32</v>
      </c>
      <c r="AX295" s="13" t="s">
        <v>75</v>
      </c>
      <c r="AY295" s="270" t="s">
        <v>172</v>
      </c>
    </row>
    <row r="296" spans="1:51" s="16" customFormat="1" ht="12">
      <c r="A296" s="16"/>
      <c r="B296" s="298"/>
      <c r="C296" s="299"/>
      <c r="D296" s="255" t="s">
        <v>203</v>
      </c>
      <c r="E296" s="300" t="s">
        <v>1</v>
      </c>
      <c r="F296" s="301" t="s">
        <v>257</v>
      </c>
      <c r="G296" s="299"/>
      <c r="H296" s="302">
        <v>8.12</v>
      </c>
      <c r="I296" s="303"/>
      <c r="J296" s="299"/>
      <c r="K296" s="299"/>
      <c r="L296" s="304"/>
      <c r="M296" s="305"/>
      <c r="N296" s="306"/>
      <c r="O296" s="306"/>
      <c r="P296" s="306"/>
      <c r="Q296" s="306"/>
      <c r="R296" s="306"/>
      <c r="S296" s="306"/>
      <c r="T296" s="307"/>
      <c r="U296" s="16"/>
      <c r="V296" s="16"/>
      <c r="W296" s="16"/>
      <c r="X296" s="16"/>
      <c r="Y296" s="16"/>
      <c r="Z296" s="16"/>
      <c r="AA296" s="16"/>
      <c r="AB296" s="16"/>
      <c r="AC296" s="16"/>
      <c r="AD296" s="16"/>
      <c r="AE296" s="16"/>
      <c r="AT296" s="308" t="s">
        <v>203</v>
      </c>
      <c r="AU296" s="308" t="s">
        <v>85</v>
      </c>
      <c r="AV296" s="16" t="s">
        <v>195</v>
      </c>
      <c r="AW296" s="16" t="s">
        <v>32</v>
      </c>
      <c r="AX296" s="16" t="s">
        <v>83</v>
      </c>
      <c r="AY296" s="308" t="s">
        <v>172</v>
      </c>
    </row>
    <row r="297" spans="1:65" s="2" customFormat="1" ht="24.15" customHeight="1">
      <c r="A297" s="39"/>
      <c r="B297" s="40"/>
      <c r="C297" s="242" t="s">
        <v>600</v>
      </c>
      <c r="D297" s="242" t="s">
        <v>175</v>
      </c>
      <c r="E297" s="243" t="s">
        <v>613</v>
      </c>
      <c r="F297" s="244" t="s">
        <v>614</v>
      </c>
      <c r="G297" s="245" t="s">
        <v>369</v>
      </c>
      <c r="H297" s="246">
        <v>42</v>
      </c>
      <c r="I297" s="247"/>
      <c r="J297" s="248">
        <f>ROUND(I297*H297,2)</f>
        <v>0</v>
      </c>
      <c r="K297" s="244" t="s">
        <v>216</v>
      </c>
      <c r="L297" s="45"/>
      <c r="M297" s="249" t="s">
        <v>1</v>
      </c>
      <c r="N297" s="250" t="s">
        <v>40</v>
      </c>
      <c r="O297" s="92"/>
      <c r="P297" s="251">
        <f>O297*H297</f>
        <v>0</v>
      </c>
      <c r="Q297" s="251">
        <v>0.00033</v>
      </c>
      <c r="R297" s="251">
        <f>Q297*H297</f>
        <v>0.01386</v>
      </c>
      <c r="S297" s="251">
        <v>0</v>
      </c>
      <c r="T297" s="252">
        <f>S297*H297</f>
        <v>0</v>
      </c>
      <c r="U297" s="39"/>
      <c r="V297" s="39"/>
      <c r="W297" s="39"/>
      <c r="X297" s="39"/>
      <c r="Y297" s="39"/>
      <c r="Z297" s="39"/>
      <c r="AA297" s="39"/>
      <c r="AB297" s="39"/>
      <c r="AC297" s="39"/>
      <c r="AD297" s="39"/>
      <c r="AE297" s="39"/>
      <c r="AR297" s="253" t="s">
        <v>195</v>
      </c>
      <c r="AT297" s="253" t="s">
        <v>175</v>
      </c>
      <c r="AU297" s="253" t="s">
        <v>85</v>
      </c>
      <c r="AY297" s="18" t="s">
        <v>172</v>
      </c>
      <c r="BE297" s="254">
        <f>IF(N297="základní",J297,0)</f>
        <v>0</v>
      </c>
      <c r="BF297" s="254">
        <f>IF(N297="snížená",J297,0)</f>
        <v>0</v>
      </c>
      <c r="BG297" s="254">
        <f>IF(N297="zákl. přenesená",J297,0)</f>
        <v>0</v>
      </c>
      <c r="BH297" s="254">
        <f>IF(N297="sníž. přenesená",J297,0)</f>
        <v>0</v>
      </c>
      <c r="BI297" s="254">
        <f>IF(N297="nulová",J297,0)</f>
        <v>0</v>
      </c>
      <c r="BJ297" s="18" t="s">
        <v>83</v>
      </c>
      <c r="BK297" s="254">
        <f>ROUND(I297*H297,2)</f>
        <v>0</v>
      </c>
      <c r="BL297" s="18" t="s">
        <v>195</v>
      </c>
      <c r="BM297" s="253" t="s">
        <v>927</v>
      </c>
    </row>
    <row r="298" spans="1:47" s="2" customFormat="1" ht="12">
      <c r="A298" s="39"/>
      <c r="B298" s="40"/>
      <c r="C298" s="41"/>
      <c r="D298" s="255" t="s">
        <v>182</v>
      </c>
      <c r="E298" s="41"/>
      <c r="F298" s="256" t="s">
        <v>616</v>
      </c>
      <c r="G298" s="41"/>
      <c r="H298" s="41"/>
      <c r="I298" s="210"/>
      <c r="J298" s="41"/>
      <c r="K298" s="41"/>
      <c r="L298" s="45"/>
      <c r="M298" s="257"/>
      <c r="N298" s="258"/>
      <c r="O298" s="92"/>
      <c r="P298" s="92"/>
      <c r="Q298" s="92"/>
      <c r="R298" s="92"/>
      <c r="S298" s="92"/>
      <c r="T298" s="93"/>
      <c r="U298" s="39"/>
      <c r="V298" s="39"/>
      <c r="W298" s="39"/>
      <c r="X298" s="39"/>
      <c r="Y298" s="39"/>
      <c r="Z298" s="39"/>
      <c r="AA298" s="39"/>
      <c r="AB298" s="39"/>
      <c r="AC298" s="39"/>
      <c r="AD298" s="39"/>
      <c r="AE298" s="39"/>
      <c r="AT298" s="18" t="s">
        <v>182</v>
      </c>
      <c r="AU298" s="18" t="s">
        <v>85</v>
      </c>
    </row>
    <row r="299" spans="1:47" s="2" customFormat="1" ht="12">
      <c r="A299" s="39"/>
      <c r="B299" s="40"/>
      <c r="C299" s="41"/>
      <c r="D299" s="271" t="s">
        <v>218</v>
      </c>
      <c r="E299" s="41"/>
      <c r="F299" s="272" t="s">
        <v>617</v>
      </c>
      <c r="G299" s="41"/>
      <c r="H299" s="41"/>
      <c r="I299" s="210"/>
      <c r="J299" s="41"/>
      <c r="K299" s="41"/>
      <c r="L299" s="45"/>
      <c r="M299" s="257"/>
      <c r="N299" s="258"/>
      <c r="O299" s="92"/>
      <c r="P299" s="92"/>
      <c r="Q299" s="92"/>
      <c r="R299" s="92"/>
      <c r="S299" s="92"/>
      <c r="T299" s="93"/>
      <c r="U299" s="39"/>
      <c r="V299" s="39"/>
      <c r="W299" s="39"/>
      <c r="X299" s="39"/>
      <c r="Y299" s="39"/>
      <c r="Z299" s="39"/>
      <c r="AA299" s="39"/>
      <c r="AB299" s="39"/>
      <c r="AC299" s="39"/>
      <c r="AD299" s="39"/>
      <c r="AE299" s="39"/>
      <c r="AT299" s="18" t="s">
        <v>218</v>
      </c>
      <c r="AU299" s="18" t="s">
        <v>85</v>
      </c>
    </row>
    <row r="300" spans="1:47" s="2" customFormat="1" ht="12">
      <c r="A300" s="39"/>
      <c r="B300" s="40"/>
      <c r="C300" s="41"/>
      <c r="D300" s="255" t="s">
        <v>242</v>
      </c>
      <c r="E300" s="41"/>
      <c r="F300" s="259" t="s">
        <v>610</v>
      </c>
      <c r="G300" s="41"/>
      <c r="H300" s="41"/>
      <c r="I300" s="210"/>
      <c r="J300" s="41"/>
      <c r="K300" s="41"/>
      <c r="L300" s="45"/>
      <c r="M300" s="257"/>
      <c r="N300" s="258"/>
      <c r="O300" s="92"/>
      <c r="P300" s="92"/>
      <c r="Q300" s="92"/>
      <c r="R300" s="92"/>
      <c r="S300" s="92"/>
      <c r="T300" s="93"/>
      <c r="U300" s="39"/>
      <c r="V300" s="39"/>
      <c r="W300" s="39"/>
      <c r="X300" s="39"/>
      <c r="Y300" s="39"/>
      <c r="Z300" s="39"/>
      <c r="AA300" s="39"/>
      <c r="AB300" s="39"/>
      <c r="AC300" s="39"/>
      <c r="AD300" s="39"/>
      <c r="AE300" s="39"/>
      <c r="AT300" s="18" t="s">
        <v>242</v>
      </c>
      <c r="AU300" s="18" t="s">
        <v>85</v>
      </c>
    </row>
    <row r="301" spans="1:51" s="13" customFormat="1" ht="12">
      <c r="A301" s="13"/>
      <c r="B301" s="260"/>
      <c r="C301" s="261"/>
      <c r="D301" s="255" t="s">
        <v>203</v>
      </c>
      <c r="E301" s="262" t="s">
        <v>1</v>
      </c>
      <c r="F301" s="263" t="s">
        <v>928</v>
      </c>
      <c r="G301" s="261"/>
      <c r="H301" s="264">
        <v>42</v>
      </c>
      <c r="I301" s="265"/>
      <c r="J301" s="261"/>
      <c r="K301" s="261"/>
      <c r="L301" s="266"/>
      <c r="M301" s="267"/>
      <c r="N301" s="268"/>
      <c r="O301" s="268"/>
      <c r="P301" s="268"/>
      <c r="Q301" s="268"/>
      <c r="R301" s="268"/>
      <c r="S301" s="268"/>
      <c r="T301" s="269"/>
      <c r="U301" s="13"/>
      <c r="V301" s="13"/>
      <c r="W301" s="13"/>
      <c r="X301" s="13"/>
      <c r="Y301" s="13"/>
      <c r="Z301" s="13"/>
      <c r="AA301" s="13"/>
      <c r="AB301" s="13"/>
      <c r="AC301" s="13"/>
      <c r="AD301" s="13"/>
      <c r="AE301" s="13"/>
      <c r="AT301" s="270" t="s">
        <v>203</v>
      </c>
      <c r="AU301" s="270" t="s">
        <v>85</v>
      </c>
      <c r="AV301" s="13" t="s">
        <v>85</v>
      </c>
      <c r="AW301" s="13" t="s">
        <v>32</v>
      </c>
      <c r="AX301" s="13" t="s">
        <v>83</v>
      </c>
      <c r="AY301" s="270" t="s">
        <v>172</v>
      </c>
    </row>
    <row r="302" spans="1:65" s="2" customFormat="1" ht="24.15" customHeight="1">
      <c r="A302" s="39"/>
      <c r="B302" s="40"/>
      <c r="C302" s="242" t="s">
        <v>604</v>
      </c>
      <c r="D302" s="242" t="s">
        <v>175</v>
      </c>
      <c r="E302" s="243" t="s">
        <v>646</v>
      </c>
      <c r="F302" s="244" t="s">
        <v>647</v>
      </c>
      <c r="G302" s="245" t="s">
        <v>399</v>
      </c>
      <c r="H302" s="246">
        <v>2.1</v>
      </c>
      <c r="I302" s="247"/>
      <c r="J302" s="248">
        <f>ROUND(I302*H302,2)</f>
        <v>0</v>
      </c>
      <c r="K302" s="244" t="s">
        <v>216</v>
      </c>
      <c r="L302" s="45"/>
      <c r="M302" s="249" t="s">
        <v>1</v>
      </c>
      <c r="N302" s="250" t="s">
        <v>40</v>
      </c>
      <c r="O302" s="92"/>
      <c r="P302" s="251">
        <f>O302*H302</f>
        <v>0</v>
      </c>
      <c r="Q302" s="251">
        <v>0.0026</v>
      </c>
      <c r="R302" s="251">
        <f>Q302*H302</f>
        <v>0.00546</v>
      </c>
      <c r="S302" s="251">
        <v>0</v>
      </c>
      <c r="T302" s="252">
        <f>S302*H302</f>
        <v>0</v>
      </c>
      <c r="U302" s="39"/>
      <c r="V302" s="39"/>
      <c r="W302" s="39"/>
      <c r="X302" s="39"/>
      <c r="Y302" s="39"/>
      <c r="Z302" s="39"/>
      <c r="AA302" s="39"/>
      <c r="AB302" s="39"/>
      <c r="AC302" s="39"/>
      <c r="AD302" s="39"/>
      <c r="AE302" s="39"/>
      <c r="AR302" s="253" t="s">
        <v>195</v>
      </c>
      <c r="AT302" s="253" t="s">
        <v>175</v>
      </c>
      <c r="AU302" s="253" t="s">
        <v>85</v>
      </c>
      <c r="AY302" s="18" t="s">
        <v>172</v>
      </c>
      <c r="BE302" s="254">
        <f>IF(N302="základní",J302,0)</f>
        <v>0</v>
      </c>
      <c r="BF302" s="254">
        <f>IF(N302="snížená",J302,0)</f>
        <v>0</v>
      </c>
      <c r="BG302" s="254">
        <f>IF(N302="zákl. přenesená",J302,0)</f>
        <v>0</v>
      </c>
      <c r="BH302" s="254">
        <f>IF(N302="sníž. přenesená",J302,0)</f>
        <v>0</v>
      </c>
      <c r="BI302" s="254">
        <f>IF(N302="nulová",J302,0)</f>
        <v>0</v>
      </c>
      <c r="BJ302" s="18" t="s">
        <v>83</v>
      </c>
      <c r="BK302" s="254">
        <f>ROUND(I302*H302,2)</f>
        <v>0</v>
      </c>
      <c r="BL302" s="18" t="s">
        <v>195</v>
      </c>
      <c r="BM302" s="253" t="s">
        <v>929</v>
      </c>
    </row>
    <row r="303" spans="1:47" s="2" customFormat="1" ht="12">
      <c r="A303" s="39"/>
      <c r="B303" s="40"/>
      <c r="C303" s="41"/>
      <c r="D303" s="255" t="s">
        <v>182</v>
      </c>
      <c r="E303" s="41"/>
      <c r="F303" s="256" t="s">
        <v>649</v>
      </c>
      <c r="G303" s="41"/>
      <c r="H303" s="41"/>
      <c r="I303" s="210"/>
      <c r="J303" s="41"/>
      <c r="K303" s="41"/>
      <c r="L303" s="45"/>
      <c r="M303" s="257"/>
      <c r="N303" s="258"/>
      <c r="O303" s="92"/>
      <c r="P303" s="92"/>
      <c r="Q303" s="92"/>
      <c r="R303" s="92"/>
      <c r="S303" s="92"/>
      <c r="T303" s="93"/>
      <c r="U303" s="39"/>
      <c r="V303" s="39"/>
      <c r="W303" s="39"/>
      <c r="X303" s="39"/>
      <c r="Y303" s="39"/>
      <c r="Z303" s="39"/>
      <c r="AA303" s="39"/>
      <c r="AB303" s="39"/>
      <c r="AC303" s="39"/>
      <c r="AD303" s="39"/>
      <c r="AE303" s="39"/>
      <c r="AT303" s="18" t="s">
        <v>182</v>
      </c>
      <c r="AU303" s="18" t="s">
        <v>85</v>
      </c>
    </row>
    <row r="304" spans="1:47" s="2" customFormat="1" ht="12">
      <c r="A304" s="39"/>
      <c r="B304" s="40"/>
      <c r="C304" s="41"/>
      <c r="D304" s="271" t="s">
        <v>218</v>
      </c>
      <c r="E304" s="41"/>
      <c r="F304" s="272" t="s">
        <v>650</v>
      </c>
      <c r="G304" s="41"/>
      <c r="H304" s="41"/>
      <c r="I304" s="210"/>
      <c r="J304" s="41"/>
      <c r="K304" s="41"/>
      <c r="L304" s="45"/>
      <c r="M304" s="257"/>
      <c r="N304" s="258"/>
      <c r="O304" s="92"/>
      <c r="P304" s="92"/>
      <c r="Q304" s="92"/>
      <c r="R304" s="92"/>
      <c r="S304" s="92"/>
      <c r="T304" s="93"/>
      <c r="U304" s="39"/>
      <c r="V304" s="39"/>
      <c r="W304" s="39"/>
      <c r="X304" s="39"/>
      <c r="Y304" s="39"/>
      <c r="Z304" s="39"/>
      <c r="AA304" s="39"/>
      <c r="AB304" s="39"/>
      <c r="AC304" s="39"/>
      <c r="AD304" s="39"/>
      <c r="AE304" s="39"/>
      <c r="AT304" s="18" t="s">
        <v>218</v>
      </c>
      <c r="AU304" s="18" t="s">
        <v>85</v>
      </c>
    </row>
    <row r="305" spans="1:47" s="2" customFormat="1" ht="12">
      <c r="A305" s="39"/>
      <c r="B305" s="40"/>
      <c r="C305" s="41"/>
      <c r="D305" s="255" t="s">
        <v>242</v>
      </c>
      <c r="E305" s="41"/>
      <c r="F305" s="259" t="s">
        <v>610</v>
      </c>
      <c r="G305" s="41"/>
      <c r="H305" s="41"/>
      <c r="I305" s="210"/>
      <c r="J305" s="41"/>
      <c r="K305" s="41"/>
      <c r="L305" s="45"/>
      <c r="M305" s="257"/>
      <c r="N305" s="258"/>
      <c r="O305" s="92"/>
      <c r="P305" s="92"/>
      <c r="Q305" s="92"/>
      <c r="R305" s="92"/>
      <c r="S305" s="92"/>
      <c r="T305" s="93"/>
      <c r="U305" s="39"/>
      <c r="V305" s="39"/>
      <c r="W305" s="39"/>
      <c r="X305" s="39"/>
      <c r="Y305" s="39"/>
      <c r="Z305" s="39"/>
      <c r="AA305" s="39"/>
      <c r="AB305" s="39"/>
      <c r="AC305" s="39"/>
      <c r="AD305" s="39"/>
      <c r="AE305" s="39"/>
      <c r="AT305" s="18" t="s">
        <v>242</v>
      </c>
      <c r="AU305" s="18" t="s">
        <v>85</v>
      </c>
    </row>
    <row r="306" spans="1:51" s="13" customFormat="1" ht="12">
      <c r="A306" s="13"/>
      <c r="B306" s="260"/>
      <c r="C306" s="261"/>
      <c r="D306" s="255" t="s">
        <v>203</v>
      </c>
      <c r="E306" s="262" t="s">
        <v>1</v>
      </c>
      <c r="F306" s="263" t="s">
        <v>651</v>
      </c>
      <c r="G306" s="261"/>
      <c r="H306" s="264">
        <v>2.1</v>
      </c>
      <c r="I306" s="265"/>
      <c r="J306" s="261"/>
      <c r="K306" s="261"/>
      <c r="L306" s="266"/>
      <c r="M306" s="267"/>
      <c r="N306" s="268"/>
      <c r="O306" s="268"/>
      <c r="P306" s="268"/>
      <c r="Q306" s="268"/>
      <c r="R306" s="268"/>
      <c r="S306" s="268"/>
      <c r="T306" s="269"/>
      <c r="U306" s="13"/>
      <c r="V306" s="13"/>
      <c r="W306" s="13"/>
      <c r="X306" s="13"/>
      <c r="Y306" s="13"/>
      <c r="Z306" s="13"/>
      <c r="AA306" s="13"/>
      <c r="AB306" s="13"/>
      <c r="AC306" s="13"/>
      <c r="AD306" s="13"/>
      <c r="AE306" s="13"/>
      <c r="AT306" s="270" t="s">
        <v>203</v>
      </c>
      <c r="AU306" s="270" t="s">
        <v>85</v>
      </c>
      <c r="AV306" s="13" t="s">
        <v>85</v>
      </c>
      <c r="AW306" s="13" t="s">
        <v>32</v>
      </c>
      <c r="AX306" s="13" t="s">
        <v>83</v>
      </c>
      <c r="AY306" s="270" t="s">
        <v>172</v>
      </c>
    </row>
    <row r="307" spans="1:63" s="12" customFormat="1" ht="22.8" customHeight="1">
      <c r="A307" s="12"/>
      <c r="B307" s="226"/>
      <c r="C307" s="227"/>
      <c r="D307" s="228" t="s">
        <v>74</v>
      </c>
      <c r="E307" s="240" t="s">
        <v>757</v>
      </c>
      <c r="F307" s="240" t="s">
        <v>758</v>
      </c>
      <c r="G307" s="227"/>
      <c r="H307" s="227"/>
      <c r="I307" s="230"/>
      <c r="J307" s="241">
        <f>BK307</f>
        <v>0</v>
      </c>
      <c r="K307" s="227"/>
      <c r="L307" s="232"/>
      <c r="M307" s="233"/>
      <c r="N307" s="234"/>
      <c r="O307" s="234"/>
      <c r="P307" s="235">
        <f>SUM(P308:P311)</f>
        <v>0</v>
      </c>
      <c r="Q307" s="234"/>
      <c r="R307" s="235">
        <f>SUM(R308:R311)</f>
        <v>0</v>
      </c>
      <c r="S307" s="234"/>
      <c r="T307" s="236">
        <f>SUM(T308:T311)</f>
        <v>0</v>
      </c>
      <c r="U307" s="12"/>
      <c r="V307" s="12"/>
      <c r="W307" s="12"/>
      <c r="X307" s="12"/>
      <c r="Y307" s="12"/>
      <c r="Z307" s="12"/>
      <c r="AA307" s="12"/>
      <c r="AB307" s="12"/>
      <c r="AC307" s="12"/>
      <c r="AD307" s="12"/>
      <c r="AE307" s="12"/>
      <c r="AR307" s="237" t="s">
        <v>83</v>
      </c>
      <c r="AT307" s="238" t="s">
        <v>74</v>
      </c>
      <c r="AU307" s="238" t="s">
        <v>83</v>
      </c>
      <c r="AY307" s="237" t="s">
        <v>172</v>
      </c>
      <c r="BK307" s="239">
        <f>SUM(BK308:BK311)</f>
        <v>0</v>
      </c>
    </row>
    <row r="308" spans="1:65" s="2" customFormat="1" ht="33" customHeight="1">
      <c r="A308" s="39"/>
      <c r="B308" s="40"/>
      <c r="C308" s="242" t="s">
        <v>612</v>
      </c>
      <c r="D308" s="242" t="s">
        <v>175</v>
      </c>
      <c r="E308" s="243" t="s">
        <v>760</v>
      </c>
      <c r="F308" s="244" t="s">
        <v>761</v>
      </c>
      <c r="G308" s="245" t="s">
        <v>438</v>
      </c>
      <c r="H308" s="246">
        <v>133.075</v>
      </c>
      <c r="I308" s="247"/>
      <c r="J308" s="248">
        <f>ROUND(I308*H308,2)</f>
        <v>0</v>
      </c>
      <c r="K308" s="244" t="s">
        <v>216</v>
      </c>
      <c r="L308" s="45"/>
      <c r="M308" s="249" t="s">
        <v>1</v>
      </c>
      <c r="N308" s="250" t="s">
        <v>40</v>
      </c>
      <c r="O308" s="92"/>
      <c r="P308" s="251">
        <f>O308*H308</f>
        <v>0</v>
      </c>
      <c r="Q308" s="251">
        <v>0</v>
      </c>
      <c r="R308" s="251">
        <f>Q308*H308</f>
        <v>0</v>
      </c>
      <c r="S308" s="251">
        <v>0</v>
      </c>
      <c r="T308" s="252">
        <f>S308*H308</f>
        <v>0</v>
      </c>
      <c r="U308" s="39"/>
      <c r="V308" s="39"/>
      <c r="W308" s="39"/>
      <c r="X308" s="39"/>
      <c r="Y308" s="39"/>
      <c r="Z308" s="39"/>
      <c r="AA308" s="39"/>
      <c r="AB308" s="39"/>
      <c r="AC308" s="39"/>
      <c r="AD308" s="39"/>
      <c r="AE308" s="39"/>
      <c r="AR308" s="253" t="s">
        <v>195</v>
      </c>
      <c r="AT308" s="253" t="s">
        <v>175</v>
      </c>
      <c r="AU308" s="253" t="s">
        <v>85</v>
      </c>
      <c r="AY308" s="18" t="s">
        <v>172</v>
      </c>
      <c r="BE308" s="254">
        <f>IF(N308="základní",J308,0)</f>
        <v>0</v>
      </c>
      <c r="BF308" s="254">
        <f>IF(N308="snížená",J308,0)</f>
        <v>0</v>
      </c>
      <c r="BG308" s="254">
        <f>IF(N308="zákl. přenesená",J308,0)</f>
        <v>0</v>
      </c>
      <c r="BH308" s="254">
        <f>IF(N308="sníž. přenesená",J308,0)</f>
        <v>0</v>
      </c>
      <c r="BI308" s="254">
        <f>IF(N308="nulová",J308,0)</f>
        <v>0</v>
      </c>
      <c r="BJ308" s="18" t="s">
        <v>83</v>
      </c>
      <c r="BK308" s="254">
        <f>ROUND(I308*H308,2)</f>
        <v>0</v>
      </c>
      <c r="BL308" s="18" t="s">
        <v>195</v>
      </c>
      <c r="BM308" s="253" t="s">
        <v>930</v>
      </c>
    </row>
    <row r="309" spans="1:47" s="2" customFormat="1" ht="12">
      <c r="A309" s="39"/>
      <c r="B309" s="40"/>
      <c r="C309" s="41"/>
      <c r="D309" s="255" t="s">
        <v>182</v>
      </c>
      <c r="E309" s="41"/>
      <c r="F309" s="256" t="s">
        <v>763</v>
      </c>
      <c r="G309" s="41"/>
      <c r="H309" s="41"/>
      <c r="I309" s="210"/>
      <c r="J309" s="41"/>
      <c r="K309" s="41"/>
      <c r="L309" s="45"/>
      <c r="M309" s="257"/>
      <c r="N309" s="258"/>
      <c r="O309" s="92"/>
      <c r="P309" s="92"/>
      <c r="Q309" s="92"/>
      <c r="R309" s="92"/>
      <c r="S309" s="92"/>
      <c r="T309" s="93"/>
      <c r="U309" s="39"/>
      <c r="V309" s="39"/>
      <c r="W309" s="39"/>
      <c r="X309" s="39"/>
      <c r="Y309" s="39"/>
      <c r="Z309" s="39"/>
      <c r="AA309" s="39"/>
      <c r="AB309" s="39"/>
      <c r="AC309" s="39"/>
      <c r="AD309" s="39"/>
      <c r="AE309" s="39"/>
      <c r="AT309" s="18" t="s">
        <v>182</v>
      </c>
      <c r="AU309" s="18" t="s">
        <v>85</v>
      </c>
    </row>
    <row r="310" spans="1:47" s="2" customFormat="1" ht="12">
      <c r="A310" s="39"/>
      <c r="B310" s="40"/>
      <c r="C310" s="41"/>
      <c r="D310" s="271" t="s">
        <v>218</v>
      </c>
      <c r="E310" s="41"/>
      <c r="F310" s="272" t="s">
        <v>764</v>
      </c>
      <c r="G310" s="41"/>
      <c r="H310" s="41"/>
      <c r="I310" s="210"/>
      <c r="J310" s="41"/>
      <c r="K310" s="41"/>
      <c r="L310" s="45"/>
      <c r="M310" s="257"/>
      <c r="N310" s="258"/>
      <c r="O310" s="92"/>
      <c r="P310" s="92"/>
      <c r="Q310" s="92"/>
      <c r="R310" s="92"/>
      <c r="S310" s="92"/>
      <c r="T310" s="93"/>
      <c r="U310" s="39"/>
      <c r="V310" s="39"/>
      <c r="W310" s="39"/>
      <c r="X310" s="39"/>
      <c r="Y310" s="39"/>
      <c r="Z310" s="39"/>
      <c r="AA310" s="39"/>
      <c r="AB310" s="39"/>
      <c r="AC310" s="39"/>
      <c r="AD310" s="39"/>
      <c r="AE310" s="39"/>
      <c r="AT310" s="18" t="s">
        <v>218</v>
      </c>
      <c r="AU310" s="18" t="s">
        <v>85</v>
      </c>
    </row>
    <row r="311" spans="1:47" s="2" customFormat="1" ht="12">
      <c r="A311" s="39"/>
      <c r="B311" s="40"/>
      <c r="C311" s="41"/>
      <c r="D311" s="255" t="s">
        <v>242</v>
      </c>
      <c r="E311" s="41"/>
      <c r="F311" s="259" t="s">
        <v>765</v>
      </c>
      <c r="G311" s="41"/>
      <c r="H311" s="41"/>
      <c r="I311" s="210"/>
      <c r="J311" s="41"/>
      <c r="K311" s="41"/>
      <c r="L311" s="45"/>
      <c r="M311" s="319"/>
      <c r="N311" s="320"/>
      <c r="O311" s="321"/>
      <c r="P311" s="321"/>
      <c r="Q311" s="321"/>
      <c r="R311" s="321"/>
      <c r="S311" s="321"/>
      <c r="T311" s="322"/>
      <c r="U311" s="39"/>
      <c r="V311" s="39"/>
      <c r="W311" s="39"/>
      <c r="X311" s="39"/>
      <c r="Y311" s="39"/>
      <c r="Z311" s="39"/>
      <c r="AA311" s="39"/>
      <c r="AB311" s="39"/>
      <c r="AC311" s="39"/>
      <c r="AD311" s="39"/>
      <c r="AE311" s="39"/>
      <c r="AT311" s="18" t="s">
        <v>242</v>
      </c>
      <c r="AU311" s="18" t="s">
        <v>85</v>
      </c>
    </row>
    <row r="312" spans="1:31" s="2" customFormat="1" ht="6.95" customHeight="1">
      <c r="A312" s="39"/>
      <c r="B312" s="67"/>
      <c r="C312" s="68"/>
      <c r="D312" s="68"/>
      <c r="E312" s="68"/>
      <c r="F312" s="68"/>
      <c r="G312" s="68"/>
      <c r="H312" s="68"/>
      <c r="I312" s="68"/>
      <c r="J312" s="68"/>
      <c r="K312" s="68"/>
      <c r="L312" s="45"/>
      <c r="M312" s="39"/>
      <c r="O312" s="39"/>
      <c r="P312" s="39"/>
      <c r="Q312" s="39"/>
      <c r="R312" s="39"/>
      <c r="S312" s="39"/>
      <c r="T312" s="39"/>
      <c r="U312" s="39"/>
      <c r="V312" s="39"/>
      <c r="W312" s="39"/>
      <c r="X312" s="39"/>
      <c r="Y312" s="39"/>
      <c r="Z312" s="39"/>
      <c r="AA312" s="39"/>
      <c r="AB312" s="39"/>
      <c r="AC312" s="39"/>
      <c r="AD312" s="39"/>
      <c r="AE312" s="39"/>
    </row>
  </sheetData>
  <sheetProtection password="CC35" sheet="1" objects="1" scenarios="1" formatColumns="0" formatRows="0" autoFilter="0"/>
  <autoFilter ref="C131:K311"/>
  <mergeCells count="14">
    <mergeCell ref="E7:H7"/>
    <mergeCell ref="E9:H9"/>
    <mergeCell ref="E18:H18"/>
    <mergeCell ref="E27:H27"/>
    <mergeCell ref="E85:H85"/>
    <mergeCell ref="E87:H87"/>
    <mergeCell ref="D106:F106"/>
    <mergeCell ref="D107:F107"/>
    <mergeCell ref="D108:F108"/>
    <mergeCell ref="D109:F109"/>
    <mergeCell ref="D110:F110"/>
    <mergeCell ref="E122:H122"/>
    <mergeCell ref="E124:H124"/>
    <mergeCell ref="L2:V2"/>
  </mergeCells>
  <hyperlinks>
    <hyperlink ref="F137" r:id="rId1" display="https://podminky.urs.cz/item/CS_URS_2022_01/111301111"/>
    <hyperlink ref="F219" r:id="rId2" display="https://podminky.urs.cz/item/CS_URS_2022_01/211971122"/>
    <hyperlink ref="F228" r:id="rId3" display="https://podminky.urs.cz/item/CS_URS_2022_01/569903311"/>
    <hyperlink ref="F238" r:id="rId4" display="https://podminky.urs.cz/item/CS_URS_2022_01/565135111"/>
    <hyperlink ref="F243" r:id="rId5" display="https://podminky.urs.cz/item/CS_URS_2022_01/573111112"/>
    <hyperlink ref="F247" r:id="rId6" display="https://podminky.urs.cz/item/CS_URS_2022_01/573211108"/>
    <hyperlink ref="F251" r:id="rId7" display="https://podminky.urs.cz/item/CS_URS_2022_01/577134111"/>
    <hyperlink ref="F256" r:id="rId8" display="https://podminky.urs.cz/item/CS_URS_2022_01/577155112"/>
    <hyperlink ref="F261" r:id="rId9" display="https://podminky.urs.cz/item/CS_URS_2022_01/599141111"/>
    <hyperlink ref="F274" r:id="rId10" display="https://podminky.urs.cz/item/CS_URS_2022_01/916131213"/>
    <hyperlink ref="F299" r:id="rId11" display="https://podminky.urs.cz/item/CS_URS_2022_01/915211116"/>
    <hyperlink ref="F304" r:id="rId12" display="https://podminky.urs.cz/item/CS_URS_2022_01/915231116"/>
    <hyperlink ref="F310" r:id="rId13" display="https://podminky.urs.cz/item/CS_URS_2022_01/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4"/>
</worksheet>
</file>

<file path=xl/worksheets/sheet6.xml><?xml version="1.0" encoding="utf-8"?>
<worksheet xmlns="http://schemas.openxmlformats.org/spreadsheetml/2006/main" xmlns:r="http://schemas.openxmlformats.org/officeDocument/2006/relationships">
  <sheetPr>
    <pageSetUpPr fitToPage="1"/>
  </sheetPr>
  <dimension ref="A2:BM49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97</v>
      </c>
      <c r="AZ2" s="276" t="s">
        <v>931</v>
      </c>
      <c r="BA2" s="276" t="s">
        <v>1</v>
      </c>
      <c r="BB2" s="276" t="s">
        <v>1</v>
      </c>
      <c r="BC2" s="276" t="s">
        <v>320</v>
      </c>
      <c r="BD2" s="276" t="s">
        <v>85</v>
      </c>
    </row>
    <row r="3" spans="2:56" s="1" customFormat="1" ht="6.95" customHeight="1">
      <c r="B3" s="147"/>
      <c r="C3" s="148"/>
      <c r="D3" s="148"/>
      <c r="E3" s="148"/>
      <c r="F3" s="148"/>
      <c r="G3" s="148"/>
      <c r="H3" s="148"/>
      <c r="I3" s="148"/>
      <c r="J3" s="148"/>
      <c r="K3" s="148"/>
      <c r="L3" s="21"/>
      <c r="AT3" s="18" t="s">
        <v>85</v>
      </c>
      <c r="AZ3" s="276" t="s">
        <v>768</v>
      </c>
      <c r="BA3" s="276" t="s">
        <v>1</v>
      </c>
      <c r="BB3" s="276" t="s">
        <v>1</v>
      </c>
      <c r="BC3" s="276" t="s">
        <v>932</v>
      </c>
      <c r="BD3" s="276" t="s">
        <v>85</v>
      </c>
    </row>
    <row r="4" spans="2:56" s="1" customFormat="1" ht="24.95" customHeight="1">
      <c r="B4" s="21"/>
      <c r="D4" s="149" t="s">
        <v>132</v>
      </c>
      <c r="L4" s="21"/>
      <c r="M4" s="150" t="s">
        <v>10</v>
      </c>
      <c r="AT4" s="18" t="s">
        <v>4</v>
      </c>
      <c r="AZ4" s="276" t="s">
        <v>770</v>
      </c>
      <c r="BA4" s="276" t="s">
        <v>1</v>
      </c>
      <c r="BB4" s="276" t="s">
        <v>1</v>
      </c>
      <c r="BC4" s="276" t="s">
        <v>933</v>
      </c>
      <c r="BD4" s="276" t="s">
        <v>85</v>
      </c>
    </row>
    <row r="5" spans="2:56" s="1" customFormat="1" ht="6.95" customHeight="1">
      <c r="B5" s="21"/>
      <c r="L5" s="21"/>
      <c r="AZ5" s="276" t="s">
        <v>771</v>
      </c>
      <c r="BA5" s="276" t="s">
        <v>1</v>
      </c>
      <c r="BB5" s="276" t="s">
        <v>1</v>
      </c>
      <c r="BC5" s="276" t="s">
        <v>934</v>
      </c>
      <c r="BD5" s="276" t="s">
        <v>85</v>
      </c>
    </row>
    <row r="6" spans="2:56" s="1" customFormat="1" ht="12" customHeight="1">
      <c r="B6" s="21"/>
      <c r="D6" s="151" t="s">
        <v>16</v>
      </c>
      <c r="L6" s="21"/>
      <c r="AZ6" s="276" t="s">
        <v>773</v>
      </c>
      <c r="BA6" s="276" t="s">
        <v>1</v>
      </c>
      <c r="BB6" s="276" t="s">
        <v>1</v>
      </c>
      <c r="BC6" s="276" t="s">
        <v>935</v>
      </c>
      <c r="BD6" s="276" t="s">
        <v>85</v>
      </c>
    </row>
    <row r="7" spans="2:56" s="1" customFormat="1" ht="26.25" customHeight="1">
      <c r="B7" s="21"/>
      <c r="E7" s="152" t="str">
        <f>'Rekapitulace stavby'!K6</f>
        <v>Chodník a úpravy autobusových zastávek, ul. Císařská v Novém Jičíně (Bocheta)</v>
      </c>
      <c r="F7" s="151"/>
      <c r="G7" s="151"/>
      <c r="H7" s="151"/>
      <c r="L7" s="21"/>
      <c r="AZ7" s="276" t="s">
        <v>936</v>
      </c>
      <c r="BA7" s="276" t="s">
        <v>1</v>
      </c>
      <c r="BB7" s="276" t="s">
        <v>1</v>
      </c>
      <c r="BC7" s="276" t="s">
        <v>937</v>
      </c>
      <c r="BD7" s="276" t="s">
        <v>85</v>
      </c>
    </row>
    <row r="8" spans="1:56"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c r="AZ8" s="276" t="s">
        <v>938</v>
      </c>
      <c r="BA8" s="276" t="s">
        <v>1</v>
      </c>
      <c r="BB8" s="276" t="s">
        <v>1</v>
      </c>
      <c r="BC8" s="276" t="s">
        <v>939</v>
      </c>
      <c r="BD8" s="276" t="s">
        <v>85</v>
      </c>
    </row>
    <row r="9" spans="1:56" s="2" customFormat="1" ht="16.5" customHeight="1">
      <c r="A9" s="39"/>
      <c r="B9" s="45"/>
      <c r="C9" s="39"/>
      <c r="D9" s="39"/>
      <c r="E9" s="153" t="s">
        <v>940</v>
      </c>
      <c r="F9" s="39"/>
      <c r="G9" s="39"/>
      <c r="H9" s="39"/>
      <c r="I9" s="39"/>
      <c r="J9" s="39"/>
      <c r="K9" s="39"/>
      <c r="L9" s="64"/>
      <c r="S9" s="39"/>
      <c r="T9" s="39"/>
      <c r="U9" s="39"/>
      <c r="V9" s="39"/>
      <c r="W9" s="39"/>
      <c r="X9" s="39"/>
      <c r="Y9" s="39"/>
      <c r="Z9" s="39"/>
      <c r="AA9" s="39"/>
      <c r="AB9" s="39"/>
      <c r="AC9" s="39"/>
      <c r="AD9" s="39"/>
      <c r="AE9" s="39"/>
      <c r="AZ9" s="276" t="s">
        <v>774</v>
      </c>
      <c r="BA9" s="276" t="s">
        <v>1</v>
      </c>
      <c r="BB9" s="276" t="s">
        <v>1</v>
      </c>
      <c r="BC9" s="276" t="s">
        <v>941</v>
      </c>
      <c r="BD9" s="276" t="s">
        <v>85</v>
      </c>
    </row>
    <row r="10" spans="1:56"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c r="AZ10" s="276" t="s">
        <v>775</v>
      </c>
      <c r="BA10" s="276" t="s">
        <v>1</v>
      </c>
      <c r="BB10" s="276" t="s">
        <v>1</v>
      </c>
      <c r="BC10" s="276" t="s">
        <v>942</v>
      </c>
      <c r="BD10" s="276" t="s">
        <v>85</v>
      </c>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J109</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ROUND((SUM(BE109:BE116)+SUM(BE136:BE494)),2)</f>
        <v>0</v>
      </c>
      <c r="G35" s="39"/>
      <c r="H35" s="39"/>
      <c r="I35" s="167">
        <v>0.21</v>
      </c>
      <c r="J35" s="166">
        <f>ROUND(((SUM(BE109:BE116)+SUM(BE136:BE494))*I35),2)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ROUND((SUM(BF109:BF116)+SUM(BF136:BF494)),2)</f>
        <v>0</v>
      </c>
      <c r="G36" s="39"/>
      <c r="H36" s="39"/>
      <c r="I36" s="167">
        <v>0.15</v>
      </c>
      <c r="J36" s="166">
        <f>ROUND(((SUM(BF109:BF116)+SUM(BF136:BF494))*I36),2)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ROUND((SUM(BG109:BG116)+SUM(BG136:BG494)),2)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ROUND((SUM(BH109:BH116)+SUM(BH136:BH494)),2)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ROUND((SUM(BI109:BI116)+SUM(BI136:BI494)),2)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SO121 - Chodník, nástupiště</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J136</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230</v>
      </c>
      <c r="E97" s="194"/>
      <c r="F97" s="194"/>
      <c r="G97" s="194"/>
      <c r="H97" s="194"/>
      <c r="I97" s="194"/>
      <c r="J97" s="195">
        <f>J137</f>
        <v>0</v>
      </c>
      <c r="K97" s="192"/>
      <c r="L97" s="196"/>
      <c r="S97" s="9"/>
      <c r="T97" s="9"/>
      <c r="U97" s="9"/>
      <c r="V97" s="9"/>
      <c r="W97" s="9"/>
      <c r="X97" s="9"/>
      <c r="Y97" s="9"/>
      <c r="Z97" s="9"/>
      <c r="AA97" s="9"/>
      <c r="AB97" s="9"/>
      <c r="AC97" s="9"/>
      <c r="AD97" s="9"/>
      <c r="AE97" s="9"/>
    </row>
    <row r="98" spans="1:31" s="10" customFormat="1" ht="19.9" customHeight="1">
      <c r="A98" s="10"/>
      <c r="B98" s="197"/>
      <c r="C98" s="134"/>
      <c r="D98" s="198" t="s">
        <v>391</v>
      </c>
      <c r="E98" s="199"/>
      <c r="F98" s="199"/>
      <c r="G98" s="199"/>
      <c r="H98" s="199"/>
      <c r="I98" s="199"/>
      <c r="J98" s="200">
        <f>J138</f>
        <v>0</v>
      </c>
      <c r="K98" s="134"/>
      <c r="L98" s="201"/>
      <c r="S98" s="10"/>
      <c r="T98" s="10"/>
      <c r="U98" s="10"/>
      <c r="V98" s="10"/>
      <c r="W98" s="10"/>
      <c r="X98" s="10"/>
      <c r="Y98" s="10"/>
      <c r="Z98" s="10"/>
      <c r="AA98" s="10"/>
      <c r="AB98" s="10"/>
      <c r="AC98" s="10"/>
      <c r="AD98" s="10"/>
      <c r="AE98" s="10"/>
    </row>
    <row r="99" spans="1:31" s="10" customFormat="1" ht="19.9" customHeight="1">
      <c r="A99" s="10"/>
      <c r="B99" s="197"/>
      <c r="C99" s="134"/>
      <c r="D99" s="198" t="s">
        <v>777</v>
      </c>
      <c r="E99" s="199"/>
      <c r="F99" s="199"/>
      <c r="G99" s="199"/>
      <c r="H99" s="199"/>
      <c r="I99" s="199"/>
      <c r="J99" s="200">
        <f>J233</f>
        <v>0</v>
      </c>
      <c r="K99" s="134"/>
      <c r="L99" s="201"/>
      <c r="S99" s="10"/>
      <c r="T99" s="10"/>
      <c r="U99" s="10"/>
      <c r="V99" s="10"/>
      <c r="W99" s="10"/>
      <c r="X99" s="10"/>
      <c r="Y99" s="10"/>
      <c r="Z99" s="10"/>
      <c r="AA99" s="10"/>
      <c r="AB99" s="10"/>
      <c r="AC99" s="10"/>
      <c r="AD99" s="10"/>
      <c r="AE99" s="10"/>
    </row>
    <row r="100" spans="1:31" s="10" customFormat="1" ht="19.9" customHeight="1">
      <c r="A100" s="10"/>
      <c r="B100" s="197"/>
      <c r="C100" s="134"/>
      <c r="D100" s="198" t="s">
        <v>943</v>
      </c>
      <c r="E100" s="199"/>
      <c r="F100" s="199"/>
      <c r="G100" s="199"/>
      <c r="H100" s="199"/>
      <c r="I100" s="199"/>
      <c r="J100" s="200">
        <f>J262</f>
        <v>0</v>
      </c>
      <c r="K100" s="134"/>
      <c r="L100" s="201"/>
      <c r="S100" s="10"/>
      <c r="T100" s="10"/>
      <c r="U100" s="10"/>
      <c r="V100" s="10"/>
      <c r="W100" s="10"/>
      <c r="X100" s="10"/>
      <c r="Y100" s="10"/>
      <c r="Z100" s="10"/>
      <c r="AA100" s="10"/>
      <c r="AB100" s="10"/>
      <c r="AC100" s="10"/>
      <c r="AD100" s="10"/>
      <c r="AE100" s="10"/>
    </row>
    <row r="101" spans="1:31" s="10" customFormat="1" ht="19.9" customHeight="1">
      <c r="A101" s="10"/>
      <c r="B101" s="197"/>
      <c r="C101" s="134"/>
      <c r="D101" s="198" t="s">
        <v>392</v>
      </c>
      <c r="E101" s="199"/>
      <c r="F101" s="199"/>
      <c r="G101" s="199"/>
      <c r="H101" s="199"/>
      <c r="I101" s="199"/>
      <c r="J101" s="200">
        <f>J282</f>
        <v>0</v>
      </c>
      <c r="K101" s="134"/>
      <c r="L101" s="201"/>
      <c r="S101" s="10"/>
      <c r="T101" s="10"/>
      <c r="U101" s="10"/>
      <c r="V101" s="10"/>
      <c r="W101" s="10"/>
      <c r="X101" s="10"/>
      <c r="Y101" s="10"/>
      <c r="Z101" s="10"/>
      <c r="AA101" s="10"/>
      <c r="AB101" s="10"/>
      <c r="AC101" s="10"/>
      <c r="AD101" s="10"/>
      <c r="AE101" s="10"/>
    </row>
    <row r="102" spans="1:31" s="10" customFormat="1" ht="19.9" customHeight="1">
      <c r="A102" s="10"/>
      <c r="B102" s="197"/>
      <c r="C102" s="134"/>
      <c r="D102" s="198" t="s">
        <v>393</v>
      </c>
      <c r="E102" s="199"/>
      <c r="F102" s="199"/>
      <c r="G102" s="199"/>
      <c r="H102" s="199"/>
      <c r="I102" s="199"/>
      <c r="J102" s="200">
        <f>J289</f>
        <v>0</v>
      </c>
      <c r="K102" s="134"/>
      <c r="L102" s="201"/>
      <c r="S102" s="10"/>
      <c r="T102" s="10"/>
      <c r="U102" s="10"/>
      <c r="V102" s="10"/>
      <c r="W102" s="10"/>
      <c r="X102" s="10"/>
      <c r="Y102" s="10"/>
      <c r="Z102" s="10"/>
      <c r="AA102" s="10"/>
      <c r="AB102" s="10"/>
      <c r="AC102" s="10"/>
      <c r="AD102" s="10"/>
      <c r="AE102" s="10"/>
    </row>
    <row r="103" spans="1:31" s="10" customFormat="1" ht="19.9" customHeight="1">
      <c r="A103" s="10"/>
      <c r="B103" s="197"/>
      <c r="C103" s="134"/>
      <c r="D103" s="198" t="s">
        <v>944</v>
      </c>
      <c r="E103" s="199"/>
      <c r="F103" s="199"/>
      <c r="G103" s="199"/>
      <c r="H103" s="199"/>
      <c r="I103" s="199"/>
      <c r="J103" s="200">
        <f>J317</f>
        <v>0</v>
      </c>
      <c r="K103" s="134"/>
      <c r="L103" s="201"/>
      <c r="S103" s="10"/>
      <c r="T103" s="10"/>
      <c r="U103" s="10"/>
      <c r="V103" s="10"/>
      <c r="W103" s="10"/>
      <c r="X103" s="10"/>
      <c r="Y103" s="10"/>
      <c r="Z103" s="10"/>
      <c r="AA103" s="10"/>
      <c r="AB103" s="10"/>
      <c r="AC103" s="10"/>
      <c r="AD103" s="10"/>
      <c r="AE103" s="10"/>
    </row>
    <row r="104" spans="1:31" s="10" customFormat="1" ht="19.9" customHeight="1">
      <c r="A104" s="10"/>
      <c r="B104" s="197"/>
      <c r="C104" s="134"/>
      <c r="D104" s="198" t="s">
        <v>231</v>
      </c>
      <c r="E104" s="199"/>
      <c r="F104" s="199"/>
      <c r="G104" s="199"/>
      <c r="H104" s="199"/>
      <c r="I104" s="199"/>
      <c r="J104" s="200">
        <f>J321</f>
        <v>0</v>
      </c>
      <c r="K104" s="134"/>
      <c r="L104" s="201"/>
      <c r="S104" s="10"/>
      <c r="T104" s="10"/>
      <c r="U104" s="10"/>
      <c r="V104" s="10"/>
      <c r="W104" s="10"/>
      <c r="X104" s="10"/>
      <c r="Y104" s="10"/>
      <c r="Z104" s="10"/>
      <c r="AA104" s="10"/>
      <c r="AB104" s="10"/>
      <c r="AC104" s="10"/>
      <c r="AD104" s="10"/>
      <c r="AE104" s="10"/>
    </row>
    <row r="105" spans="1:31" s="10" customFormat="1" ht="19.9" customHeight="1">
      <c r="A105" s="10"/>
      <c r="B105" s="197"/>
      <c r="C105" s="134"/>
      <c r="D105" s="198" t="s">
        <v>395</v>
      </c>
      <c r="E105" s="199"/>
      <c r="F105" s="199"/>
      <c r="G105" s="199"/>
      <c r="H105" s="199"/>
      <c r="I105" s="199"/>
      <c r="J105" s="200">
        <f>J431</f>
        <v>0</v>
      </c>
      <c r="K105" s="134"/>
      <c r="L105" s="201"/>
      <c r="S105" s="10"/>
      <c r="T105" s="10"/>
      <c r="U105" s="10"/>
      <c r="V105" s="10"/>
      <c r="W105" s="10"/>
      <c r="X105" s="10"/>
      <c r="Y105" s="10"/>
      <c r="Z105" s="10"/>
      <c r="AA105" s="10"/>
      <c r="AB105" s="10"/>
      <c r="AC105" s="10"/>
      <c r="AD105" s="10"/>
      <c r="AE105" s="10"/>
    </row>
    <row r="106" spans="1:31" s="10" customFormat="1" ht="19.9" customHeight="1">
      <c r="A106" s="10"/>
      <c r="B106" s="197"/>
      <c r="C106" s="134"/>
      <c r="D106" s="198" t="s">
        <v>396</v>
      </c>
      <c r="E106" s="199"/>
      <c r="F106" s="199"/>
      <c r="G106" s="199"/>
      <c r="H106" s="199"/>
      <c r="I106" s="199"/>
      <c r="J106" s="200">
        <f>J490</f>
        <v>0</v>
      </c>
      <c r="K106" s="134"/>
      <c r="L106" s="201"/>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29.25" customHeight="1">
      <c r="A109" s="39"/>
      <c r="B109" s="40"/>
      <c r="C109" s="190" t="s">
        <v>147</v>
      </c>
      <c r="D109" s="41"/>
      <c r="E109" s="41"/>
      <c r="F109" s="41"/>
      <c r="G109" s="41"/>
      <c r="H109" s="41"/>
      <c r="I109" s="41"/>
      <c r="J109" s="202">
        <f>ROUND(J110+J111+J112+J113+J114+J115,2)</f>
        <v>0</v>
      </c>
      <c r="K109" s="41"/>
      <c r="L109" s="64"/>
      <c r="N109" s="203" t="s">
        <v>39</v>
      </c>
      <c r="S109" s="39"/>
      <c r="T109" s="39"/>
      <c r="U109" s="39"/>
      <c r="V109" s="39"/>
      <c r="W109" s="39"/>
      <c r="X109" s="39"/>
      <c r="Y109" s="39"/>
      <c r="Z109" s="39"/>
      <c r="AA109" s="39"/>
      <c r="AB109" s="39"/>
      <c r="AC109" s="39"/>
      <c r="AD109" s="39"/>
      <c r="AE109" s="39"/>
    </row>
    <row r="110" spans="1:65" s="2" customFormat="1" ht="18" customHeight="1">
      <c r="A110" s="39"/>
      <c r="B110" s="40"/>
      <c r="C110" s="41"/>
      <c r="D110" s="204" t="s">
        <v>148</v>
      </c>
      <c r="E110" s="205"/>
      <c r="F110" s="205"/>
      <c r="G110" s="41"/>
      <c r="H110" s="41"/>
      <c r="I110" s="41"/>
      <c r="J110" s="206">
        <v>0</v>
      </c>
      <c r="K110" s="41"/>
      <c r="L110" s="207"/>
      <c r="M110" s="208"/>
      <c r="N110" s="209" t="s">
        <v>40</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149</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9"/>
      <c r="B111" s="40"/>
      <c r="C111" s="41"/>
      <c r="D111" s="204" t="s">
        <v>150</v>
      </c>
      <c r="E111" s="205"/>
      <c r="F111" s="205"/>
      <c r="G111" s="41"/>
      <c r="H111" s="41"/>
      <c r="I111" s="41"/>
      <c r="J111" s="206">
        <v>0</v>
      </c>
      <c r="K111" s="41"/>
      <c r="L111" s="207"/>
      <c r="M111" s="208"/>
      <c r="N111" s="209" t="s">
        <v>40</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149</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9"/>
      <c r="B112" s="40"/>
      <c r="C112" s="41"/>
      <c r="D112" s="204" t="s">
        <v>151</v>
      </c>
      <c r="E112" s="205"/>
      <c r="F112" s="205"/>
      <c r="G112" s="41"/>
      <c r="H112" s="41"/>
      <c r="I112" s="41"/>
      <c r="J112" s="206">
        <v>0</v>
      </c>
      <c r="K112" s="41"/>
      <c r="L112" s="207"/>
      <c r="M112" s="208"/>
      <c r="N112" s="209" t="s">
        <v>40</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149</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65" s="2" customFormat="1" ht="18" customHeight="1">
      <c r="A113" s="39"/>
      <c r="B113" s="40"/>
      <c r="C113" s="41"/>
      <c r="D113" s="204" t="s">
        <v>152</v>
      </c>
      <c r="E113" s="205"/>
      <c r="F113" s="205"/>
      <c r="G113" s="41"/>
      <c r="H113" s="41"/>
      <c r="I113" s="41"/>
      <c r="J113" s="206">
        <v>0</v>
      </c>
      <c r="K113" s="41"/>
      <c r="L113" s="207"/>
      <c r="M113" s="208"/>
      <c r="N113" s="209" t="s">
        <v>40</v>
      </c>
      <c r="O113" s="208"/>
      <c r="P113" s="208"/>
      <c r="Q113" s="208"/>
      <c r="R113" s="208"/>
      <c r="S113" s="210"/>
      <c r="T113" s="210"/>
      <c r="U113" s="210"/>
      <c r="V113" s="210"/>
      <c r="W113" s="210"/>
      <c r="X113" s="210"/>
      <c r="Y113" s="210"/>
      <c r="Z113" s="210"/>
      <c r="AA113" s="210"/>
      <c r="AB113" s="210"/>
      <c r="AC113" s="210"/>
      <c r="AD113" s="210"/>
      <c r="AE113" s="210"/>
      <c r="AF113" s="208"/>
      <c r="AG113" s="208"/>
      <c r="AH113" s="208"/>
      <c r="AI113" s="208"/>
      <c r="AJ113" s="208"/>
      <c r="AK113" s="208"/>
      <c r="AL113" s="208"/>
      <c r="AM113" s="208"/>
      <c r="AN113" s="208"/>
      <c r="AO113" s="208"/>
      <c r="AP113" s="208"/>
      <c r="AQ113" s="208"/>
      <c r="AR113" s="208"/>
      <c r="AS113" s="208"/>
      <c r="AT113" s="208"/>
      <c r="AU113" s="208"/>
      <c r="AV113" s="208"/>
      <c r="AW113" s="208"/>
      <c r="AX113" s="208"/>
      <c r="AY113" s="211" t="s">
        <v>149</v>
      </c>
      <c r="AZ113" s="208"/>
      <c r="BA113" s="208"/>
      <c r="BB113" s="208"/>
      <c r="BC113" s="208"/>
      <c r="BD113" s="208"/>
      <c r="BE113" s="212">
        <f>IF(N113="základní",J113,0)</f>
        <v>0</v>
      </c>
      <c r="BF113" s="212">
        <f>IF(N113="snížená",J113,0)</f>
        <v>0</v>
      </c>
      <c r="BG113" s="212">
        <f>IF(N113="zákl. přenesená",J113,0)</f>
        <v>0</v>
      </c>
      <c r="BH113" s="212">
        <f>IF(N113="sníž. přenesená",J113,0)</f>
        <v>0</v>
      </c>
      <c r="BI113" s="212">
        <f>IF(N113="nulová",J113,0)</f>
        <v>0</v>
      </c>
      <c r="BJ113" s="211" t="s">
        <v>83</v>
      </c>
      <c r="BK113" s="208"/>
      <c r="BL113" s="208"/>
      <c r="BM113" s="208"/>
    </row>
    <row r="114" spans="1:65" s="2" customFormat="1" ht="18" customHeight="1">
      <c r="A114" s="39"/>
      <c r="B114" s="40"/>
      <c r="C114" s="41"/>
      <c r="D114" s="204" t="s">
        <v>153</v>
      </c>
      <c r="E114" s="205"/>
      <c r="F114" s="205"/>
      <c r="G114" s="41"/>
      <c r="H114" s="41"/>
      <c r="I114" s="41"/>
      <c r="J114" s="206">
        <v>0</v>
      </c>
      <c r="K114" s="41"/>
      <c r="L114" s="207"/>
      <c r="M114" s="208"/>
      <c r="N114" s="209" t="s">
        <v>40</v>
      </c>
      <c r="O114" s="208"/>
      <c r="P114" s="208"/>
      <c r="Q114" s="208"/>
      <c r="R114" s="208"/>
      <c r="S114" s="210"/>
      <c r="T114" s="210"/>
      <c r="U114" s="210"/>
      <c r="V114" s="210"/>
      <c r="W114" s="210"/>
      <c r="X114" s="210"/>
      <c r="Y114" s="210"/>
      <c r="Z114" s="210"/>
      <c r="AA114" s="210"/>
      <c r="AB114" s="210"/>
      <c r="AC114" s="210"/>
      <c r="AD114" s="210"/>
      <c r="AE114" s="210"/>
      <c r="AF114" s="208"/>
      <c r="AG114" s="208"/>
      <c r="AH114" s="208"/>
      <c r="AI114" s="208"/>
      <c r="AJ114" s="208"/>
      <c r="AK114" s="208"/>
      <c r="AL114" s="208"/>
      <c r="AM114" s="208"/>
      <c r="AN114" s="208"/>
      <c r="AO114" s="208"/>
      <c r="AP114" s="208"/>
      <c r="AQ114" s="208"/>
      <c r="AR114" s="208"/>
      <c r="AS114" s="208"/>
      <c r="AT114" s="208"/>
      <c r="AU114" s="208"/>
      <c r="AV114" s="208"/>
      <c r="AW114" s="208"/>
      <c r="AX114" s="208"/>
      <c r="AY114" s="211" t="s">
        <v>149</v>
      </c>
      <c r="AZ114" s="208"/>
      <c r="BA114" s="208"/>
      <c r="BB114" s="208"/>
      <c r="BC114" s="208"/>
      <c r="BD114" s="208"/>
      <c r="BE114" s="212">
        <f>IF(N114="základní",J114,0)</f>
        <v>0</v>
      </c>
      <c r="BF114" s="212">
        <f>IF(N114="snížená",J114,0)</f>
        <v>0</v>
      </c>
      <c r="BG114" s="212">
        <f>IF(N114="zákl. přenesená",J114,0)</f>
        <v>0</v>
      </c>
      <c r="BH114" s="212">
        <f>IF(N114="sníž. přenesená",J114,0)</f>
        <v>0</v>
      </c>
      <c r="BI114" s="212">
        <f>IF(N114="nulová",J114,0)</f>
        <v>0</v>
      </c>
      <c r="BJ114" s="211" t="s">
        <v>83</v>
      </c>
      <c r="BK114" s="208"/>
      <c r="BL114" s="208"/>
      <c r="BM114" s="208"/>
    </row>
    <row r="115" spans="1:65" s="2" customFormat="1" ht="18" customHeight="1">
      <c r="A115" s="39"/>
      <c r="B115" s="40"/>
      <c r="C115" s="41"/>
      <c r="D115" s="205" t="s">
        <v>154</v>
      </c>
      <c r="E115" s="41"/>
      <c r="F115" s="41"/>
      <c r="G115" s="41"/>
      <c r="H115" s="41"/>
      <c r="I115" s="41"/>
      <c r="J115" s="206">
        <f>ROUND(J30*T115,2)</f>
        <v>0</v>
      </c>
      <c r="K115" s="41"/>
      <c r="L115" s="207"/>
      <c r="M115" s="208"/>
      <c r="N115" s="209" t="s">
        <v>40</v>
      </c>
      <c r="O115" s="208"/>
      <c r="P115" s="208"/>
      <c r="Q115" s="208"/>
      <c r="R115" s="208"/>
      <c r="S115" s="210"/>
      <c r="T115" s="210"/>
      <c r="U115" s="210"/>
      <c r="V115" s="210"/>
      <c r="W115" s="210"/>
      <c r="X115" s="210"/>
      <c r="Y115" s="210"/>
      <c r="Z115" s="210"/>
      <c r="AA115" s="210"/>
      <c r="AB115" s="210"/>
      <c r="AC115" s="210"/>
      <c r="AD115" s="210"/>
      <c r="AE115" s="210"/>
      <c r="AF115" s="208"/>
      <c r="AG115" s="208"/>
      <c r="AH115" s="208"/>
      <c r="AI115" s="208"/>
      <c r="AJ115" s="208"/>
      <c r="AK115" s="208"/>
      <c r="AL115" s="208"/>
      <c r="AM115" s="208"/>
      <c r="AN115" s="208"/>
      <c r="AO115" s="208"/>
      <c r="AP115" s="208"/>
      <c r="AQ115" s="208"/>
      <c r="AR115" s="208"/>
      <c r="AS115" s="208"/>
      <c r="AT115" s="208"/>
      <c r="AU115" s="208"/>
      <c r="AV115" s="208"/>
      <c r="AW115" s="208"/>
      <c r="AX115" s="208"/>
      <c r="AY115" s="211" t="s">
        <v>155</v>
      </c>
      <c r="AZ115" s="208"/>
      <c r="BA115" s="208"/>
      <c r="BB115" s="208"/>
      <c r="BC115" s="208"/>
      <c r="BD115" s="208"/>
      <c r="BE115" s="212">
        <f>IF(N115="základní",J115,0)</f>
        <v>0</v>
      </c>
      <c r="BF115" s="212">
        <f>IF(N115="snížená",J115,0)</f>
        <v>0</v>
      </c>
      <c r="BG115" s="212">
        <f>IF(N115="zákl. přenesená",J115,0)</f>
        <v>0</v>
      </c>
      <c r="BH115" s="212">
        <f>IF(N115="sníž. přenesená",J115,0)</f>
        <v>0</v>
      </c>
      <c r="BI115" s="212">
        <f>IF(N115="nulová",J115,0)</f>
        <v>0</v>
      </c>
      <c r="BJ115" s="211" t="s">
        <v>83</v>
      </c>
      <c r="BK115" s="208"/>
      <c r="BL115" s="208"/>
      <c r="BM115" s="208"/>
    </row>
    <row r="116" spans="1:31" s="2" customFormat="1" ht="12">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29.25" customHeight="1">
      <c r="A117" s="39"/>
      <c r="B117" s="40"/>
      <c r="C117" s="213" t="s">
        <v>156</v>
      </c>
      <c r="D117" s="188"/>
      <c r="E117" s="188"/>
      <c r="F117" s="188"/>
      <c r="G117" s="188"/>
      <c r="H117" s="188"/>
      <c r="I117" s="188"/>
      <c r="J117" s="214">
        <f>ROUND(J96+J109,2)</f>
        <v>0</v>
      </c>
      <c r="K117" s="188"/>
      <c r="L117" s="64"/>
      <c r="S117" s="39"/>
      <c r="T117" s="39"/>
      <c r="U117" s="39"/>
      <c r="V117" s="39"/>
      <c r="W117" s="39"/>
      <c r="X117" s="39"/>
      <c r="Y117" s="39"/>
      <c r="Z117" s="39"/>
      <c r="AA117" s="39"/>
      <c r="AB117" s="39"/>
      <c r="AC117" s="39"/>
      <c r="AD117" s="39"/>
      <c r="AE117" s="39"/>
    </row>
    <row r="118" spans="1:31" s="2" customFormat="1" ht="6.95" customHeight="1">
      <c r="A118" s="39"/>
      <c r="B118" s="67"/>
      <c r="C118" s="68"/>
      <c r="D118" s="68"/>
      <c r="E118" s="68"/>
      <c r="F118" s="68"/>
      <c r="G118" s="68"/>
      <c r="H118" s="68"/>
      <c r="I118" s="68"/>
      <c r="J118" s="68"/>
      <c r="K118" s="68"/>
      <c r="L118" s="64"/>
      <c r="S118" s="39"/>
      <c r="T118" s="39"/>
      <c r="U118" s="39"/>
      <c r="V118" s="39"/>
      <c r="W118" s="39"/>
      <c r="X118" s="39"/>
      <c r="Y118" s="39"/>
      <c r="Z118" s="39"/>
      <c r="AA118" s="39"/>
      <c r="AB118" s="39"/>
      <c r="AC118" s="39"/>
      <c r="AD118" s="39"/>
      <c r="AE118" s="39"/>
    </row>
    <row r="122" spans="1:31" s="2" customFormat="1" ht="6.95" customHeight="1">
      <c r="A122" s="39"/>
      <c r="B122" s="69"/>
      <c r="C122" s="70"/>
      <c r="D122" s="70"/>
      <c r="E122" s="70"/>
      <c r="F122" s="70"/>
      <c r="G122" s="70"/>
      <c r="H122" s="70"/>
      <c r="I122" s="70"/>
      <c r="J122" s="70"/>
      <c r="K122" s="70"/>
      <c r="L122" s="64"/>
      <c r="S122" s="39"/>
      <c r="T122" s="39"/>
      <c r="U122" s="39"/>
      <c r="V122" s="39"/>
      <c r="W122" s="39"/>
      <c r="X122" s="39"/>
      <c r="Y122" s="39"/>
      <c r="Z122" s="39"/>
      <c r="AA122" s="39"/>
      <c r="AB122" s="39"/>
      <c r="AC122" s="39"/>
      <c r="AD122" s="39"/>
      <c r="AE122" s="39"/>
    </row>
    <row r="123" spans="1:31" s="2" customFormat="1" ht="24.95" customHeight="1">
      <c r="A123" s="39"/>
      <c r="B123" s="40"/>
      <c r="C123" s="24" t="s">
        <v>157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16</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26.25" customHeight="1">
      <c r="A126" s="39"/>
      <c r="B126" s="40"/>
      <c r="C126" s="41"/>
      <c r="D126" s="41"/>
      <c r="E126" s="186" t="str">
        <f>E7</f>
        <v>Chodník a úpravy autobusových zastávek, ul. Císařská v Novém Jičíně (Bocheta)</v>
      </c>
      <c r="F126" s="33"/>
      <c r="G126" s="33"/>
      <c r="H126" s="33"/>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133</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77" t="str">
        <f>E9</f>
        <v>SO121 - Chodník, nástupiště</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20</v>
      </c>
      <c r="D130" s="41"/>
      <c r="E130" s="41"/>
      <c r="F130" s="28" t="str">
        <f>F12</f>
        <v xml:space="preserve"> </v>
      </c>
      <c r="G130" s="41"/>
      <c r="H130" s="41"/>
      <c r="I130" s="33" t="s">
        <v>22</v>
      </c>
      <c r="J130" s="80" t="str">
        <f>IF(J12="","",J12)</f>
        <v>7. 2. 2022</v>
      </c>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24</v>
      </c>
      <c r="D132" s="41"/>
      <c r="E132" s="41"/>
      <c r="F132" s="28" t="str">
        <f>E15</f>
        <v>Město Nový Jičín</v>
      </c>
      <c r="G132" s="41"/>
      <c r="H132" s="41"/>
      <c r="I132" s="33" t="s">
        <v>30</v>
      </c>
      <c r="J132" s="37" t="str">
        <f>E21</f>
        <v>DOPRAPLAN s.r.o.</v>
      </c>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28</v>
      </c>
      <c r="D133" s="41"/>
      <c r="E133" s="41"/>
      <c r="F133" s="28" t="str">
        <f>IF(E18="","",E18)</f>
        <v>Vyplň údaj</v>
      </c>
      <c r="G133" s="41"/>
      <c r="H133" s="41"/>
      <c r="I133" s="33" t="s">
        <v>33</v>
      </c>
      <c r="J133" s="37" t="str">
        <f>E24</f>
        <v xml:space="preserve"> </v>
      </c>
      <c r="K133" s="41"/>
      <c r="L133" s="64"/>
      <c r="S133" s="39"/>
      <c r="T133" s="39"/>
      <c r="U133" s="39"/>
      <c r="V133" s="39"/>
      <c r="W133" s="39"/>
      <c r="X133" s="39"/>
      <c r="Y133" s="39"/>
      <c r="Z133" s="39"/>
      <c r="AA133" s="39"/>
      <c r="AB133" s="39"/>
      <c r="AC133" s="39"/>
      <c r="AD133" s="39"/>
      <c r="AE133" s="39"/>
    </row>
    <row r="134" spans="1:31" s="2" customFormat="1" ht="10.3"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11" customFormat="1" ht="29.25" customHeight="1">
      <c r="A135" s="215"/>
      <c r="B135" s="216"/>
      <c r="C135" s="217" t="s">
        <v>158</v>
      </c>
      <c r="D135" s="218" t="s">
        <v>60</v>
      </c>
      <c r="E135" s="218" t="s">
        <v>56</v>
      </c>
      <c r="F135" s="218" t="s">
        <v>57</v>
      </c>
      <c r="G135" s="218" t="s">
        <v>159</v>
      </c>
      <c r="H135" s="218" t="s">
        <v>160</v>
      </c>
      <c r="I135" s="218" t="s">
        <v>161</v>
      </c>
      <c r="J135" s="218" t="s">
        <v>140</v>
      </c>
      <c r="K135" s="219" t="s">
        <v>162</v>
      </c>
      <c r="L135" s="220"/>
      <c r="M135" s="101" t="s">
        <v>1</v>
      </c>
      <c r="N135" s="102" t="s">
        <v>39</v>
      </c>
      <c r="O135" s="102" t="s">
        <v>163</v>
      </c>
      <c r="P135" s="102" t="s">
        <v>164</v>
      </c>
      <c r="Q135" s="102" t="s">
        <v>165</v>
      </c>
      <c r="R135" s="102" t="s">
        <v>166</v>
      </c>
      <c r="S135" s="102" t="s">
        <v>167</v>
      </c>
      <c r="T135" s="103" t="s">
        <v>168</v>
      </c>
      <c r="U135" s="215"/>
      <c r="V135" s="215"/>
      <c r="W135" s="215"/>
      <c r="X135" s="215"/>
      <c r="Y135" s="215"/>
      <c r="Z135" s="215"/>
      <c r="AA135" s="215"/>
      <c r="AB135" s="215"/>
      <c r="AC135" s="215"/>
      <c r="AD135" s="215"/>
      <c r="AE135" s="215"/>
    </row>
    <row r="136" spans="1:63" s="2" customFormat="1" ht="22.8" customHeight="1">
      <c r="A136" s="39"/>
      <c r="B136" s="40"/>
      <c r="C136" s="108" t="s">
        <v>169</v>
      </c>
      <c r="D136" s="41"/>
      <c r="E136" s="41"/>
      <c r="F136" s="41"/>
      <c r="G136" s="41"/>
      <c r="H136" s="41"/>
      <c r="I136" s="41"/>
      <c r="J136" s="221">
        <f>BK136</f>
        <v>0</v>
      </c>
      <c r="K136" s="41"/>
      <c r="L136" s="45"/>
      <c r="M136" s="104"/>
      <c r="N136" s="222"/>
      <c r="O136" s="105"/>
      <c r="P136" s="223">
        <f>P137</f>
        <v>0</v>
      </c>
      <c r="Q136" s="105"/>
      <c r="R136" s="223">
        <f>R137</f>
        <v>298.71294097</v>
      </c>
      <c r="S136" s="105"/>
      <c r="T136" s="224">
        <f>T137</f>
        <v>13.995000000000001</v>
      </c>
      <c r="U136" s="39"/>
      <c r="V136" s="39"/>
      <c r="W136" s="39"/>
      <c r="X136" s="39"/>
      <c r="Y136" s="39"/>
      <c r="Z136" s="39"/>
      <c r="AA136" s="39"/>
      <c r="AB136" s="39"/>
      <c r="AC136" s="39"/>
      <c r="AD136" s="39"/>
      <c r="AE136" s="39"/>
      <c r="AT136" s="18" t="s">
        <v>74</v>
      </c>
      <c r="AU136" s="18" t="s">
        <v>142</v>
      </c>
      <c r="BK136" s="225">
        <f>BK137</f>
        <v>0</v>
      </c>
    </row>
    <row r="137" spans="1:63" s="12" customFormat="1" ht="25.9" customHeight="1">
      <c r="A137" s="12"/>
      <c r="B137" s="226"/>
      <c r="C137" s="227"/>
      <c r="D137" s="228" t="s">
        <v>74</v>
      </c>
      <c r="E137" s="229" t="s">
        <v>232</v>
      </c>
      <c r="F137" s="229" t="s">
        <v>233</v>
      </c>
      <c r="G137" s="227"/>
      <c r="H137" s="227"/>
      <c r="I137" s="230"/>
      <c r="J137" s="231">
        <f>BK137</f>
        <v>0</v>
      </c>
      <c r="K137" s="227"/>
      <c r="L137" s="232"/>
      <c r="M137" s="233"/>
      <c r="N137" s="234"/>
      <c r="O137" s="234"/>
      <c r="P137" s="235">
        <f>P138+P233+P262+P282+P289+P317+P321+P431+P490</f>
        <v>0</v>
      </c>
      <c r="Q137" s="234"/>
      <c r="R137" s="235">
        <f>R138+R233+R262+R282+R289+R317+R321+R431+R490</f>
        <v>298.71294097</v>
      </c>
      <c r="S137" s="234"/>
      <c r="T137" s="236">
        <f>T138+T233+T262+T282+T289+T317+T321+T431+T490</f>
        <v>13.995000000000001</v>
      </c>
      <c r="U137" s="12"/>
      <c r="V137" s="12"/>
      <c r="W137" s="12"/>
      <c r="X137" s="12"/>
      <c r="Y137" s="12"/>
      <c r="Z137" s="12"/>
      <c r="AA137" s="12"/>
      <c r="AB137" s="12"/>
      <c r="AC137" s="12"/>
      <c r="AD137" s="12"/>
      <c r="AE137" s="12"/>
      <c r="AR137" s="237" t="s">
        <v>83</v>
      </c>
      <c r="AT137" s="238" t="s">
        <v>74</v>
      </c>
      <c r="AU137" s="238" t="s">
        <v>75</v>
      </c>
      <c r="AY137" s="237" t="s">
        <v>172</v>
      </c>
      <c r="BK137" s="239">
        <f>BK138+BK233+BK262+BK282+BK289+BK317+BK321+BK431+BK490</f>
        <v>0</v>
      </c>
    </row>
    <row r="138" spans="1:63" s="12" customFormat="1" ht="22.8" customHeight="1">
      <c r="A138" s="12"/>
      <c r="B138" s="226"/>
      <c r="C138" s="227"/>
      <c r="D138" s="228" t="s">
        <v>74</v>
      </c>
      <c r="E138" s="240" t="s">
        <v>83</v>
      </c>
      <c r="F138" s="240" t="s">
        <v>121</v>
      </c>
      <c r="G138" s="227"/>
      <c r="H138" s="227"/>
      <c r="I138" s="230"/>
      <c r="J138" s="241">
        <f>BK138</f>
        <v>0</v>
      </c>
      <c r="K138" s="227"/>
      <c r="L138" s="232"/>
      <c r="M138" s="233"/>
      <c r="N138" s="234"/>
      <c r="O138" s="234"/>
      <c r="P138" s="235">
        <f>SUM(P139:P232)</f>
        <v>0</v>
      </c>
      <c r="Q138" s="234"/>
      <c r="R138" s="235">
        <f>SUM(R139:R232)</f>
        <v>148.00333</v>
      </c>
      <c r="S138" s="234"/>
      <c r="T138" s="236">
        <f>SUM(T139:T232)</f>
        <v>0</v>
      </c>
      <c r="U138" s="12"/>
      <c r="V138" s="12"/>
      <c r="W138" s="12"/>
      <c r="X138" s="12"/>
      <c r="Y138" s="12"/>
      <c r="Z138" s="12"/>
      <c r="AA138" s="12"/>
      <c r="AB138" s="12"/>
      <c r="AC138" s="12"/>
      <c r="AD138" s="12"/>
      <c r="AE138" s="12"/>
      <c r="AR138" s="237" t="s">
        <v>83</v>
      </c>
      <c r="AT138" s="238" t="s">
        <v>74</v>
      </c>
      <c r="AU138" s="238" t="s">
        <v>83</v>
      </c>
      <c r="AY138" s="237" t="s">
        <v>172</v>
      </c>
      <c r="BK138" s="239">
        <f>SUM(BK139:BK232)</f>
        <v>0</v>
      </c>
    </row>
    <row r="139" spans="1:65" s="2" customFormat="1" ht="24.15" customHeight="1">
      <c r="A139" s="39"/>
      <c r="B139" s="40"/>
      <c r="C139" s="242" t="s">
        <v>83</v>
      </c>
      <c r="D139" s="242" t="s">
        <v>175</v>
      </c>
      <c r="E139" s="243" t="s">
        <v>778</v>
      </c>
      <c r="F139" s="244" t="s">
        <v>779</v>
      </c>
      <c r="G139" s="245" t="s">
        <v>399</v>
      </c>
      <c r="H139" s="246">
        <v>294</v>
      </c>
      <c r="I139" s="247"/>
      <c r="J139" s="248">
        <f>ROUND(I139*H139,2)</f>
        <v>0</v>
      </c>
      <c r="K139" s="244" t="s">
        <v>216</v>
      </c>
      <c r="L139" s="45"/>
      <c r="M139" s="249" t="s">
        <v>1</v>
      </c>
      <c r="N139" s="250" t="s">
        <v>40</v>
      </c>
      <c r="O139" s="92"/>
      <c r="P139" s="251">
        <f>O139*H139</f>
        <v>0</v>
      </c>
      <c r="Q139" s="251">
        <v>0</v>
      </c>
      <c r="R139" s="251">
        <f>Q139*H139</f>
        <v>0</v>
      </c>
      <c r="S139" s="251">
        <v>0</v>
      </c>
      <c r="T139" s="252">
        <f>S139*H139</f>
        <v>0</v>
      </c>
      <c r="U139" s="39"/>
      <c r="V139" s="39"/>
      <c r="W139" s="39"/>
      <c r="X139" s="39"/>
      <c r="Y139" s="39"/>
      <c r="Z139" s="39"/>
      <c r="AA139" s="39"/>
      <c r="AB139" s="39"/>
      <c r="AC139" s="39"/>
      <c r="AD139" s="39"/>
      <c r="AE139" s="39"/>
      <c r="AR139" s="253" t="s">
        <v>195</v>
      </c>
      <c r="AT139" s="253" t="s">
        <v>175</v>
      </c>
      <c r="AU139" s="253" t="s">
        <v>85</v>
      </c>
      <c r="AY139" s="18" t="s">
        <v>172</v>
      </c>
      <c r="BE139" s="254">
        <f>IF(N139="základní",J139,0)</f>
        <v>0</v>
      </c>
      <c r="BF139" s="254">
        <f>IF(N139="snížená",J139,0)</f>
        <v>0</v>
      </c>
      <c r="BG139" s="254">
        <f>IF(N139="zákl. přenesená",J139,0)</f>
        <v>0</v>
      </c>
      <c r="BH139" s="254">
        <f>IF(N139="sníž. přenesená",J139,0)</f>
        <v>0</v>
      </c>
      <c r="BI139" s="254">
        <f>IF(N139="nulová",J139,0)</f>
        <v>0</v>
      </c>
      <c r="BJ139" s="18" t="s">
        <v>83</v>
      </c>
      <c r="BK139" s="254">
        <f>ROUND(I139*H139,2)</f>
        <v>0</v>
      </c>
      <c r="BL139" s="18" t="s">
        <v>195</v>
      </c>
      <c r="BM139" s="253" t="s">
        <v>945</v>
      </c>
    </row>
    <row r="140" spans="1:47" s="2" customFormat="1" ht="12">
      <c r="A140" s="39"/>
      <c r="B140" s="40"/>
      <c r="C140" s="41"/>
      <c r="D140" s="255" t="s">
        <v>182</v>
      </c>
      <c r="E140" s="41"/>
      <c r="F140" s="256" t="s">
        <v>781</v>
      </c>
      <c r="G140" s="41"/>
      <c r="H140" s="41"/>
      <c r="I140" s="210"/>
      <c r="J140" s="41"/>
      <c r="K140" s="41"/>
      <c r="L140" s="45"/>
      <c r="M140" s="257"/>
      <c r="N140" s="258"/>
      <c r="O140" s="92"/>
      <c r="P140" s="92"/>
      <c r="Q140" s="92"/>
      <c r="R140" s="92"/>
      <c r="S140" s="92"/>
      <c r="T140" s="93"/>
      <c r="U140" s="39"/>
      <c r="V140" s="39"/>
      <c r="W140" s="39"/>
      <c r="X140" s="39"/>
      <c r="Y140" s="39"/>
      <c r="Z140" s="39"/>
      <c r="AA140" s="39"/>
      <c r="AB140" s="39"/>
      <c r="AC140" s="39"/>
      <c r="AD140" s="39"/>
      <c r="AE140" s="39"/>
      <c r="AT140" s="18" t="s">
        <v>182</v>
      </c>
      <c r="AU140" s="18" t="s">
        <v>85</v>
      </c>
    </row>
    <row r="141" spans="1:47" s="2" customFormat="1" ht="12">
      <c r="A141" s="39"/>
      <c r="B141" s="40"/>
      <c r="C141" s="41"/>
      <c r="D141" s="271" t="s">
        <v>218</v>
      </c>
      <c r="E141" s="41"/>
      <c r="F141" s="272" t="s">
        <v>782</v>
      </c>
      <c r="G141" s="41"/>
      <c r="H141" s="41"/>
      <c r="I141" s="210"/>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218</v>
      </c>
      <c r="AU141" s="18" t="s">
        <v>85</v>
      </c>
    </row>
    <row r="142" spans="1:47" s="2" customFormat="1" ht="12">
      <c r="A142" s="39"/>
      <c r="B142" s="40"/>
      <c r="C142" s="41"/>
      <c r="D142" s="255" t="s">
        <v>242</v>
      </c>
      <c r="E142" s="41"/>
      <c r="F142" s="259" t="s">
        <v>783</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242</v>
      </c>
      <c r="AU142" s="18" t="s">
        <v>85</v>
      </c>
    </row>
    <row r="143" spans="1:51" s="13" customFormat="1" ht="12">
      <c r="A143" s="13"/>
      <c r="B143" s="260"/>
      <c r="C143" s="261"/>
      <c r="D143" s="255" t="s">
        <v>203</v>
      </c>
      <c r="E143" s="262" t="s">
        <v>768</v>
      </c>
      <c r="F143" s="263" t="s">
        <v>932</v>
      </c>
      <c r="G143" s="261"/>
      <c r="H143" s="264">
        <v>294</v>
      </c>
      <c r="I143" s="265"/>
      <c r="J143" s="261"/>
      <c r="K143" s="261"/>
      <c r="L143" s="266"/>
      <c r="M143" s="267"/>
      <c r="N143" s="268"/>
      <c r="O143" s="268"/>
      <c r="P143" s="268"/>
      <c r="Q143" s="268"/>
      <c r="R143" s="268"/>
      <c r="S143" s="268"/>
      <c r="T143" s="269"/>
      <c r="U143" s="13"/>
      <c r="V143" s="13"/>
      <c r="W143" s="13"/>
      <c r="X143" s="13"/>
      <c r="Y143" s="13"/>
      <c r="Z143" s="13"/>
      <c r="AA143" s="13"/>
      <c r="AB143" s="13"/>
      <c r="AC143" s="13"/>
      <c r="AD143" s="13"/>
      <c r="AE143" s="13"/>
      <c r="AT143" s="270" t="s">
        <v>203</v>
      </c>
      <c r="AU143" s="270" t="s">
        <v>85</v>
      </c>
      <c r="AV143" s="13" t="s">
        <v>85</v>
      </c>
      <c r="AW143" s="13" t="s">
        <v>32</v>
      </c>
      <c r="AX143" s="13" t="s">
        <v>83</v>
      </c>
      <c r="AY143" s="270" t="s">
        <v>172</v>
      </c>
    </row>
    <row r="144" spans="1:65" s="2" customFormat="1" ht="16.5" customHeight="1">
      <c r="A144" s="39"/>
      <c r="B144" s="40"/>
      <c r="C144" s="242" t="s">
        <v>946</v>
      </c>
      <c r="D144" s="242" t="s">
        <v>175</v>
      </c>
      <c r="E144" s="243" t="s">
        <v>947</v>
      </c>
      <c r="F144" s="244" t="s">
        <v>948</v>
      </c>
      <c r="G144" s="245" t="s">
        <v>238</v>
      </c>
      <c r="H144" s="246">
        <v>1</v>
      </c>
      <c r="I144" s="247"/>
      <c r="J144" s="248">
        <f>ROUND(I144*H144,2)</f>
        <v>0</v>
      </c>
      <c r="K144" s="244" t="s">
        <v>179</v>
      </c>
      <c r="L144" s="45"/>
      <c r="M144" s="249" t="s">
        <v>1</v>
      </c>
      <c r="N144" s="250" t="s">
        <v>40</v>
      </c>
      <c r="O144" s="92"/>
      <c r="P144" s="251">
        <f>O144*H144</f>
        <v>0</v>
      </c>
      <c r="Q144" s="251">
        <v>9E-05</v>
      </c>
      <c r="R144" s="251">
        <f>Q144*H144</f>
        <v>9E-05</v>
      </c>
      <c r="S144" s="251">
        <v>0</v>
      </c>
      <c r="T144" s="252">
        <f>S144*H144</f>
        <v>0</v>
      </c>
      <c r="U144" s="39"/>
      <c r="V144" s="39"/>
      <c r="W144" s="39"/>
      <c r="X144" s="39"/>
      <c r="Y144" s="39"/>
      <c r="Z144" s="39"/>
      <c r="AA144" s="39"/>
      <c r="AB144" s="39"/>
      <c r="AC144" s="39"/>
      <c r="AD144" s="39"/>
      <c r="AE144" s="39"/>
      <c r="AR144" s="253" t="s">
        <v>195</v>
      </c>
      <c r="AT144" s="253" t="s">
        <v>175</v>
      </c>
      <c r="AU144" s="253" t="s">
        <v>85</v>
      </c>
      <c r="AY144" s="18" t="s">
        <v>172</v>
      </c>
      <c r="BE144" s="254">
        <f>IF(N144="základní",J144,0)</f>
        <v>0</v>
      </c>
      <c r="BF144" s="254">
        <f>IF(N144="snížená",J144,0)</f>
        <v>0</v>
      </c>
      <c r="BG144" s="254">
        <f>IF(N144="zákl. přenesená",J144,0)</f>
        <v>0</v>
      </c>
      <c r="BH144" s="254">
        <f>IF(N144="sníž. přenesená",J144,0)</f>
        <v>0</v>
      </c>
      <c r="BI144" s="254">
        <f>IF(N144="nulová",J144,0)</f>
        <v>0</v>
      </c>
      <c r="BJ144" s="18" t="s">
        <v>83</v>
      </c>
      <c r="BK144" s="254">
        <f>ROUND(I144*H144,2)</f>
        <v>0</v>
      </c>
      <c r="BL144" s="18" t="s">
        <v>195</v>
      </c>
      <c r="BM144" s="253" t="s">
        <v>949</v>
      </c>
    </row>
    <row r="145" spans="1:47" s="2" customFormat="1" ht="12">
      <c r="A145" s="39"/>
      <c r="B145" s="40"/>
      <c r="C145" s="41"/>
      <c r="D145" s="255" t="s">
        <v>182</v>
      </c>
      <c r="E145" s="41"/>
      <c r="F145" s="256" t="s">
        <v>950</v>
      </c>
      <c r="G145" s="41"/>
      <c r="H145" s="41"/>
      <c r="I145" s="210"/>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182</v>
      </c>
      <c r="AU145" s="18" t="s">
        <v>85</v>
      </c>
    </row>
    <row r="146" spans="1:47" s="2" customFormat="1" ht="12">
      <c r="A146" s="39"/>
      <c r="B146" s="40"/>
      <c r="C146" s="41"/>
      <c r="D146" s="255" t="s">
        <v>242</v>
      </c>
      <c r="E146" s="41"/>
      <c r="F146" s="259" t="s">
        <v>951</v>
      </c>
      <c r="G146" s="41"/>
      <c r="H146" s="41"/>
      <c r="I146" s="210"/>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242</v>
      </c>
      <c r="AU146" s="18" t="s">
        <v>85</v>
      </c>
    </row>
    <row r="147" spans="1:51" s="13" customFormat="1" ht="12">
      <c r="A147" s="13"/>
      <c r="B147" s="260"/>
      <c r="C147" s="261"/>
      <c r="D147" s="255" t="s">
        <v>203</v>
      </c>
      <c r="E147" s="262" t="s">
        <v>1</v>
      </c>
      <c r="F147" s="263" t="s">
        <v>83</v>
      </c>
      <c r="G147" s="261"/>
      <c r="H147" s="264">
        <v>1</v>
      </c>
      <c r="I147" s="265"/>
      <c r="J147" s="261"/>
      <c r="K147" s="261"/>
      <c r="L147" s="266"/>
      <c r="M147" s="267"/>
      <c r="N147" s="268"/>
      <c r="O147" s="268"/>
      <c r="P147" s="268"/>
      <c r="Q147" s="268"/>
      <c r="R147" s="268"/>
      <c r="S147" s="268"/>
      <c r="T147" s="269"/>
      <c r="U147" s="13"/>
      <c r="V147" s="13"/>
      <c r="W147" s="13"/>
      <c r="X147" s="13"/>
      <c r="Y147" s="13"/>
      <c r="Z147" s="13"/>
      <c r="AA147" s="13"/>
      <c r="AB147" s="13"/>
      <c r="AC147" s="13"/>
      <c r="AD147" s="13"/>
      <c r="AE147" s="13"/>
      <c r="AT147" s="270" t="s">
        <v>203</v>
      </c>
      <c r="AU147" s="270" t="s">
        <v>85</v>
      </c>
      <c r="AV147" s="13" t="s">
        <v>85</v>
      </c>
      <c r="AW147" s="13" t="s">
        <v>32</v>
      </c>
      <c r="AX147" s="13" t="s">
        <v>83</v>
      </c>
      <c r="AY147" s="270" t="s">
        <v>172</v>
      </c>
    </row>
    <row r="148" spans="1:65" s="2" customFormat="1" ht="24.15" customHeight="1">
      <c r="A148" s="39"/>
      <c r="B148" s="40"/>
      <c r="C148" s="242" t="s">
        <v>85</v>
      </c>
      <c r="D148" s="242" t="s">
        <v>175</v>
      </c>
      <c r="E148" s="243" t="s">
        <v>952</v>
      </c>
      <c r="F148" s="244" t="s">
        <v>953</v>
      </c>
      <c r="G148" s="245" t="s">
        <v>417</v>
      </c>
      <c r="H148" s="246">
        <v>12</v>
      </c>
      <c r="I148" s="247"/>
      <c r="J148" s="248">
        <f>ROUND(I148*H148,2)</f>
        <v>0</v>
      </c>
      <c r="K148" s="244" t="s">
        <v>216</v>
      </c>
      <c r="L148" s="45"/>
      <c r="M148" s="249" t="s">
        <v>1</v>
      </c>
      <c r="N148" s="250" t="s">
        <v>40</v>
      </c>
      <c r="O148" s="92"/>
      <c r="P148" s="251">
        <f>O148*H148</f>
        <v>0</v>
      </c>
      <c r="Q148" s="251">
        <v>0</v>
      </c>
      <c r="R148" s="251">
        <f>Q148*H148</f>
        <v>0</v>
      </c>
      <c r="S148" s="251">
        <v>0</v>
      </c>
      <c r="T148" s="252">
        <f>S148*H148</f>
        <v>0</v>
      </c>
      <c r="U148" s="39"/>
      <c r="V148" s="39"/>
      <c r="W148" s="39"/>
      <c r="X148" s="39"/>
      <c r="Y148" s="39"/>
      <c r="Z148" s="39"/>
      <c r="AA148" s="39"/>
      <c r="AB148" s="39"/>
      <c r="AC148" s="39"/>
      <c r="AD148" s="39"/>
      <c r="AE148" s="39"/>
      <c r="AR148" s="253" t="s">
        <v>195</v>
      </c>
      <c r="AT148" s="253" t="s">
        <v>175</v>
      </c>
      <c r="AU148" s="253" t="s">
        <v>85</v>
      </c>
      <c r="AY148" s="18" t="s">
        <v>172</v>
      </c>
      <c r="BE148" s="254">
        <f>IF(N148="základní",J148,0)</f>
        <v>0</v>
      </c>
      <c r="BF148" s="254">
        <f>IF(N148="snížená",J148,0)</f>
        <v>0</v>
      </c>
      <c r="BG148" s="254">
        <f>IF(N148="zákl. přenesená",J148,0)</f>
        <v>0</v>
      </c>
      <c r="BH148" s="254">
        <f>IF(N148="sníž. přenesená",J148,0)</f>
        <v>0</v>
      </c>
      <c r="BI148" s="254">
        <f>IF(N148="nulová",J148,0)</f>
        <v>0</v>
      </c>
      <c r="BJ148" s="18" t="s">
        <v>83</v>
      </c>
      <c r="BK148" s="254">
        <f>ROUND(I148*H148,2)</f>
        <v>0</v>
      </c>
      <c r="BL148" s="18" t="s">
        <v>195</v>
      </c>
      <c r="BM148" s="253" t="s">
        <v>954</v>
      </c>
    </row>
    <row r="149" spans="1:47" s="2" customFormat="1" ht="12">
      <c r="A149" s="39"/>
      <c r="B149" s="40"/>
      <c r="C149" s="41"/>
      <c r="D149" s="255" t="s">
        <v>182</v>
      </c>
      <c r="E149" s="41"/>
      <c r="F149" s="256" t="s">
        <v>955</v>
      </c>
      <c r="G149" s="41"/>
      <c r="H149" s="41"/>
      <c r="I149" s="210"/>
      <c r="J149" s="41"/>
      <c r="K149" s="41"/>
      <c r="L149" s="45"/>
      <c r="M149" s="257"/>
      <c r="N149" s="258"/>
      <c r="O149" s="92"/>
      <c r="P149" s="92"/>
      <c r="Q149" s="92"/>
      <c r="R149" s="92"/>
      <c r="S149" s="92"/>
      <c r="T149" s="93"/>
      <c r="U149" s="39"/>
      <c r="V149" s="39"/>
      <c r="W149" s="39"/>
      <c r="X149" s="39"/>
      <c r="Y149" s="39"/>
      <c r="Z149" s="39"/>
      <c r="AA149" s="39"/>
      <c r="AB149" s="39"/>
      <c r="AC149" s="39"/>
      <c r="AD149" s="39"/>
      <c r="AE149" s="39"/>
      <c r="AT149" s="18" t="s">
        <v>182</v>
      </c>
      <c r="AU149" s="18" t="s">
        <v>85</v>
      </c>
    </row>
    <row r="150" spans="1:47" s="2" customFormat="1" ht="12">
      <c r="A150" s="39"/>
      <c r="B150" s="40"/>
      <c r="C150" s="41"/>
      <c r="D150" s="271" t="s">
        <v>218</v>
      </c>
      <c r="E150" s="41"/>
      <c r="F150" s="272" t="s">
        <v>956</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218</v>
      </c>
      <c r="AU150" s="18" t="s">
        <v>85</v>
      </c>
    </row>
    <row r="151" spans="1:47" s="2" customFormat="1" ht="12">
      <c r="A151" s="39"/>
      <c r="B151" s="40"/>
      <c r="C151" s="41"/>
      <c r="D151" s="255" t="s">
        <v>242</v>
      </c>
      <c r="E151" s="41"/>
      <c r="F151" s="259" t="s">
        <v>957</v>
      </c>
      <c r="G151" s="41"/>
      <c r="H151" s="41"/>
      <c r="I151" s="210"/>
      <c r="J151" s="41"/>
      <c r="K151" s="41"/>
      <c r="L151" s="45"/>
      <c r="M151" s="257"/>
      <c r="N151" s="258"/>
      <c r="O151" s="92"/>
      <c r="P151" s="92"/>
      <c r="Q151" s="92"/>
      <c r="R151" s="92"/>
      <c r="S151" s="92"/>
      <c r="T151" s="93"/>
      <c r="U151" s="39"/>
      <c r="V151" s="39"/>
      <c r="W151" s="39"/>
      <c r="X151" s="39"/>
      <c r="Y151" s="39"/>
      <c r="Z151" s="39"/>
      <c r="AA151" s="39"/>
      <c r="AB151" s="39"/>
      <c r="AC151" s="39"/>
      <c r="AD151" s="39"/>
      <c r="AE151" s="39"/>
      <c r="AT151" s="18" t="s">
        <v>242</v>
      </c>
      <c r="AU151" s="18" t="s">
        <v>85</v>
      </c>
    </row>
    <row r="152" spans="1:51" s="13" customFormat="1" ht="12">
      <c r="A152" s="13"/>
      <c r="B152" s="260"/>
      <c r="C152" s="261"/>
      <c r="D152" s="255" t="s">
        <v>203</v>
      </c>
      <c r="E152" s="262" t="s">
        <v>931</v>
      </c>
      <c r="F152" s="263" t="s">
        <v>958</v>
      </c>
      <c r="G152" s="261"/>
      <c r="H152" s="264">
        <v>12</v>
      </c>
      <c r="I152" s="265"/>
      <c r="J152" s="261"/>
      <c r="K152" s="261"/>
      <c r="L152" s="266"/>
      <c r="M152" s="267"/>
      <c r="N152" s="268"/>
      <c r="O152" s="268"/>
      <c r="P152" s="268"/>
      <c r="Q152" s="268"/>
      <c r="R152" s="268"/>
      <c r="S152" s="268"/>
      <c r="T152" s="269"/>
      <c r="U152" s="13"/>
      <c r="V152" s="13"/>
      <c r="W152" s="13"/>
      <c r="X152" s="13"/>
      <c r="Y152" s="13"/>
      <c r="Z152" s="13"/>
      <c r="AA152" s="13"/>
      <c r="AB152" s="13"/>
      <c r="AC152" s="13"/>
      <c r="AD152" s="13"/>
      <c r="AE152" s="13"/>
      <c r="AT152" s="270" t="s">
        <v>203</v>
      </c>
      <c r="AU152" s="270" t="s">
        <v>85</v>
      </c>
      <c r="AV152" s="13" t="s">
        <v>85</v>
      </c>
      <c r="AW152" s="13" t="s">
        <v>32</v>
      </c>
      <c r="AX152" s="13" t="s">
        <v>83</v>
      </c>
      <c r="AY152" s="270" t="s">
        <v>172</v>
      </c>
    </row>
    <row r="153" spans="1:65" s="2" customFormat="1" ht="24.15" customHeight="1">
      <c r="A153" s="39"/>
      <c r="B153" s="40"/>
      <c r="C153" s="242" t="s">
        <v>189</v>
      </c>
      <c r="D153" s="242" t="s">
        <v>175</v>
      </c>
      <c r="E153" s="243" t="s">
        <v>959</v>
      </c>
      <c r="F153" s="244" t="s">
        <v>960</v>
      </c>
      <c r="G153" s="245" t="s">
        <v>417</v>
      </c>
      <c r="H153" s="246">
        <v>37.5</v>
      </c>
      <c r="I153" s="247"/>
      <c r="J153" s="248">
        <f>ROUND(I153*H153,2)</f>
        <v>0</v>
      </c>
      <c r="K153" s="244" t="s">
        <v>216</v>
      </c>
      <c r="L153" s="45"/>
      <c r="M153" s="249" t="s">
        <v>1</v>
      </c>
      <c r="N153" s="250" t="s">
        <v>40</v>
      </c>
      <c r="O153" s="92"/>
      <c r="P153" s="251">
        <f>O153*H153</f>
        <v>0</v>
      </c>
      <c r="Q153" s="251">
        <v>0</v>
      </c>
      <c r="R153" s="251">
        <f>Q153*H153</f>
        <v>0</v>
      </c>
      <c r="S153" s="251">
        <v>0</v>
      </c>
      <c r="T153" s="252">
        <f>S153*H153</f>
        <v>0</v>
      </c>
      <c r="U153" s="39"/>
      <c r="V153" s="39"/>
      <c r="W153" s="39"/>
      <c r="X153" s="39"/>
      <c r="Y153" s="39"/>
      <c r="Z153" s="39"/>
      <c r="AA153" s="39"/>
      <c r="AB153" s="39"/>
      <c r="AC153" s="39"/>
      <c r="AD153" s="39"/>
      <c r="AE153" s="39"/>
      <c r="AR153" s="253" t="s">
        <v>195</v>
      </c>
      <c r="AT153" s="253" t="s">
        <v>175</v>
      </c>
      <c r="AU153" s="253" t="s">
        <v>85</v>
      </c>
      <c r="AY153" s="18" t="s">
        <v>172</v>
      </c>
      <c r="BE153" s="254">
        <f>IF(N153="základní",J153,0)</f>
        <v>0</v>
      </c>
      <c r="BF153" s="254">
        <f>IF(N153="snížená",J153,0)</f>
        <v>0</v>
      </c>
      <c r="BG153" s="254">
        <f>IF(N153="zákl. přenesená",J153,0)</f>
        <v>0</v>
      </c>
      <c r="BH153" s="254">
        <f>IF(N153="sníž. přenesená",J153,0)</f>
        <v>0</v>
      </c>
      <c r="BI153" s="254">
        <f>IF(N153="nulová",J153,0)</f>
        <v>0</v>
      </c>
      <c r="BJ153" s="18" t="s">
        <v>83</v>
      </c>
      <c r="BK153" s="254">
        <f>ROUND(I153*H153,2)</f>
        <v>0</v>
      </c>
      <c r="BL153" s="18" t="s">
        <v>195</v>
      </c>
      <c r="BM153" s="253" t="s">
        <v>961</v>
      </c>
    </row>
    <row r="154" spans="1:47" s="2" customFormat="1" ht="12">
      <c r="A154" s="39"/>
      <c r="B154" s="40"/>
      <c r="C154" s="41"/>
      <c r="D154" s="255" t="s">
        <v>182</v>
      </c>
      <c r="E154" s="41"/>
      <c r="F154" s="256" t="s">
        <v>962</v>
      </c>
      <c r="G154" s="41"/>
      <c r="H154" s="41"/>
      <c r="I154" s="210"/>
      <c r="J154" s="41"/>
      <c r="K154" s="41"/>
      <c r="L154" s="45"/>
      <c r="M154" s="257"/>
      <c r="N154" s="258"/>
      <c r="O154" s="92"/>
      <c r="P154" s="92"/>
      <c r="Q154" s="92"/>
      <c r="R154" s="92"/>
      <c r="S154" s="92"/>
      <c r="T154" s="93"/>
      <c r="U154" s="39"/>
      <c r="V154" s="39"/>
      <c r="W154" s="39"/>
      <c r="X154" s="39"/>
      <c r="Y154" s="39"/>
      <c r="Z154" s="39"/>
      <c r="AA154" s="39"/>
      <c r="AB154" s="39"/>
      <c r="AC154" s="39"/>
      <c r="AD154" s="39"/>
      <c r="AE154" s="39"/>
      <c r="AT154" s="18" t="s">
        <v>182</v>
      </c>
      <c r="AU154" s="18" t="s">
        <v>85</v>
      </c>
    </row>
    <row r="155" spans="1:47" s="2" customFormat="1" ht="12">
      <c r="A155" s="39"/>
      <c r="B155" s="40"/>
      <c r="C155" s="41"/>
      <c r="D155" s="271" t="s">
        <v>218</v>
      </c>
      <c r="E155" s="41"/>
      <c r="F155" s="272" t="s">
        <v>963</v>
      </c>
      <c r="G155" s="41"/>
      <c r="H155" s="41"/>
      <c r="I155" s="210"/>
      <c r="J155" s="41"/>
      <c r="K155" s="41"/>
      <c r="L155" s="45"/>
      <c r="M155" s="257"/>
      <c r="N155" s="258"/>
      <c r="O155" s="92"/>
      <c r="P155" s="92"/>
      <c r="Q155" s="92"/>
      <c r="R155" s="92"/>
      <c r="S155" s="92"/>
      <c r="T155" s="93"/>
      <c r="U155" s="39"/>
      <c r="V155" s="39"/>
      <c r="W155" s="39"/>
      <c r="X155" s="39"/>
      <c r="Y155" s="39"/>
      <c r="Z155" s="39"/>
      <c r="AA155" s="39"/>
      <c r="AB155" s="39"/>
      <c r="AC155" s="39"/>
      <c r="AD155" s="39"/>
      <c r="AE155" s="39"/>
      <c r="AT155" s="18" t="s">
        <v>218</v>
      </c>
      <c r="AU155" s="18" t="s">
        <v>85</v>
      </c>
    </row>
    <row r="156" spans="1:47" s="2" customFormat="1" ht="12">
      <c r="A156" s="39"/>
      <c r="B156" s="40"/>
      <c r="C156" s="41"/>
      <c r="D156" s="255" t="s">
        <v>242</v>
      </c>
      <c r="E156" s="41"/>
      <c r="F156" s="259" t="s">
        <v>957</v>
      </c>
      <c r="G156" s="41"/>
      <c r="H156" s="41"/>
      <c r="I156" s="210"/>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242</v>
      </c>
      <c r="AU156" s="18" t="s">
        <v>85</v>
      </c>
    </row>
    <row r="157" spans="1:51" s="13" customFormat="1" ht="12">
      <c r="A157" s="13"/>
      <c r="B157" s="260"/>
      <c r="C157" s="261"/>
      <c r="D157" s="255" t="s">
        <v>203</v>
      </c>
      <c r="E157" s="262" t="s">
        <v>1</v>
      </c>
      <c r="F157" s="263" t="s">
        <v>964</v>
      </c>
      <c r="G157" s="261"/>
      <c r="H157" s="264">
        <v>37.5</v>
      </c>
      <c r="I157" s="265"/>
      <c r="J157" s="261"/>
      <c r="K157" s="261"/>
      <c r="L157" s="266"/>
      <c r="M157" s="267"/>
      <c r="N157" s="268"/>
      <c r="O157" s="268"/>
      <c r="P157" s="268"/>
      <c r="Q157" s="268"/>
      <c r="R157" s="268"/>
      <c r="S157" s="268"/>
      <c r="T157" s="269"/>
      <c r="U157" s="13"/>
      <c r="V157" s="13"/>
      <c r="W157" s="13"/>
      <c r="X157" s="13"/>
      <c r="Y157" s="13"/>
      <c r="Z157" s="13"/>
      <c r="AA157" s="13"/>
      <c r="AB157" s="13"/>
      <c r="AC157" s="13"/>
      <c r="AD157" s="13"/>
      <c r="AE157" s="13"/>
      <c r="AT157" s="270" t="s">
        <v>203</v>
      </c>
      <c r="AU157" s="270" t="s">
        <v>85</v>
      </c>
      <c r="AV157" s="13" t="s">
        <v>85</v>
      </c>
      <c r="AW157" s="13" t="s">
        <v>32</v>
      </c>
      <c r="AX157" s="13" t="s">
        <v>83</v>
      </c>
      <c r="AY157" s="270" t="s">
        <v>172</v>
      </c>
    </row>
    <row r="158" spans="1:65" s="2" customFormat="1" ht="24.15" customHeight="1">
      <c r="A158" s="39"/>
      <c r="B158" s="40"/>
      <c r="C158" s="242" t="s">
        <v>195</v>
      </c>
      <c r="D158" s="242" t="s">
        <v>175</v>
      </c>
      <c r="E158" s="243" t="s">
        <v>784</v>
      </c>
      <c r="F158" s="244" t="s">
        <v>785</v>
      </c>
      <c r="G158" s="245" t="s">
        <v>417</v>
      </c>
      <c r="H158" s="246">
        <v>141</v>
      </c>
      <c r="I158" s="247"/>
      <c r="J158" s="248">
        <f>ROUND(I158*H158,2)</f>
        <v>0</v>
      </c>
      <c r="K158" s="244" t="s">
        <v>179</v>
      </c>
      <c r="L158" s="45"/>
      <c r="M158" s="249" t="s">
        <v>1</v>
      </c>
      <c r="N158" s="250" t="s">
        <v>40</v>
      </c>
      <c r="O158" s="92"/>
      <c r="P158" s="251">
        <f>O158*H158</f>
        <v>0</v>
      </c>
      <c r="Q158" s="251">
        <v>0</v>
      </c>
      <c r="R158" s="251">
        <f>Q158*H158</f>
        <v>0</v>
      </c>
      <c r="S158" s="251">
        <v>0</v>
      </c>
      <c r="T158" s="252">
        <f>S158*H158</f>
        <v>0</v>
      </c>
      <c r="U158" s="39"/>
      <c r="V158" s="39"/>
      <c r="W158" s="39"/>
      <c r="X158" s="39"/>
      <c r="Y158" s="39"/>
      <c r="Z158" s="39"/>
      <c r="AA158" s="39"/>
      <c r="AB158" s="39"/>
      <c r="AC158" s="39"/>
      <c r="AD158" s="39"/>
      <c r="AE158" s="39"/>
      <c r="AR158" s="253" t="s">
        <v>195</v>
      </c>
      <c r="AT158" s="253" t="s">
        <v>175</v>
      </c>
      <c r="AU158" s="253" t="s">
        <v>85</v>
      </c>
      <c r="AY158" s="18" t="s">
        <v>172</v>
      </c>
      <c r="BE158" s="254">
        <f>IF(N158="základní",J158,0)</f>
        <v>0</v>
      </c>
      <c r="BF158" s="254">
        <f>IF(N158="snížená",J158,0)</f>
        <v>0</v>
      </c>
      <c r="BG158" s="254">
        <f>IF(N158="zákl. přenesená",J158,0)</f>
        <v>0</v>
      </c>
      <c r="BH158" s="254">
        <f>IF(N158="sníž. přenesená",J158,0)</f>
        <v>0</v>
      </c>
      <c r="BI158" s="254">
        <f>IF(N158="nulová",J158,0)</f>
        <v>0</v>
      </c>
      <c r="BJ158" s="18" t="s">
        <v>83</v>
      </c>
      <c r="BK158" s="254">
        <f>ROUND(I158*H158,2)</f>
        <v>0</v>
      </c>
      <c r="BL158" s="18" t="s">
        <v>195</v>
      </c>
      <c r="BM158" s="253" t="s">
        <v>965</v>
      </c>
    </row>
    <row r="159" spans="1:47" s="2" customFormat="1" ht="12">
      <c r="A159" s="39"/>
      <c r="B159" s="40"/>
      <c r="C159" s="41"/>
      <c r="D159" s="255" t="s">
        <v>182</v>
      </c>
      <c r="E159" s="41"/>
      <c r="F159" s="256" t="s">
        <v>787</v>
      </c>
      <c r="G159" s="41"/>
      <c r="H159" s="41"/>
      <c r="I159" s="210"/>
      <c r="J159" s="41"/>
      <c r="K159" s="41"/>
      <c r="L159" s="45"/>
      <c r="M159" s="257"/>
      <c r="N159" s="258"/>
      <c r="O159" s="92"/>
      <c r="P159" s="92"/>
      <c r="Q159" s="92"/>
      <c r="R159" s="92"/>
      <c r="S159" s="92"/>
      <c r="T159" s="93"/>
      <c r="U159" s="39"/>
      <c r="V159" s="39"/>
      <c r="W159" s="39"/>
      <c r="X159" s="39"/>
      <c r="Y159" s="39"/>
      <c r="Z159" s="39"/>
      <c r="AA159" s="39"/>
      <c r="AB159" s="39"/>
      <c r="AC159" s="39"/>
      <c r="AD159" s="39"/>
      <c r="AE159" s="39"/>
      <c r="AT159" s="18" t="s">
        <v>182</v>
      </c>
      <c r="AU159" s="18" t="s">
        <v>85</v>
      </c>
    </row>
    <row r="160" spans="1:47" s="2" customFormat="1" ht="12">
      <c r="A160" s="39"/>
      <c r="B160" s="40"/>
      <c r="C160" s="41"/>
      <c r="D160" s="255" t="s">
        <v>242</v>
      </c>
      <c r="E160" s="41"/>
      <c r="F160" s="259" t="s">
        <v>788</v>
      </c>
      <c r="G160" s="41"/>
      <c r="H160" s="41"/>
      <c r="I160" s="210"/>
      <c r="J160" s="41"/>
      <c r="K160" s="41"/>
      <c r="L160" s="45"/>
      <c r="M160" s="257"/>
      <c r="N160" s="258"/>
      <c r="O160" s="92"/>
      <c r="P160" s="92"/>
      <c r="Q160" s="92"/>
      <c r="R160" s="92"/>
      <c r="S160" s="92"/>
      <c r="T160" s="93"/>
      <c r="U160" s="39"/>
      <c r="V160" s="39"/>
      <c r="W160" s="39"/>
      <c r="X160" s="39"/>
      <c r="Y160" s="39"/>
      <c r="Z160" s="39"/>
      <c r="AA160" s="39"/>
      <c r="AB160" s="39"/>
      <c r="AC160" s="39"/>
      <c r="AD160" s="39"/>
      <c r="AE160" s="39"/>
      <c r="AT160" s="18" t="s">
        <v>242</v>
      </c>
      <c r="AU160" s="18" t="s">
        <v>85</v>
      </c>
    </row>
    <row r="161" spans="1:51" s="13" customFormat="1" ht="12">
      <c r="A161" s="13"/>
      <c r="B161" s="260"/>
      <c r="C161" s="261"/>
      <c r="D161" s="255" t="s">
        <v>203</v>
      </c>
      <c r="E161" s="262" t="s">
        <v>774</v>
      </c>
      <c r="F161" s="263" t="s">
        <v>966</v>
      </c>
      <c r="G161" s="261"/>
      <c r="H161" s="264">
        <v>141</v>
      </c>
      <c r="I161" s="265"/>
      <c r="J161" s="261"/>
      <c r="K161" s="261"/>
      <c r="L161" s="266"/>
      <c r="M161" s="267"/>
      <c r="N161" s="268"/>
      <c r="O161" s="268"/>
      <c r="P161" s="268"/>
      <c r="Q161" s="268"/>
      <c r="R161" s="268"/>
      <c r="S161" s="268"/>
      <c r="T161" s="269"/>
      <c r="U161" s="13"/>
      <c r="V161" s="13"/>
      <c r="W161" s="13"/>
      <c r="X161" s="13"/>
      <c r="Y161" s="13"/>
      <c r="Z161" s="13"/>
      <c r="AA161" s="13"/>
      <c r="AB161" s="13"/>
      <c r="AC161" s="13"/>
      <c r="AD161" s="13"/>
      <c r="AE161" s="13"/>
      <c r="AT161" s="270" t="s">
        <v>203</v>
      </c>
      <c r="AU161" s="270" t="s">
        <v>85</v>
      </c>
      <c r="AV161" s="13" t="s">
        <v>85</v>
      </c>
      <c r="AW161" s="13" t="s">
        <v>32</v>
      </c>
      <c r="AX161" s="13" t="s">
        <v>83</v>
      </c>
      <c r="AY161" s="270" t="s">
        <v>172</v>
      </c>
    </row>
    <row r="162" spans="1:65" s="2" customFormat="1" ht="24.15" customHeight="1">
      <c r="A162" s="39"/>
      <c r="B162" s="40"/>
      <c r="C162" s="242" t="s">
        <v>171</v>
      </c>
      <c r="D162" s="242" t="s">
        <v>175</v>
      </c>
      <c r="E162" s="243" t="s">
        <v>790</v>
      </c>
      <c r="F162" s="244" t="s">
        <v>791</v>
      </c>
      <c r="G162" s="245" t="s">
        <v>417</v>
      </c>
      <c r="H162" s="246">
        <v>183.9</v>
      </c>
      <c r="I162" s="247"/>
      <c r="J162" s="248">
        <f>ROUND(I162*H162,2)</f>
        <v>0</v>
      </c>
      <c r="K162" s="244" t="s">
        <v>179</v>
      </c>
      <c r="L162" s="45"/>
      <c r="M162" s="249" t="s">
        <v>1</v>
      </c>
      <c r="N162" s="250" t="s">
        <v>40</v>
      </c>
      <c r="O162" s="92"/>
      <c r="P162" s="251">
        <f>O162*H162</f>
        <v>0</v>
      </c>
      <c r="Q162" s="251">
        <v>0</v>
      </c>
      <c r="R162" s="251">
        <f>Q162*H162</f>
        <v>0</v>
      </c>
      <c r="S162" s="251">
        <v>0</v>
      </c>
      <c r="T162" s="252">
        <f>S162*H162</f>
        <v>0</v>
      </c>
      <c r="U162" s="39"/>
      <c r="V162" s="39"/>
      <c r="W162" s="39"/>
      <c r="X162" s="39"/>
      <c r="Y162" s="39"/>
      <c r="Z162" s="39"/>
      <c r="AA162" s="39"/>
      <c r="AB162" s="39"/>
      <c r="AC162" s="39"/>
      <c r="AD162" s="39"/>
      <c r="AE162" s="39"/>
      <c r="AR162" s="253" t="s">
        <v>195</v>
      </c>
      <c r="AT162" s="253" t="s">
        <v>175</v>
      </c>
      <c r="AU162" s="253" t="s">
        <v>85</v>
      </c>
      <c r="AY162" s="18" t="s">
        <v>172</v>
      </c>
      <c r="BE162" s="254">
        <f>IF(N162="základní",J162,0)</f>
        <v>0</v>
      </c>
      <c r="BF162" s="254">
        <f>IF(N162="snížená",J162,0)</f>
        <v>0</v>
      </c>
      <c r="BG162" s="254">
        <f>IF(N162="zákl. přenesená",J162,0)</f>
        <v>0</v>
      </c>
      <c r="BH162" s="254">
        <f>IF(N162="sníž. přenesená",J162,0)</f>
        <v>0</v>
      </c>
      <c r="BI162" s="254">
        <f>IF(N162="nulová",J162,0)</f>
        <v>0</v>
      </c>
      <c r="BJ162" s="18" t="s">
        <v>83</v>
      </c>
      <c r="BK162" s="254">
        <f>ROUND(I162*H162,2)</f>
        <v>0</v>
      </c>
      <c r="BL162" s="18" t="s">
        <v>195</v>
      </c>
      <c r="BM162" s="253" t="s">
        <v>967</v>
      </c>
    </row>
    <row r="163" spans="1:47" s="2" customFormat="1" ht="12">
      <c r="A163" s="39"/>
      <c r="B163" s="40"/>
      <c r="C163" s="41"/>
      <c r="D163" s="255" t="s">
        <v>182</v>
      </c>
      <c r="E163" s="41"/>
      <c r="F163" s="256" t="s">
        <v>793</v>
      </c>
      <c r="G163" s="41"/>
      <c r="H163" s="41"/>
      <c r="I163" s="210"/>
      <c r="J163" s="41"/>
      <c r="K163" s="41"/>
      <c r="L163" s="45"/>
      <c r="M163" s="257"/>
      <c r="N163" s="258"/>
      <c r="O163" s="92"/>
      <c r="P163" s="92"/>
      <c r="Q163" s="92"/>
      <c r="R163" s="92"/>
      <c r="S163" s="92"/>
      <c r="T163" s="93"/>
      <c r="U163" s="39"/>
      <c r="V163" s="39"/>
      <c r="W163" s="39"/>
      <c r="X163" s="39"/>
      <c r="Y163" s="39"/>
      <c r="Z163" s="39"/>
      <c r="AA163" s="39"/>
      <c r="AB163" s="39"/>
      <c r="AC163" s="39"/>
      <c r="AD163" s="39"/>
      <c r="AE163" s="39"/>
      <c r="AT163" s="18" t="s">
        <v>182</v>
      </c>
      <c r="AU163" s="18" t="s">
        <v>85</v>
      </c>
    </row>
    <row r="164" spans="1:47" s="2" customFormat="1" ht="12">
      <c r="A164" s="39"/>
      <c r="B164" s="40"/>
      <c r="C164" s="41"/>
      <c r="D164" s="255" t="s">
        <v>242</v>
      </c>
      <c r="E164" s="41"/>
      <c r="F164" s="259" t="s">
        <v>794</v>
      </c>
      <c r="G164" s="41"/>
      <c r="H164" s="41"/>
      <c r="I164" s="210"/>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242</v>
      </c>
      <c r="AU164" s="18" t="s">
        <v>85</v>
      </c>
    </row>
    <row r="165" spans="1:51" s="13" customFormat="1" ht="12">
      <c r="A165" s="13"/>
      <c r="B165" s="260"/>
      <c r="C165" s="261"/>
      <c r="D165" s="255" t="s">
        <v>203</v>
      </c>
      <c r="E165" s="262" t="s">
        <v>1</v>
      </c>
      <c r="F165" s="263" t="s">
        <v>770</v>
      </c>
      <c r="G165" s="261"/>
      <c r="H165" s="264">
        <v>148</v>
      </c>
      <c r="I165" s="265"/>
      <c r="J165" s="261"/>
      <c r="K165" s="261"/>
      <c r="L165" s="266"/>
      <c r="M165" s="267"/>
      <c r="N165" s="268"/>
      <c r="O165" s="268"/>
      <c r="P165" s="268"/>
      <c r="Q165" s="268"/>
      <c r="R165" s="268"/>
      <c r="S165" s="268"/>
      <c r="T165" s="269"/>
      <c r="U165" s="13"/>
      <c r="V165" s="13"/>
      <c r="W165" s="13"/>
      <c r="X165" s="13"/>
      <c r="Y165" s="13"/>
      <c r="Z165" s="13"/>
      <c r="AA165" s="13"/>
      <c r="AB165" s="13"/>
      <c r="AC165" s="13"/>
      <c r="AD165" s="13"/>
      <c r="AE165" s="13"/>
      <c r="AT165" s="270" t="s">
        <v>203</v>
      </c>
      <c r="AU165" s="270" t="s">
        <v>85</v>
      </c>
      <c r="AV165" s="13" t="s">
        <v>85</v>
      </c>
      <c r="AW165" s="13" t="s">
        <v>32</v>
      </c>
      <c r="AX165" s="13" t="s">
        <v>75</v>
      </c>
      <c r="AY165" s="270" t="s">
        <v>172</v>
      </c>
    </row>
    <row r="166" spans="1:51" s="13" customFormat="1" ht="12">
      <c r="A166" s="13"/>
      <c r="B166" s="260"/>
      <c r="C166" s="261"/>
      <c r="D166" s="255" t="s">
        <v>203</v>
      </c>
      <c r="E166" s="262" t="s">
        <v>1</v>
      </c>
      <c r="F166" s="263" t="s">
        <v>795</v>
      </c>
      <c r="G166" s="261"/>
      <c r="H166" s="264">
        <v>32.4</v>
      </c>
      <c r="I166" s="265"/>
      <c r="J166" s="261"/>
      <c r="K166" s="261"/>
      <c r="L166" s="266"/>
      <c r="M166" s="267"/>
      <c r="N166" s="268"/>
      <c r="O166" s="268"/>
      <c r="P166" s="268"/>
      <c r="Q166" s="268"/>
      <c r="R166" s="268"/>
      <c r="S166" s="268"/>
      <c r="T166" s="269"/>
      <c r="U166" s="13"/>
      <c r="V166" s="13"/>
      <c r="W166" s="13"/>
      <c r="X166" s="13"/>
      <c r="Y166" s="13"/>
      <c r="Z166" s="13"/>
      <c r="AA166" s="13"/>
      <c r="AB166" s="13"/>
      <c r="AC166" s="13"/>
      <c r="AD166" s="13"/>
      <c r="AE166" s="13"/>
      <c r="AT166" s="270" t="s">
        <v>203</v>
      </c>
      <c r="AU166" s="270" t="s">
        <v>85</v>
      </c>
      <c r="AV166" s="13" t="s">
        <v>85</v>
      </c>
      <c r="AW166" s="13" t="s">
        <v>32</v>
      </c>
      <c r="AX166" s="13" t="s">
        <v>75</v>
      </c>
      <c r="AY166" s="270" t="s">
        <v>172</v>
      </c>
    </row>
    <row r="167" spans="1:51" s="13" customFormat="1" ht="12">
      <c r="A167" s="13"/>
      <c r="B167" s="260"/>
      <c r="C167" s="261"/>
      <c r="D167" s="255" t="s">
        <v>203</v>
      </c>
      <c r="E167" s="262" t="s">
        <v>1</v>
      </c>
      <c r="F167" s="263" t="s">
        <v>775</v>
      </c>
      <c r="G167" s="261"/>
      <c r="H167" s="264">
        <v>3.5</v>
      </c>
      <c r="I167" s="265"/>
      <c r="J167" s="261"/>
      <c r="K167" s="261"/>
      <c r="L167" s="266"/>
      <c r="M167" s="267"/>
      <c r="N167" s="268"/>
      <c r="O167" s="268"/>
      <c r="P167" s="268"/>
      <c r="Q167" s="268"/>
      <c r="R167" s="268"/>
      <c r="S167" s="268"/>
      <c r="T167" s="269"/>
      <c r="U167" s="13"/>
      <c r="V167" s="13"/>
      <c r="W167" s="13"/>
      <c r="X167" s="13"/>
      <c r="Y167" s="13"/>
      <c r="Z167" s="13"/>
      <c r="AA167" s="13"/>
      <c r="AB167" s="13"/>
      <c r="AC167" s="13"/>
      <c r="AD167" s="13"/>
      <c r="AE167" s="13"/>
      <c r="AT167" s="270" t="s">
        <v>203</v>
      </c>
      <c r="AU167" s="270" t="s">
        <v>85</v>
      </c>
      <c r="AV167" s="13" t="s">
        <v>85</v>
      </c>
      <c r="AW167" s="13" t="s">
        <v>32</v>
      </c>
      <c r="AX167" s="13" t="s">
        <v>75</v>
      </c>
      <c r="AY167" s="270" t="s">
        <v>172</v>
      </c>
    </row>
    <row r="168" spans="1:51" s="16" customFormat="1" ht="12">
      <c r="A168" s="16"/>
      <c r="B168" s="298"/>
      <c r="C168" s="299"/>
      <c r="D168" s="255" t="s">
        <v>203</v>
      </c>
      <c r="E168" s="300" t="s">
        <v>1</v>
      </c>
      <c r="F168" s="301" t="s">
        <v>257</v>
      </c>
      <c r="G168" s="299"/>
      <c r="H168" s="302">
        <v>183.9</v>
      </c>
      <c r="I168" s="303"/>
      <c r="J168" s="299"/>
      <c r="K168" s="299"/>
      <c r="L168" s="304"/>
      <c r="M168" s="305"/>
      <c r="N168" s="306"/>
      <c r="O168" s="306"/>
      <c r="P168" s="306"/>
      <c r="Q168" s="306"/>
      <c r="R168" s="306"/>
      <c r="S168" s="306"/>
      <c r="T168" s="307"/>
      <c r="U168" s="16"/>
      <c r="V168" s="16"/>
      <c r="W168" s="16"/>
      <c r="X168" s="16"/>
      <c r="Y168" s="16"/>
      <c r="Z168" s="16"/>
      <c r="AA168" s="16"/>
      <c r="AB168" s="16"/>
      <c r="AC168" s="16"/>
      <c r="AD168" s="16"/>
      <c r="AE168" s="16"/>
      <c r="AT168" s="308" t="s">
        <v>203</v>
      </c>
      <c r="AU168" s="308" t="s">
        <v>85</v>
      </c>
      <c r="AV168" s="16" t="s">
        <v>195</v>
      </c>
      <c r="AW168" s="16" t="s">
        <v>32</v>
      </c>
      <c r="AX168" s="16" t="s">
        <v>83</v>
      </c>
      <c r="AY168" s="308" t="s">
        <v>172</v>
      </c>
    </row>
    <row r="169" spans="1:65" s="2" customFormat="1" ht="21.75" customHeight="1">
      <c r="A169" s="39"/>
      <c r="B169" s="40"/>
      <c r="C169" s="242" t="s">
        <v>205</v>
      </c>
      <c r="D169" s="242" t="s">
        <v>175</v>
      </c>
      <c r="E169" s="243" t="s">
        <v>796</v>
      </c>
      <c r="F169" s="244" t="s">
        <v>797</v>
      </c>
      <c r="G169" s="245" t="s">
        <v>417</v>
      </c>
      <c r="H169" s="246">
        <v>324.9</v>
      </c>
      <c r="I169" s="247"/>
      <c r="J169" s="248">
        <f>ROUND(I169*H169,2)</f>
        <v>0</v>
      </c>
      <c r="K169" s="244" t="s">
        <v>179</v>
      </c>
      <c r="L169" s="45"/>
      <c r="M169" s="249" t="s">
        <v>1</v>
      </c>
      <c r="N169" s="250" t="s">
        <v>40</v>
      </c>
      <c r="O169" s="92"/>
      <c r="P169" s="251">
        <f>O169*H169</f>
        <v>0</v>
      </c>
      <c r="Q169" s="251">
        <v>0</v>
      </c>
      <c r="R169" s="251">
        <f>Q169*H169</f>
        <v>0</v>
      </c>
      <c r="S169" s="251">
        <v>0</v>
      </c>
      <c r="T169" s="252">
        <f>S169*H169</f>
        <v>0</v>
      </c>
      <c r="U169" s="39"/>
      <c r="V169" s="39"/>
      <c r="W169" s="39"/>
      <c r="X169" s="39"/>
      <c r="Y169" s="39"/>
      <c r="Z169" s="39"/>
      <c r="AA169" s="39"/>
      <c r="AB169" s="39"/>
      <c r="AC169" s="39"/>
      <c r="AD169" s="39"/>
      <c r="AE169" s="39"/>
      <c r="AR169" s="253" t="s">
        <v>195</v>
      </c>
      <c r="AT169" s="253" t="s">
        <v>175</v>
      </c>
      <c r="AU169" s="253" t="s">
        <v>85</v>
      </c>
      <c r="AY169" s="18" t="s">
        <v>172</v>
      </c>
      <c r="BE169" s="254">
        <f>IF(N169="základní",J169,0)</f>
        <v>0</v>
      </c>
      <c r="BF169" s="254">
        <f>IF(N169="snížená",J169,0)</f>
        <v>0</v>
      </c>
      <c r="BG169" s="254">
        <f>IF(N169="zákl. přenesená",J169,0)</f>
        <v>0</v>
      </c>
      <c r="BH169" s="254">
        <f>IF(N169="sníž. přenesená",J169,0)</f>
        <v>0</v>
      </c>
      <c r="BI169" s="254">
        <f>IF(N169="nulová",J169,0)</f>
        <v>0</v>
      </c>
      <c r="BJ169" s="18" t="s">
        <v>83</v>
      </c>
      <c r="BK169" s="254">
        <f>ROUND(I169*H169,2)</f>
        <v>0</v>
      </c>
      <c r="BL169" s="18" t="s">
        <v>195</v>
      </c>
      <c r="BM169" s="253" t="s">
        <v>968</v>
      </c>
    </row>
    <row r="170" spans="1:47" s="2" customFormat="1" ht="12">
      <c r="A170" s="39"/>
      <c r="B170" s="40"/>
      <c r="C170" s="41"/>
      <c r="D170" s="255" t="s">
        <v>182</v>
      </c>
      <c r="E170" s="41"/>
      <c r="F170" s="256" t="s">
        <v>799</v>
      </c>
      <c r="G170" s="41"/>
      <c r="H170" s="41"/>
      <c r="I170" s="210"/>
      <c r="J170" s="41"/>
      <c r="K170" s="41"/>
      <c r="L170" s="45"/>
      <c r="M170" s="257"/>
      <c r="N170" s="258"/>
      <c r="O170" s="92"/>
      <c r="P170" s="92"/>
      <c r="Q170" s="92"/>
      <c r="R170" s="92"/>
      <c r="S170" s="92"/>
      <c r="T170" s="93"/>
      <c r="U170" s="39"/>
      <c r="V170" s="39"/>
      <c r="W170" s="39"/>
      <c r="X170" s="39"/>
      <c r="Y170" s="39"/>
      <c r="Z170" s="39"/>
      <c r="AA170" s="39"/>
      <c r="AB170" s="39"/>
      <c r="AC170" s="39"/>
      <c r="AD170" s="39"/>
      <c r="AE170" s="39"/>
      <c r="AT170" s="18" t="s">
        <v>182</v>
      </c>
      <c r="AU170" s="18" t="s">
        <v>85</v>
      </c>
    </row>
    <row r="171" spans="1:47" s="2" customFormat="1" ht="12">
      <c r="A171" s="39"/>
      <c r="B171" s="40"/>
      <c r="C171" s="41"/>
      <c r="D171" s="255" t="s">
        <v>242</v>
      </c>
      <c r="E171" s="41"/>
      <c r="F171" s="259" t="s">
        <v>788</v>
      </c>
      <c r="G171" s="41"/>
      <c r="H171" s="41"/>
      <c r="I171" s="210"/>
      <c r="J171" s="41"/>
      <c r="K171" s="41"/>
      <c r="L171" s="45"/>
      <c r="M171" s="257"/>
      <c r="N171" s="258"/>
      <c r="O171" s="92"/>
      <c r="P171" s="92"/>
      <c r="Q171" s="92"/>
      <c r="R171" s="92"/>
      <c r="S171" s="92"/>
      <c r="T171" s="93"/>
      <c r="U171" s="39"/>
      <c r="V171" s="39"/>
      <c r="W171" s="39"/>
      <c r="X171" s="39"/>
      <c r="Y171" s="39"/>
      <c r="Z171" s="39"/>
      <c r="AA171" s="39"/>
      <c r="AB171" s="39"/>
      <c r="AC171" s="39"/>
      <c r="AD171" s="39"/>
      <c r="AE171" s="39"/>
      <c r="AT171" s="18" t="s">
        <v>242</v>
      </c>
      <c r="AU171" s="18" t="s">
        <v>85</v>
      </c>
    </row>
    <row r="172" spans="1:51" s="13" customFormat="1" ht="12">
      <c r="A172" s="13"/>
      <c r="B172" s="260"/>
      <c r="C172" s="261"/>
      <c r="D172" s="255" t="s">
        <v>203</v>
      </c>
      <c r="E172" s="262" t="s">
        <v>1</v>
      </c>
      <c r="F172" s="263" t="s">
        <v>774</v>
      </c>
      <c r="G172" s="261"/>
      <c r="H172" s="264">
        <v>141</v>
      </c>
      <c r="I172" s="265"/>
      <c r="J172" s="261"/>
      <c r="K172" s="261"/>
      <c r="L172" s="266"/>
      <c r="M172" s="267"/>
      <c r="N172" s="268"/>
      <c r="O172" s="268"/>
      <c r="P172" s="268"/>
      <c r="Q172" s="268"/>
      <c r="R172" s="268"/>
      <c r="S172" s="268"/>
      <c r="T172" s="269"/>
      <c r="U172" s="13"/>
      <c r="V172" s="13"/>
      <c r="W172" s="13"/>
      <c r="X172" s="13"/>
      <c r="Y172" s="13"/>
      <c r="Z172" s="13"/>
      <c r="AA172" s="13"/>
      <c r="AB172" s="13"/>
      <c r="AC172" s="13"/>
      <c r="AD172" s="13"/>
      <c r="AE172" s="13"/>
      <c r="AT172" s="270" t="s">
        <v>203</v>
      </c>
      <c r="AU172" s="270" t="s">
        <v>85</v>
      </c>
      <c r="AV172" s="13" t="s">
        <v>85</v>
      </c>
      <c r="AW172" s="13" t="s">
        <v>32</v>
      </c>
      <c r="AX172" s="13" t="s">
        <v>75</v>
      </c>
      <c r="AY172" s="270" t="s">
        <v>172</v>
      </c>
    </row>
    <row r="173" spans="1:51" s="13" customFormat="1" ht="12">
      <c r="A173" s="13"/>
      <c r="B173" s="260"/>
      <c r="C173" s="261"/>
      <c r="D173" s="255" t="s">
        <v>203</v>
      </c>
      <c r="E173" s="262" t="s">
        <v>1</v>
      </c>
      <c r="F173" s="263" t="s">
        <v>770</v>
      </c>
      <c r="G173" s="261"/>
      <c r="H173" s="264">
        <v>148</v>
      </c>
      <c r="I173" s="265"/>
      <c r="J173" s="261"/>
      <c r="K173" s="261"/>
      <c r="L173" s="266"/>
      <c r="M173" s="267"/>
      <c r="N173" s="268"/>
      <c r="O173" s="268"/>
      <c r="P173" s="268"/>
      <c r="Q173" s="268"/>
      <c r="R173" s="268"/>
      <c r="S173" s="268"/>
      <c r="T173" s="269"/>
      <c r="U173" s="13"/>
      <c r="V173" s="13"/>
      <c r="W173" s="13"/>
      <c r="X173" s="13"/>
      <c r="Y173" s="13"/>
      <c r="Z173" s="13"/>
      <c r="AA173" s="13"/>
      <c r="AB173" s="13"/>
      <c r="AC173" s="13"/>
      <c r="AD173" s="13"/>
      <c r="AE173" s="13"/>
      <c r="AT173" s="270" t="s">
        <v>203</v>
      </c>
      <c r="AU173" s="270" t="s">
        <v>85</v>
      </c>
      <c r="AV173" s="13" t="s">
        <v>85</v>
      </c>
      <c r="AW173" s="13" t="s">
        <v>32</v>
      </c>
      <c r="AX173" s="13" t="s">
        <v>75</v>
      </c>
      <c r="AY173" s="270" t="s">
        <v>172</v>
      </c>
    </row>
    <row r="174" spans="1:51" s="13" customFormat="1" ht="12">
      <c r="A174" s="13"/>
      <c r="B174" s="260"/>
      <c r="C174" s="261"/>
      <c r="D174" s="255" t="s">
        <v>203</v>
      </c>
      <c r="E174" s="262" t="s">
        <v>1</v>
      </c>
      <c r="F174" s="263" t="s">
        <v>795</v>
      </c>
      <c r="G174" s="261"/>
      <c r="H174" s="264">
        <v>32.4</v>
      </c>
      <c r="I174" s="265"/>
      <c r="J174" s="261"/>
      <c r="K174" s="261"/>
      <c r="L174" s="266"/>
      <c r="M174" s="267"/>
      <c r="N174" s="268"/>
      <c r="O174" s="268"/>
      <c r="P174" s="268"/>
      <c r="Q174" s="268"/>
      <c r="R174" s="268"/>
      <c r="S174" s="268"/>
      <c r="T174" s="269"/>
      <c r="U174" s="13"/>
      <c r="V174" s="13"/>
      <c r="W174" s="13"/>
      <c r="X174" s="13"/>
      <c r="Y174" s="13"/>
      <c r="Z174" s="13"/>
      <c r="AA174" s="13"/>
      <c r="AB174" s="13"/>
      <c r="AC174" s="13"/>
      <c r="AD174" s="13"/>
      <c r="AE174" s="13"/>
      <c r="AT174" s="270" t="s">
        <v>203</v>
      </c>
      <c r="AU174" s="270" t="s">
        <v>85</v>
      </c>
      <c r="AV174" s="13" t="s">
        <v>85</v>
      </c>
      <c r="AW174" s="13" t="s">
        <v>32</v>
      </c>
      <c r="AX174" s="13" t="s">
        <v>75</v>
      </c>
      <c r="AY174" s="270" t="s">
        <v>172</v>
      </c>
    </row>
    <row r="175" spans="1:51" s="13" customFormat="1" ht="12">
      <c r="A175" s="13"/>
      <c r="B175" s="260"/>
      <c r="C175" s="261"/>
      <c r="D175" s="255" t="s">
        <v>203</v>
      </c>
      <c r="E175" s="262" t="s">
        <v>1</v>
      </c>
      <c r="F175" s="263" t="s">
        <v>775</v>
      </c>
      <c r="G175" s="261"/>
      <c r="H175" s="264">
        <v>3.5</v>
      </c>
      <c r="I175" s="265"/>
      <c r="J175" s="261"/>
      <c r="K175" s="261"/>
      <c r="L175" s="266"/>
      <c r="M175" s="267"/>
      <c r="N175" s="268"/>
      <c r="O175" s="268"/>
      <c r="P175" s="268"/>
      <c r="Q175" s="268"/>
      <c r="R175" s="268"/>
      <c r="S175" s="268"/>
      <c r="T175" s="269"/>
      <c r="U175" s="13"/>
      <c r="V175" s="13"/>
      <c r="W175" s="13"/>
      <c r="X175" s="13"/>
      <c r="Y175" s="13"/>
      <c r="Z175" s="13"/>
      <c r="AA175" s="13"/>
      <c r="AB175" s="13"/>
      <c r="AC175" s="13"/>
      <c r="AD175" s="13"/>
      <c r="AE175" s="13"/>
      <c r="AT175" s="270" t="s">
        <v>203</v>
      </c>
      <c r="AU175" s="270" t="s">
        <v>85</v>
      </c>
      <c r="AV175" s="13" t="s">
        <v>85</v>
      </c>
      <c r="AW175" s="13" t="s">
        <v>32</v>
      </c>
      <c r="AX175" s="13" t="s">
        <v>75</v>
      </c>
      <c r="AY175" s="270" t="s">
        <v>172</v>
      </c>
    </row>
    <row r="176" spans="1:51" s="16" customFormat="1" ht="12">
      <c r="A176" s="16"/>
      <c r="B176" s="298"/>
      <c r="C176" s="299"/>
      <c r="D176" s="255" t="s">
        <v>203</v>
      </c>
      <c r="E176" s="300" t="s">
        <v>1</v>
      </c>
      <c r="F176" s="301" t="s">
        <v>257</v>
      </c>
      <c r="G176" s="299"/>
      <c r="H176" s="302">
        <v>324.9</v>
      </c>
      <c r="I176" s="303"/>
      <c r="J176" s="299"/>
      <c r="K176" s="299"/>
      <c r="L176" s="304"/>
      <c r="M176" s="305"/>
      <c r="N176" s="306"/>
      <c r="O176" s="306"/>
      <c r="P176" s="306"/>
      <c r="Q176" s="306"/>
      <c r="R176" s="306"/>
      <c r="S176" s="306"/>
      <c r="T176" s="307"/>
      <c r="U176" s="16"/>
      <c r="V176" s="16"/>
      <c r="W176" s="16"/>
      <c r="X176" s="16"/>
      <c r="Y176" s="16"/>
      <c r="Z176" s="16"/>
      <c r="AA176" s="16"/>
      <c r="AB176" s="16"/>
      <c r="AC176" s="16"/>
      <c r="AD176" s="16"/>
      <c r="AE176" s="16"/>
      <c r="AT176" s="308" t="s">
        <v>203</v>
      </c>
      <c r="AU176" s="308" t="s">
        <v>85</v>
      </c>
      <c r="AV176" s="16" t="s">
        <v>195</v>
      </c>
      <c r="AW176" s="16" t="s">
        <v>32</v>
      </c>
      <c r="AX176" s="16" t="s">
        <v>83</v>
      </c>
      <c r="AY176" s="308" t="s">
        <v>172</v>
      </c>
    </row>
    <row r="177" spans="1:65" s="2" customFormat="1" ht="21.75" customHeight="1">
      <c r="A177" s="39"/>
      <c r="B177" s="40"/>
      <c r="C177" s="242" t="s">
        <v>969</v>
      </c>
      <c r="D177" s="242" t="s">
        <v>175</v>
      </c>
      <c r="E177" s="243" t="s">
        <v>970</v>
      </c>
      <c r="F177" s="244" t="s">
        <v>971</v>
      </c>
      <c r="G177" s="245" t="s">
        <v>238</v>
      </c>
      <c r="H177" s="246">
        <v>1</v>
      </c>
      <c r="I177" s="247"/>
      <c r="J177" s="248">
        <f>ROUND(I177*H177,2)</f>
        <v>0</v>
      </c>
      <c r="K177" s="244" t="s">
        <v>179</v>
      </c>
      <c r="L177" s="45"/>
      <c r="M177" s="249" t="s">
        <v>1</v>
      </c>
      <c r="N177" s="250" t="s">
        <v>40</v>
      </c>
      <c r="O177" s="92"/>
      <c r="P177" s="251">
        <f>O177*H177</f>
        <v>0</v>
      </c>
      <c r="Q177" s="251">
        <v>0</v>
      </c>
      <c r="R177" s="251">
        <f>Q177*H177</f>
        <v>0</v>
      </c>
      <c r="S177" s="251">
        <v>0</v>
      </c>
      <c r="T177" s="252">
        <f>S177*H177</f>
        <v>0</v>
      </c>
      <c r="U177" s="39"/>
      <c r="V177" s="39"/>
      <c r="W177" s="39"/>
      <c r="X177" s="39"/>
      <c r="Y177" s="39"/>
      <c r="Z177" s="39"/>
      <c r="AA177" s="39"/>
      <c r="AB177" s="39"/>
      <c r="AC177" s="39"/>
      <c r="AD177" s="39"/>
      <c r="AE177" s="39"/>
      <c r="AR177" s="253" t="s">
        <v>195</v>
      </c>
      <c r="AT177" s="253" t="s">
        <v>175</v>
      </c>
      <c r="AU177" s="253" t="s">
        <v>85</v>
      </c>
      <c r="AY177" s="18" t="s">
        <v>172</v>
      </c>
      <c r="BE177" s="254">
        <f>IF(N177="základní",J177,0)</f>
        <v>0</v>
      </c>
      <c r="BF177" s="254">
        <f>IF(N177="snížená",J177,0)</f>
        <v>0</v>
      </c>
      <c r="BG177" s="254">
        <f>IF(N177="zákl. přenesená",J177,0)</f>
        <v>0</v>
      </c>
      <c r="BH177" s="254">
        <f>IF(N177="sníž. přenesená",J177,0)</f>
        <v>0</v>
      </c>
      <c r="BI177" s="254">
        <f>IF(N177="nulová",J177,0)</f>
        <v>0</v>
      </c>
      <c r="BJ177" s="18" t="s">
        <v>83</v>
      </c>
      <c r="BK177" s="254">
        <f>ROUND(I177*H177,2)</f>
        <v>0</v>
      </c>
      <c r="BL177" s="18" t="s">
        <v>195</v>
      </c>
      <c r="BM177" s="253" t="s">
        <v>972</v>
      </c>
    </row>
    <row r="178" spans="1:47" s="2" customFormat="1" ht="12">
      <c r="A178" s="39"/>
      <c r="B178" s="40"/>
      <c r="C178" s="41"/>
      <c r="D178" s="255" t="s">
        <v>182</v>
      </c>
      <c r="E178" s="41"/>
      <c r="F178" s="256" t="s">
        <v>973</v>
      </c>
      <c r="G178" s="41"/>
      <c r="H178" s="41"/>
      <c r="I178" s="210"/>
      <c r="J178" s="41"/>
      <c r="K178" s="41"/>
      <c r="L178" s="45"/>
      <c r="M178" s="257"/>
      <c r="N178" s="258"/>
      <c r="O178" s="92"/>
      <c r="P178" s="92"/>
      <c r="Q178" s="92"/>
      <c r="R178" s="92"/>
      <c r="S178" s="92"/>
      <c r="T178" s="93"/>
      <c r="U178" s="39"/>
      <c r="V178" s="39"/>
      <c r="W178" s="39"/>
      <c r="X178" s="39"/>
      <c r="Y178" s="39"/>
      <c r="Z178" s="39"/>
      <c r="AA178" s="39"/>
      <c r="AB178" s="39"/>
      <c r="AC178" s="39"/>
      <c r="AD178" s="39"/>
      <c r="AE178" s="39"/>
      <c r="AT178" s="18" t="s">
        <v>182</v>
      </c>
      <c r="AU178" s="18" t="s">
        <v>85</v>
      </c>
    </row>
    <row r="179" spans="1:47" s="2" customFormat="1" ht="12">
      <c r="A179" s="39"/>
      <c r="B179" s="40"/>
      <c r="C179" s="41"/>
      <c r="D179" s="255" t="s">
        <v>242</v>
      </c>
      <c r="E179" s="41"/>
      <c r="F179" s="259" t="s">
        <v>974</v>
      </c>
      <c r="G179" s="41"/>
      <c r="H179" s="41"/>
      <c r="I179" s="210"/>
      <c r="J179" s="41"/>
      <c r="K179" s="41"/>
      <c r="L179" s="45"/>
      <c r="M179" s="257"/>
      <c r="N179" s="258"/>
      <c r="O179" s="92"/>
      <c r="P179" s="92"/>
      <c r="Q179" s="92"/>
      <c r="R179" s="92"/>
      <c r="S179" s="92"/>
      <c r="T179" s="93"/>
      <c r="U179" s="39"/>
      <c r="V179" s="39"/>
      <c r="W179" s="39"/>
      <c r="X179" s="39"/>
      <c r="Y179" s="39"/>
      <c r="Z179" s="39"/>
      <c r="AA179" s="39"/>
      <c r="AB179" s="39"/>
      <c r="AC179" s="39"/>
      <c r="AD179" s="39"/>
      <c r="AE179" s="39"/>
      <c r="AT179" s="18" t="s">
        <v>242</v>
      </c>
      <c r="AU179" s="18" t="s">
        <v>85</v>
      </c>
    </row>
    <row r="180" spans="1:51" s="13" customFormat="1" ht="12">
      <c r="A180" s="13"/>
      <c r="B180" s="260"/>
      <c r="C180" s="261"/>
      <c r="D180" s="255" t="s">
        <v>203</v>
      </c>
      <c r="E180" s="262" t="s">
        <v>1</v>
      </c>
      <c r="F180" s="263" t="s">
        <v>83</v>
      </c>
      <c r="G180" s="261"/>
      <c r="H180" s="264">
        <v>1</v>
      </c>
      <c r="I180" s="265"/>
      <c r="J180" s="261"/>
      <c r="K180" s="261"/>
      <c r="L180" s="266"/>
      <c r="M180" s="267"/>
      <c r="N180" s="268"/>
      <c r="O180" s="268"/>
      <c r="P180" s="268"/>
      <c r="Q180" s="268"/>
      <c r="R180" s="268"/>
      <c r="S180" s="268"/>
      <c r="T180" s="269"/>
      <c r="U180" s="13"/>
      <c r="V180" s="13"/>
      <c r="W180" s="13"/>
      <c r="X180" s="13"/>
      <c r="Y180" s="13"/>
      <c r="Z180" s="13"/>
      <c r="AA180" s="13"/>
      <c r="AB180" s="13"/>
      <c r="AC180" s="13"/>
      <c r="AD180" s="13"/>
      <c r="AE180" s="13"/>
      <c r="AT180" s="270" t="s">
        <v>203</v>
      </c>
      <c r="AU180" s="270" t="s">
        <v>85</v>
      </c>
      <c r="AV180" s="13" t="s">
        <v>85</v>
      </c>
      <c r="AW180" s="13" t="s">
        <v>32</v>
      </c>
      <c r="AX180" s="13" t="s">
        <v>83</v>
      </c>
      <c r="AY180" s="270" t="s">
        <v>172</v>
      </c>
    </row>
    <row r="181" spans="1:65" s="2" customFormat="1" ht="24.15" customHeight="1">
      <c r="A181" s="39"/>
      <c r="B181" s="40"/>
      <c r="C181" s="242" t="s">
        <v>975</v>
      </c>
      <c r="D181" s="242" t="s">
        <v>175</v>
      </c>
      <c r="E181" s="243" t="s">
        <v>976</v>
      </c>
      <c r="F181" s="244" t="s">
        <v>977</v>
      </c>
      <c r="G181" s="245" t="s">
        <v>238</v>
      </c>
      <c r="H181" s="246">
        <v>1</v>
      </c>
      <c r="I181" s="247"/>
      <c r="J181" s="248">
        <f>ROUND(I181*H181,2)</f>
        <v>0</v>
      </c>
      <c r="K181" s="244" t="s">
        <v>179</v>
      </c>
      <c r="L181" s="45"/>
      <c r="M181" s="249" t="s">
        <v>1</v>
      </c>
      <c r="N181" s="250" t="s">
        <v>40</v>
      </c>
      <c r="O181" s="92"/>
      <c r="P181" s="251">
        <f>O181*H181</f>
        <v>0</v>
      </c>
      <c r="Q181" s="251">
        <v>0</v>
      </c>
      <c r="R181" s="251">
        <f>Q181*H181</f>
        <v>0</v>
      </c>
      <c r="S181" s="251">
        <v>0</v>
      </c>
      <c r="T181" s="252">
        <f>S181*H181</f>
        <v>0</v>
      </c>
      <c r="U181" s="39"/>
      <c r="V181" s="39"/>
      <c r="W181" s="39"/>
      <c r="X181" s="39"/>
      <c r="Y181" s="39"/>
      <c r="Z181" s="39"/>
      <c r="AA181" s="39"/>
      <c r="AB181" s="39"/>
      <c r="AC181" s="39"/>
      <c r="AD181" s="39"/>
      <c r="AE181" s="39"/>
      <c r="AR181" s="253" t="s">
        <v>195</v>
      </c>
      <c r="AT181" s="253" t="s">
        <v>175</v>
      </c>
      <c r="AU181" s="253" t="s">
        <v>85</v>
      </c>
      <c r="AY181" s="18" t="s">
        <v>172</v>
      </c>
      <c r="BE181" s="254">
        <f>IF(N181="základní",J181,0)</f>
        <v>0</v>
      </c>
      <c r="BF181" s="254">
        <f>IF(N181="snížená",J181,0)</f>
        <v>0</v>
      </c>
      <c r="BG181" s="254">
        <f>IF(N181="zákl. přenesená",J181,0)</f>
        <v>0</v>
      </c>
      <c r="BH181" s="254">
        <f>IF(N181="sníž. přenesená",J181,0)</f>
        <v>0</v>
      </c>
      <c r="BI181" s="254">
        <f>IF(N181="nulová",J181,0)</f>
        <v>0</v>
      </c>
      <c r="BJ181" s="18" t="s">
        <v>83</v>
      </c>
      <c r="BK181" s="254">
        <f>ROUND(I181*H181,2)</f>
        <v>0</v>
      </c>
      <c r="BL181" s="18" t="s">
        <v>195</v>
      </c>
      <c r="BM181" s="253" t="s">
        <v>978</v>
      </c>
    </row>
    <row r="182" spans="1:47" s="2" customFormat="1" ht="12">
      <c r="A182" s="39"/>
      <c r="B182" s="40"/>
      <c r="C182" s="41"/>
      <c r="D182" s="255" t="s">
        <v>182</v>
      </c>
      <c r="E182" s="41"/>
      <c r="F182" s="256" t="s">
        <v>979</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182</v>
      </c>
      <c r="AU182" s="18" t="s">
        <v>85</v>
      </c>
    </row>
    <row r="183" spans="1:47" s="2" customFormat="1" ht="12">
      <c r="A183" s="39"/>
      <c r="B183" s="40"/>
      <c r="C183" s="41"/>
      <c r="D183" s="255" t="s">
        <v>242</v>
      </c>
      <c r="E183" s="41"/>
      <c r="F183" s="259" t="s">
        <v>974</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242</v>
      </c>
      <c r="AU183" s="18" t="s">
        <v>85</v>
      </c>
    </row>
    <row r="184" spans="1:51" s="13" customFormat="1" ht="12">
      <c r="A184" s="13"/>
      <c r="B184" s="260"/>
      <c r="C184" s="261"/>
      <c r="D184" s="255" t="s">
        <v>203</v>
      </c>
      <c r="E184" s="262" t="s">
        <v>1</v>
      </c>
      <c r="F184" s="263" t="s">
        <v>83</v>
      </c>
      <c r="G184" s="261"/>
      <c r="H184" s="264">
        <v>1</v>
      </c>
      <c r="I184" s="265"/>
      <c r="J184" s="261"/>
      <c r="K184" s="261"/>
      <c r="L184" s="266"/>
      <c r="M184" s="267"/>
      <c r="N184" s="268"/>
      <c r="O184" s="268"/>
      <c r="P184" s="268"/>
      <c r="Q184" s="268"/>
      <c r="R184" s="268"/>
      <c r="S184" s="268"/>
      <c r="T184" s="269"/>
      <c r="U184" s="13"/>
      <c r="V184" s="13"/>
      <c r="W184" s="13"/>
      <c r="X184" s="13"/>
      <c r="Y184" s="13"/>
      <c r="Z184" s="13"/>
      <c r="AA184" s="13"/>
      <c r="AB184" s="13"/>
      <c r="AC184" s="13"/>
      <c r="AD184" s="13"/>
      <c r="AE184" s="13"/>
      <c r="AT184" s="270" t="s">
        <v>203</v>
      </c>
      <c r="AU184" s="270" t="s">
        <v>85</v>
      </c>
      <c r="AV184" s="13" t="s">
        <v>85</v>
      </c>
      <c r="AW184" s="13" t="s">
        <v>32</v>
      </c>
      <c r="AX184" s="13" t="s">
        <v>83</v>
      </c>
      <c r="AY184" s="270" t="s">
        <v>172</v>
      </c>
    </row>
    <row r="185" spans="1:65" s="2" customFormat="1" ht="24.15" customHeight="1">
      <c r="A185" s="39"/>
      <c r="B185" s="40"/>
      <c r="C185" s="242" t="s">
        <v>212</v>
      </c>
      <c r="D185" s="242" t="s">
        <v>175</v>
      </c>
      <c r="E185" s="243" t="s">
        <v>426</v>
      </c>
      <c r="F185" s="244" t="s">
        <v>427</v>
      </c>
      <c r="G185" s="245" t="s">
        <v>417</v>
      </c>
      <c r="H185" s="246">
        <v>354.3</v>
      </c>
      <c r="I185" s="247"/>
      <c r="J185" s="248">
        <f>ROUND(I185*H185,2)</f>
        <v>0</v>
      </c>
      <c r="K185" s="244" t="s">
        <v>179</v>
      </c>
      <c r="L185" s="45"/>
      <c r="M185" s="249" t="s">
        <v>1</v>
      </c>
      <c r="N185" s="250" t="s">
        <v>40</v>
      </c>
      <c r="O185" s="92"/>
      <c r="P185" s="251">
        <f>O185*H185</f>
        <v>0</v>
      </c>
      <c r="Q185" s="251">
        <v>0</v>
      </c>
      <c r="R185" s="251">
        <f>Q185*H185</f>
        <v>0</v>
      </c>
      <c r="S185" s="251">
        <v>0</v>
      </c>
      <c r="T185" s="252">
        <f>S185*H185</f>
        <v>0</v>
      </c>
      <c r="U185" s="39"/>
      <c r="V185" s="39"/>
      <c r="W185" s="39"/>
      <c r="X185" s="39"/>
      <c r="Y185" s="39"/>
      <c r="Z185" s="39"/>
      <c r="AA185" s="39"/>
      <c r="AB185" s="39"/>
      <c r="AC185" s="39"/>
      <c r="AD185" s="39"/>
      <c r="AE185" s="39"/>
      <c r="AR185" s="253" t="s">
        <v>195</v>
      </c>
      <c r="AT185" s="253" t="s">
        <v>175</v>
      </c>
      <c r="AU185" s="253" t="s">
        <v>85</v>
      </c>
      <c r="AY185" s="18" t="s">
        <v>172</v>
      </c>
      <c r="BE185" s="254">
        <f>IF(N185="základní",J185,0)</f>
        <v>0</v>
      </c>
      <c r="BF185" s="254">
        <f>IF(N185="snížená",J185,0)</f>
        <v>0</v>
      </c>
      <c r="BG185" s="254">
        <f>IF(N185="zákl. přenesená",J185,0)</f>
        <v>0</v>
      </c>
      <c r="BH185" s="254">
        <f>IF(N185="sníž. přenesená",J185,0)</f>
        <v>0</v>
      </c>
      <c r="BI185" s="254">
        <f>IF(N185="nulová",J185,0)</f>
        <v>0</v>
      </c>
      <c r="BJ185" s="18" t="s">
        <v>83</v>
      </c>
      <c r="BK185" s="254">
        <f>ROUND(I185*H185,2)</f>
        <v>0</v>
      </c>
      <c r="BL185" s="18" t="s">
        <v>195</v>
      </c>
      <c r="BM185" s="253" t="s">
        <v>980</v>
      </c>
    </row>
    <row r="186" spans="1:47" s="2" customFormat="1" ht="12">
      <c r="A186" s="39"/>
      <c r="B186" s="40"/>
      <c r="C186" s="41"/>
      <c r="D186" s="255" t="s">
        <v>182</v>
      </c>
      <c r="E186" s="41"/>
      <c r="F186" s="256" t="s">
        <v>429</v>
      </c>
      <c r="G186" s="41"/>
      <c r="H186" s="41"/>
      <c r="I186" s="210"/>
      <c r="J186" s="41"/>
      <c r="K186" s="41"/>
      <c r="L186" s="45"/>
      <c r="M186" s="257"/>
      <c r="N186" s="258"/>
      <c r="O186" s="92"/>
      <c r="P186" s="92"/>
      <c r="Q186" s="92"/>
      <c r="R186" s="92"/>
      <c r="S186" s="92"/>
      <c r="T186" s="93"/>
      <c r="U186" s="39"/>
      <c r="V186" s="39"/>
      <c r="W186" s="39"/>
      <c r="X186" s="39"/>
      <c r="Y186" s="39"/>
      <c r="Z186" s="39"/>
      <c r="AA186" s="39"/>
      <c r="AB186" s="39"/>
      <c r="AC186" s="39"/>
      <c r="AD186" s="39"/>
      <c r="AE186" s="39"/>
      <c r="AT186" s="18" t="s">
        <v>182</v>
      </c>
      <c r="AU186" s="18" t="s">
        <v>85</v>
      </c>
    </row>
    <row r="187" spans="1:47" s="2" customFormat="1" ht="12">
      <c r="A187" s="39"/>
      <c r="B187" s="40"/>
      <c r="C187" s="41"/>
      <c r="D187" s="255" t="s">
        <v>242</v>
      </c>
      <c r="E187" s="41"/>
      <c r="F187" s="259" t="s">
        <v>430</v>
      </c>
      <c r="G187" s="41"/>
      <c r="H187" s="41"/>
      <c r="I187" s="210"/>
      <c r="J187" s="41"/>
      <c r="K187" s="41"/>
      <c r="L187" s="45"/>
      <c r="M187" s="257"/>
      <c r="N187" s="258"/>
      <c r="O187" s="92"/>
      <c r="P187" s="92"/>
      <c r="Q187" s="92"/>
      <c r="R187" s="92"/>
      <c r="S187" s="92"/>
      <c r="T187" s="93"/>
      <c r="U187" s="39"/>
      <c r="V187" s="39"/>
      <c r="W187" s="39"/>
      <c r="X187" s="39"/>
      <c r="Y187" s="39"/>
      <c r="Z187" s="39"/>
      <c r="AA187" s="39"/>
      <c r="AB187" s="39"/>
      <c r="AC187" s="39"/>
      <c r="AD187" s="39"/>
      <c r="AE187" s="39"/>
      <c r="AT187" s="18" t="s">
        <v>242</v>
      </c>
      <c r="AU187" s="18" t="s">
        <v>85</v>
      </c>
    </row>
    <row r="188" spans="1:51" s="14" customFormat="1" ht="12">
      <c r="A188" s="14"/>
      <c r="B188" s="277"/>
      <c r="C188" s="278"/>
      <c r="D188" s="255" t="s">
        <v>203</v>
      </c>
      <c r="E188" s="279" t="s">
        <v>1</v>
      </c>
      <c r="F188" s="280" t="s">
        <v>805</v>
      </c>
      <c r="G188" s="278"/>
      <c r="H188" s="279" t="s">
        <v>1</v>
      </c>
      <c r="I188" s="281"/>
      <c r="J188" s="278"/>
      <c r="K188" s="278"/>
      <c r="L188" s="282"/>
      <c r="M188" s="283"/>
      <c r="N188" s="284"/>
      <c r="O188" s="284"/>
      <c r="P188" s="284"/>
      <c r="Q188" s="284"/>
      <c r="R188" s="284"/>
      <c r="S188" s="284"/>
      <c r="T188" s="285"/>
      <c r="U188" s="14"/>
      <c r="V188" s="14"/>
      <c r="W188" s="14"/>
      <c r="X188" s="14"/>
      <c r="Y188" s="14"/>
      <c r="Z188" s="14"/>
      <c r="AA188" s="14"/>
      <c r="AB188" s="14"/>
      <c r="AC188" s="14"/>
      <c r="AD188" s="14"/>
      <c r="AE188" s="14"/>
      <c r="AT188" s="286" t="s">
        <v>203</v>
      </c>
      <c r="AU188" s="286" t="s">
        <v>85</v>
      </c>
      <c r="AV188" s="14" t="s">
        <v>83</v>
      </c>
      <c r="AW188" s="14" t="s">
        <v>32</v>
      </c>
      <c r="AX188" s="14" t="s">
        <v>75</v>
      </c>
      <c r="AY188" s="286" t="s">
        <v>172</v>
      </c>
    </row>
    <row r="189" spans="1:51" s="13" customFormat="1" ht="12">
      <c r="A189" s="13"/>
      <c r="B189" s="260"/>
      <c r="C189" s="261"/>
      <c r="D189" s="255" t="s">
        <v>203</v>
      </c>
      <c r="E189" s="262" t="s">
        <v>1</v>
      </c>
      <c r="F189" s="263" t="s">
        <v>770</v>
      </c>
      <c r="G189" s="261"/>
      <c r="H189" s="264">
        <v>148</v>
      </c>
      <c r="I189" s="265"/>
      <c r="J189" s="261"/>
      <c r="K189" s="261"/>
      <c r="L189" s="266"/>
      <c r="M189" s="267"/>
      <c r="N189" s="268"/>
      <c r="O189" s="268"/>
      <c r="P189" s="268"/>
      <c r="Q189" s="268"/>
      <c r="R189" s="268"/>
      <c r="S189" s="268"/>
      <c r="T189" s="269"/>
      <c r="U189" s="13"/>
      <c r="V189" s="13"/>
      <c r="W189" s="13"/>
      <c r="X189" s="13"/>
      <c r="Y189" s="13"/>
      <c r="Z189" s="13"/>
      <c r="AA189" s="13"/>
      <c r="AB189" s="13"/>
      <c r="AC189" s="13"/>
      <c r="AD189" s="13"/>
      <c r="AE189" s="13"/>
      <c r="AT189" s="270" t="s">
        <v>203</v>
      </c>
      <c r="AU189" s="270" t="s">
        <v>85</v>
      </c>
      <c r="AV189" s="13" t="s">
        <v>85</v>
      </c>
      <c r="AW189" s="13" t="s">
        <v>32</v>
      </c>
      <c r="AX189" s="13" t="s">
        <v>75</v>
      </c>
      <c r="AY189" s="270" t="s">
        <v>172</v>
      </c>
    </row>
    <row r="190" spans="1:51" s="13" customFormat="1" ht="12">
      <c r="A190" s="13"/>
      <c r="B190" s="260"/>
      <c r="C190" s="261"/>
      <c r="D190" s="255" t="s">
        <v>203</v>
      </c>
      <c r="E190" s="262" t="s">
        <v>1</v>
      </c>
      <c r="F190" s="263" t="s">
        <v>795</v>
      </c>
      <c r="G190" s="261"/>
      <c r="H190" s="264">
        <v>32.4</v>
      </c>
      <c r="I190" s="265"/>
      <c r="J190" s="261"/>
      <c r="K190" s="261"/>
      <c r="L190" s="266"/>
      <c r="M190" s="267"/>
      <c r="N190" s="268"/>
      <c r="O190" s="268"/>
      <c r="P190" s="268"/>
      <c r="Q190" s="268"/>
      <c r="R190" s="268"/>
      <c r="S190" s="268"/>
      <c r="T190" s="269"/>
      <c r="U190" s="13"/>
      <c r="V190" s="13"/>
      <c r="W190" s="13"/>
      <c r="X190" s="13"/>
      <c r="Y190" s="13"/>
      <c r="Z190" s="13"/>
      <c r="AA190" s="13"/>
      <c r="AB190" s="13"/>
      <c r="AC190" s="13"/>
      <c r="AD190" s="13"/>
      <c r="AE190" s="13"/>
      <c r="AT190" s="270" t="s">
        <v>203</v>
      </c>
      <c r="AU190" s="270" t="s">
        <v>85</v>
      </c>
      <c r="AV190" s="13" t="s">
        <v>85</v>
      </c>
      <c r="AW190" s="13" t="s">
        <v>32</v>
      </c>
      <c r="AX190" s="13" t="s">
        <v>75</v>
      </c>
      <c r="AY190" s="270" t="s">
        <v>172</v>
      </c>
    </row>
    <row r="191" spans="1:51" s="13" customFormat="1" ht="12">
      <c r="A191" s="13"/>
      <c r="B191" s="260"/>
      <c r="C191" s="261"/>
      <c r="D191" s="255" t="s">
        <v>203</v>
      </c>
      <c r="E191" s="262" t="s">
        <v>1</v>
      </c>
      <c r="F191" s="263" t="s">
        <v>775</v>
      </c>
      <c r="G191" s="261"/>
      <c r="H191" s="264">
        <v>3.5</v>
      </c>
      <c r="I191" s="265"/>
      <c r="J191" s="261"/>
      <c r="K191" s="261"/>
      <c r="L191" s="266"/>
      <c r="M191" s="267"/>
      <c r="N191" s="268"/>
      <c r="O191" s="268"/>
      <c r="P191" s="268"/>
      <c r="Q191" s="268"/>
      <c r="R191" s="268"/>
      <c r="S191" s="268"/>
      <c r="T191" s="269"/>
      <c r="U191" s="13"/>
      <c r="V191" s="13"/>
      <c r="W191" s="13"/>
      <c r="X191" s="13"/>
      <c r="Y191" s="13"/>
      <c r="Z191" s="13"/>
      <c r="AA191" s="13"/>
      <c r="AB191" s="13"/>
      <c r="AC191" s="13"/>
      <c r="AD191" s="13"/>
      <c r="AE191" s="13"/>
      <c r="AT191" s="270" t="s">
        <v>203</v>
      </c>
      <c r="AU191" s="270" t="s">
        <v>85</v>
      </c>
      <c r="AV191" s="13" t="s">
        <v>85</v>
      </c>
      <c r="AW191" s="13" t="s">
        <v>32</v>
      </c>
      <c r="AX191" s="13" t="s">
        <v>75</v>
      </c>
      <c r="AY191" s="270" t="s">
        <v>172</v>
      </c>
    </row>
    <row r="192" spans="1:51" s="14" customFormat="1" ht="12">
      <c r="A192" s="14"/>
      <c r="B192" s="277"/>
      <c r="C192" s="278"/>
      <c r="D192" s="255" t="s">
        <v>203</v>
      </c>
      <c r="E192" s="279" t="s">
        <v>1</v>
      </c>
      <c r="F192" s="280" t="s">
        <v>806</v>
      </c>
      <c r="G192" s="278"/>
      <c r="H192" s="279" t="s">
        <v>1</v>
      </c>
      <c r="I192" s="281"/>
      <c r="J192" s="278"/>
      <c r="K192" s="278"/>
      <c r="L192" s="282"/>
      <c r="M192" s="283"/>
      <c r="N192" s="284"/>
      <c r="O192" s="284"/>
      <c r="P192" s="284"/>
      <c r="Q192" s="284"/>
      <c r="R192" s="284"/>
      <c r="S192" s="284"/>
      <c r="T192" s="285"/>
      <c r="U192" s="14"/>
      <c r="V192" s="14"/>
      <c r="W192" s="14"/>
      <c r="X192" s="14"/>
      <c r="Y192" s="14"/>
      <c r="Z192" s="14"/>
      <c r="AA192" s="14"/>
      <c r="AB192" s="14"/>
      <c r="AC192" s="14"/>
      <c r="AD192" s="14"/>
      <c r="AE192" s="14"/>
      <c r="AT192" s="286" t="s">
        <v>203</v>
      </c>
      <c r="AU192" s="286" t="s">
        <v>85</v>
      </c>
      <c r="AV192" s="14" t="s">
        <v>83</v>
      </c>
      <c r="AW192" s="14" t="s">
        <v>32</v>
      </c>
      <c r="AX192" s="14" t="s">
        <v>75</v>
      </c>
      <c r="AY192" s="286" t="s">
        <v>172</v>
      </c>
    </row>
    <row r="193" spans="1:51" s="13" customFormat="1" ht="12">
      <c r="A193" s="13"/>
      <c r="B193" s="260"/>
      <c r="C193" s="261"/>
      <c r="D193" s="255" t="s">
        <v>203</v>
      </c>
      <c r="E193" s="262" t="s">
        <v>771</v>
      </c>
      <c r="F193" s="263" t="s">
        <v>807</v>
      </c>
      <c r="G193" s="261"/>
      <c r="H193" s="264">
        <v>170.4</v>
      </c>
      <c r="I193" s="265"/>
      <c r="J193" s="261"/>
      <c r="K193" s="261"/>
      <c r="L193" s="266"/>
      <c r="M193" s="267"/>
      <c r="N193" s="268"/>
      <c r="O193" s="268"/>
      <c r="P193" s="268"/>
      <c r="Q193" s="268"/>
      <c r="R193" s="268"/>
      <c r="S193" s="268"/>
      <c r="T193" s="269"/>
      <c r="U193" s="13"/>
      <c r="V193" s="13"/>
      <c r="W193" s="13"/>
      <c r="X193" s="13"/>
      <c r="Y193" s="13"/>
      <c r="Z193" s="13"/>
      <c r="AA193" s="13"/>
      <c r="AB193" s="13"/>
      <c r="AC193" s="13"/>
      <c r="AD193" s="13"/>
      <c r="AE193" s="13"/>
      <c r="AT193" s="270" t="s">
        <v>203</v>
      </c>
      <c r="AU193" s="270" t="s">
        <v>85</v>
      </c>
      <c r="AV193" s="13" t="s">
        <v>85</v>
      </c>
      <c r="AW193" s="13" t="s">
        <v>32</v>
      </c>
      <c r="AX193" s="13" t="s">
        <v>75</v>
      </c>
      <c r="AY193" s="270" t="s">
        <v>172</v>
      </c>
    </row>
    <row r="194" spans="1:51" s="16" customFormat="1" ht="12">
      <c r="A194" s="16"/>
      <c r="B194" s="298"/>
      <c r="C194" s="299"/>
      <c r="D194" s="255" t="s">
        <v>203</v>
      </c>
      <c r="E194" s="300" t="s">
        <v>1</v>
      </c>
      <c r="F194" s="301" t="s">
        <v>257</v>
      </c>
      <c r="G194" s="299"/>
      <c r="H194" s="302">
        <v>354.3</v>
      </c>
      <c r="I194" s="303"/>
      <c r="J194" s="299"/>
      <c r="K194" s="299"/>
      <c r="L194" s="304"/>
      <c r="M194" s="305"/>
      <c r="N194" s="306"/>
      <c r="O194" s="306"/>
      <c r="P194" s="306"/>
      <c r="Q194" s="306"/>
      <c r="R194" s="306"/>
      <c r="S194" s="306"/>
      <c r="T194" s="307"/>
      <c r="U194" s="16"/>
      <c r="V194" s="16"/>
      <c r="W194" s="16"/>
      <c r="X194" s="16"/>
      <c r="Y194" s="16"/>
      <c r="Z194" s="16"/>
      <c r="AA194" s="16"/>
      <c r="AB194" s="16"/>
      <c r="AC194" s="16"/>
      <c r="AD194" s="16"/>
      <c r="AE194" s="16"/>
      <c r="AT194" s="308" t="s">
        <v>203</v>
      </c>
      <c r="AU194" s="308" t="s">
        <v>85</v>
      </c>
      <c r="AV194" s="16" t="s">
        <v>195</v>
      </c>
      <c r="AW194" s="16" t="s">
        <v>32</v>
      </c>
      <c r="AX194" s="16" t="s">
        <v>83</v>
      </c>
      <c r="AY194" s="308" t="s">
        <v>172</v>
      </c>
    </row>
    <row r="195" spans="1:65" s="2" customFormat="1" ht="24.15" customHeight="1">
      <c r="A195" s="39"/>
      <c r="B195" s="40"/>
      <c r="C195" s="242" t="s">
        <v>220</v>
      </c>
      <c r="D195" s="242" t="s">
        <v>175</v>
      </c>
      <c r="E195" s="243" t="s">
        <v>808</v>
      </c>
      <c r="F195" s="244" t="s">
        <v>809</v>
      </c>
      <c r="G195" s="245" t="s">
        <v>417</v>
      </c>
      <c r="H195" s="246">
        <v>148</v>
      </c>
      <c r="I195" s="247"/>
      <c r="J195" s="248">
        <f>ROUND(I195*H195,2)</f>
        <v>0</v>
      </c>
      <c r="K195" s="244" t="s">
        <v>179</v>
      </c>
      <c r="L195" s="45"/>
      <c r="M195" s="249" t="s">
        <v>1</v>
      </c>
      <c r="N195" s="250" t="s">
        <v>40</v>
      </c>
      <c r="O195" s="92"/>
      <c r="P195" s="251">
        <f>O195*H195</f>
        <v>0</v>
      </c>
      <c r="Q195" s="251">
        <v>0</v>
      </c>
      <c r="R195" s="251">
        <f>Q195*H195</f>
        <v>0</v>
      </c>
      <c r="S195" s="251">
        <v>0</v>
      </c>
      <c r="T195" s="252">
        <f>S195*H195</f>
        <v>0</v>
      </c>
      <c r="U195" s="39"/>
      <c r="V195" s="39"/>
      <c r="W195" s="39"/>
      <c r="X195" s="39"/>
      <c r="Y195" s="39"/>
      <c r="Z195" s="39"/>
      <c r="AA195" s="39"/>
      <c r="AB195" s="39"/>
      <c r="AC195" s="39"/>
      <c r="AD195" s="39"/>
      <c r="AE195" s="39"/>
      <c r="AR195" s="253" t="s">
        <v>195</v>
      </c>
      <c r="AT195" s="253" t="s">
        <v>175</v>
      </c>
      <c r="AU195" s="253" t="s">
        <v>85</v>
      </c>
      <c r="AY195" s="18" t="s">
        <v>172</v>
      </c>
      <c r="BE195" s="254">
        <f>IF(N195="základní",J195,0)</f>
        <v>0</v>
      </c>
      <c r="BF195" s="254">
        <f>IF(N195="snížená",J195,0)</f>
        <v>0</v>
      </c>
      <c r="BG195" s="254">
        <f>IF(N195="zákl. přenesená",J195,0)</f>
        <v>0</v>
      </c>
      <c r="BH195" s="254">
        <f>IF(N195="sníž. přenesená",J195,0)</f>
        <v>0</v>
      </c>
      <c r="BI195" s="254">
        <f>IF(N195="nulová",J195,0)</f>
        <v>0</v>
      </c>
      <c r="BJ195" s="18" t="s">
        <v>83</v>
      </c>
      <c r="BK195" s="254">
        <f>ROUND(I195*H195,2)</f>
        <v>0</v>
      </c>
      <c r="BL195" s="18" t="s">
        <v>195</v>
      </c>
      <c r="BM195" s="253" t="s">
        <v>981</v>
      </c>
    </row>
    <row r="196" spans="1:47" s="2" customFormat="1" ht="12">
      <c r="A196" s="39"/>
      <c r="B196" s="40"/>
      <c r="C196" s="41"/>
      <c r="D196" s="255" t="s">
        <v>182</v>
      </c>
      <c r="E196" s="41"/>
      <c r="F196" s="256" t="s">
        <v>811</v>
      </c>
      <c r="G196" s="41"/>
      <c r="H196" s="41"/>
      <c r="I196" s="210"/>
      <c r="J196" s="41"/>
      <c r="K196" s="41"/>
      <c r="L196" s="45"/>
      <c r="M196" s="257"/>
      <c r="N196" s="258"/>
      <c r="O196" s="92"/>
      <c r="P196" s="92"/>
      <c r="Q196" s="92"/>
      <c r="R196" s="92"/>
      <c r="S196" s="92"/>
      <c r="T196" s="93"/>
      <c r="U196" s="39"/>
      <c r="V196" s="39"/>
      <c r="W196" s="39"/>
      <c r="X196" s="39"/>
      <c r="Y196" s="39"/>
      <c r="Z196" s="39"/>
      <c r="AA196" s="39"/>
      <c r="AB196" s="39"/>
      <c r="AC196" s="39"/>
      <c r="AD196" s="39"/>
      <c r="AE196" s="39"/>
      <c r="AT196" s="18" t="s">
        <v>182</v>
      </c>
      <c r="AU196" s="18" t="s">
        <v>85</v>
      </c>
    </row>
    <row r="197" spans="1:47" s="2" customFormat="1" ht="12">
      <c r="A197" s="39"/>
      <c r="B197" s="40"/>
      <c r="C197" s="41"/>
      <c r="D197" s="255" t="s">
        <v>242</v>
      </c>
      <c r="E197" s="41"/>
      <c r="F197" s="259" t="s">
        <v>812</v>
      </c>
      <c r="G197" s="41"/>
      <c r="H197" s="41"/>
      <c r="I197" s="210"/>
      <c r="J197" s="41"/>
      <c r="K197" s="41"/>
      <c r="L197" s="45"/>
      <c r="M197" s="257"/>
      <c r="N197" s="258"/>
      <c r="O197" s="92"/>
      <c r="P197" s="92"/>
      <c r="Q197" s="92"/>
      <c r="R197" s="92"/>
      <c r="S197" s="92"/>
      <c r="T197" s="93"/>
      <c r="U197" s="39"/>
      <c r="V197" s="39"/>
      <c r="W197" s="39"/>
      <c r="X197" s="39"/>
      <c r="Y197" s="39"/>
      <c r="Z197" s="39"/>
      <c r="AA197" s="39"/>
      <c r="AB197" s="39"/>
      <c r="AC197" s="39"/>
      <c r="AD197" s="39"/>
      <c r="AE197" s="39"/>
      <c r="AT197" s="18" t="s">
        <v>242</v>
      </c>
      <c r="AU197" s="18" t="s">
        <v>85</v>
      </c>
    </row>
    <row r="198" spans="1:51" s="13" customFormat="1" ht="12">
      <c r="A198" s="13"/>
      <c r="B198" s="260"/>
      <c r="C198" s="261"/>
      <c r="D198" s="255" t="s">
        <v>203</v>
      </c>
      <c r="E198" s="262" t="s">
        <v>770</v>
      </c>
      <c r="F198" s="263" t="s">
        <v>982</v>
      </c>
      <c r="G198" s="261"/>
      <c r="H198" s="264">
        <v>148</v>
      </c>
      <c r="I198" s="265"/>
      <c r="J198" s="261"/>
      <c r="K198" s="261"/>
      <c r="L198" s="266"/>
      <c r="M198" s="267"/>
      <c r="N198" s="268"/>
      <c r="O198" s="268"/>
      <c r="P198" s="268"/>
      <c r="Q198" s="268"/>
      <c r="R198" s="268"/>
      <c r="S198" s="268"/>
      <c r="T198" s="269"/>
      <c r="U198" s="13"/>
      <c r="V198" s="13"/>
      <c r="W198" s="13"/>
      <c r="X198" s="13"/>
      <c r="Y198" s="13"/>
      <c r="Z198" s="13"/>
      <c r="AA198" s="13"/>
      <c r="AB198" s="13"/>
      <c r="AC198" s="13"/>
      <c r="AD198" s="13"/>
      <c r="AE198" s="13"/>
      <c r="AT198" s="270" t="s">
        <v>203</v>
      </c>
      <c r="AU198" s="270" t="s">
        <v>85</v>
      </c>
      <c r="AV198" s="13" t="s">
        <v>85</v>
      </c>
      <c r="AW198" s="13" t="s">
        <v>32</v>
      </c>
      <c r="AX198" s="13" t="s">
        <v>83</v>
      </c>
      <c r="AY198" s="270" t="s">
        <v>172</v>
      </c>
    </row>
    <row r="199" spans="1:65" s="2" customFormat="1" ht="16.5" customHeight="1">
      <c r="A199" s="39"/>
      <c r="B199" s="40"/>
      <c r="C199" s="309" t="s">
        <v>234</v>
      </c>
      <c r="D199" s="309" t="s">
        <v>450</v>
      </c>
      <c r="E199" s="310" t="s">
        <v>813</v>
      </c>
      <c r="F199" s="311" t="s">
        <v>814</v>
      </c>
      <c r="G199" s="312" t="s">
        <v>417</v>
      </c>
      <c r="H199" s="313">
        <v>148</v>
      </c>
      <c r="I199" s="314"/>
      <c r="J199" s="315">
        <f>ROUND(I199*H199,2)</f>
        <v>0</v>
      </c>
      <c r="K199" s="311" t="s">
        <v>1</v>
      </c>
      <c r="L199" s="316"/>
      <c r="M199" s="317" t="s">
        <v>1</v>
      </c>
      <c r="N199" s="318" t="s">
        <v>40</v>
      </c>
      <c r="O199" s="92"/>
      <c r="P199" s="251">
        <f>O199*H199</f>
        <v>0</v>
      </c>
      <c r="Q199" s="251">
        <v>1</v>
      </c>
      <c r="R199" s="251">
        <f>Q199*H199</f>
        <v>148</v>
      </c>
      <c r="S199" s="251">
        <v>0</v>
      </c>
      <c r="T199" s="252">
        <f>S199*H199</f>
        <v>0</v>
      </c>
      <c r="U199" s="39"/>
      <c r="V199" s="39"/>
      <c r="W199" s="39"/>
      <c r="X199" s="39"/>
      <c r="Y199" s="39"/>
      <c r="Z199" s="39"/>
      <c r="AA199" s="39"/>
      <c r="AB199" s="39"/>
      <c r="AC199" s="39"/>
      <c r="AD199" s="39"/>
      <c r="AE199" s="39"/>
      <c r="AR199" s="253" t="s">
        <v>220</v>
      </c>
      <c r="AT199" s="253" t="s">
        <v>450</v>
      </c>
      <c r="AU199" s="253" t="s">
        <v>85</v>
      </c>
      <c r="AY199" s="18" t="s">
        <v>172</v>
      </c>
      <c r="BE199" s="254">
        <f>IF(N199="základní",J199,0)</f>
        <v>0</v>
      </c>
      <c r="BF199" s="254">
        <f>IF(N199="snížená",J199,0)</f>
        <v>0</v>
      </c>
      <c r="BG199" s="254">
        <f>IF(N199="zákl. přenesená",J199,0)</f>
        <v>0</v>
      </c>
      <c r="BH199" s="254">
        <f>IF(N199="sníž. přenesená",J199,0)</f>
        <v>0</v>
      </c>
      <c r="BI199" s="254">
        <f>IF(N199="nulová",J199,0)</f>
        <v>0</v>
      </c>
      <c r="BJ199" s="18" t="s">
        <v>83</v>
      </c>
      <c r="BK199" s="254">
        <f>ROUND(I199*H199,2)</f>
        <v>0</v>
      </c>
      <c r="BL199" s="18" t="s">
        <v>195</v>
      </c>
      <c r="BM199" s="253" t="s">
        <v>983</v>
      </c>
    </row>
    <row r="200" spans="1:47" s="2" customFormat="1" ht="12">
      <c r="A200" s="39"/>
      <c r="B200" s="40"/>
      <c r="C200" s="41"/>
      <c r="D200" s="255" t="s">
        <v>182</v>
      </c>
      <c r="E200" s="41"/>
      <c r="F200" s="256" t="s">
        <v>814</v>
      </c>
      <c r="G200" s="41"/>
      <c r="H200" s="41"/>
      <c r="I200" s="210"/>
      <c r="J200" s="41"/>
      <c r="K200" s="41"/>
      <c r="L200" s="45"/>
      <c r="M200" s="257"/>
      <c r="N200" s="258"/>
      <c r="O200" s="92"/>
      <c r="P200" s="92"/>
      <c r="Q200" s="92"/>
      <c r="R200" s="92"/>
      <c r="S200" s="92"/>
      <c r="T200" s="93"/>
      <c r="U200" s="39"/>
      <c r="V200" s="39"/>
      <c r="W200" s="39"/>
      <c r="X200" s="39"/>
      <c r="Y200" s="39"/>
      <c r="Z200" s="39"/>
      <c r="AA200" s="39"/>
      <c r="AB200" s="39"/>
      <c r="AC200" s="39"/>
      <c r="AD200" s="39"/>
      <c r="AE200" s="39"/>
      <c r="AT200" s="18" t="s">
        <v>182</v>
      </c>
      <c r="AU200" s="18" t="s">
        <v>85</v>
      </c>
    </row>
    <row r="201" spans="1:51" s="13" customFormat="1" ht="12">
      <c r="A201" s="13"/>
      <c r="B201" s="260"/>
      <c r="C201" s="261"/>
      <c r="D201" s="255" t="s">
        <v>203</v>
      </c>
      <c r="E201" s="262" t="s">
        <v>1</v>
      </c>
      <c r="F201" s="263" t="s">
        <v>770</v>
      </c>
      <c r="G201" s="261"/>
      <c r="H201" s="264">
        <v>148</v>
      </c>
      <c r="I201" s="265"/>
      <c r="J201" s="261"/>
      <c r="K201" s="261"/>
      <c r="L201" s="266"/>
      <c r="M201" s="267"/>
      <c r="N201" s="268"/>
      <c r="O201" s="268"/>
      <c r="P201" s="268"/>
      <c r="Q201" s="268"/>
      <c r="R201" s="268"/>
      <c r="S201" s="268"/>
      <c r="T201" s="269"/>
      <c r="U201" s="13"/>
      <c r="V201" s="13"/>
      <c r="W201" s="13"/>
      <c r="X201" s="13"/>
      <c r="Y201" s="13"/>
      <c r="Z201" s="13"/>
      <c r="AA201" s="13"/>
      <c r="AB201" s="13"/>
      <c r="AC201" s="13"/>
      <c r="AD201" s="13"/>
      <c r="AE201" s="13"/>
      <c r="AT201" s="270" t="s">
        <v>203</v>
      </c>
      <c r="AU201" s="270" t="s">
        <v>85</v>
      </c>
      <c r="AV201" s="13" t="s">
        <v>85</v>
      </c>
      <c r="AW201" s="13" t="s">
        <v>32</v>
      </c>
      <c r="AX201" s="13" t="s">
        <v>83</v>
      </c>
      <c r="AY201" s="270" t="s">
        <v>172</v>
      </c>
    </row>
    <row r="202" spans="1:65" s="2" customFormat="1" ht="16.5" customHeight="1">
      <c r="A202" s="39"/>
      <c r="B202" s="40"/>
      <c r="C202" s="242" t="s">
        <v>305</v>
      </c>
      <c r="D202" s="242" t="s">
        <v>175</v>
      </c>
      <c r="E202" s="243" t="s">
        <v>431</v>
      </c>
      <c r="F202" s="244" t="s">
        <v>432</v>
      </c>
      <c r="G202" s="245" t="s">
        <v>417</v>
      </c>
      <c r="H202" s="246">
        <v>170.4</v>
      </c>
      <c r="I202" s="247"/>
      <c r="J202" s="248">
        <f>ROUND(I202*H202,2)</f>
        <v>0</v>
      </c>
      <c r="K202" s="244" t="s">
        <v>179</v>
      </c>
      <c r="L202" s="45"/>
      <c r="M202" s="249" t="s">
        <v>1</v>
      </c>
      <c r="N202" s="250" t="s">
        <v>40</v>
      </c>
      <c r="O202" s="92"/>
      <c r="P202" s="251">
        <f>O202*H202</f>
        <v>0</v>
      </c>
      <c r="Q202" s="251">
        <v>0</v>
      </c>
      <c r="R202" s="251">
        <f>Q202*H202</f>
        <v>0</v>
      </c>
      <c r="S202" s="251">
        <v>0</v>
      </c>
      <c r="T202" s="252">
        <f>S202*H202</f>
        <v>0</v>
      </c>
      <c r="U202" s="39"/>
      <c r="V202" s="39"/>
      <c r="W202" s="39"/>
      <c r="X202" s="39"/>
      <c r="Y202" s="39"/>
      <c r="Z202" s="39"/>
      <c r="AA202" s="39"/>
      <c r="AB202" s="39"/>
      <c r="AC202" s="39"/>
      <c r="AD202" s="39"/>
      <c r="AE202" s="39"/>
      <c r="AR202" s="253" t="s">
        <v>195</v>
      </c>
      <c r="AT202" s="253" t="s">
        <v>175</v>
      </c>
      <c r="AU202" s="253" t="s">
        <v>85</v>
      </c>
      <c r="AY202" s="18" t="s">
        <v>172</v>
      </c>
      <c r="BE202" s="254">
        <f>IF(N202="základní",J202,0)</f>
        <v>0</v>
      </c>
      <c r="BF202" s="254">
        <f>IF(N202="snížená",J202,0)</f>
        <v>0</v>
      </c>
      <c r="BG202" s="254">
        <f>IF(N202="zákl. přenesená",J202,0)</f>
        <v>0</v>
      </c>
      <c r="BH202" s="254">
        <f>IF(N202="sníž. přenesená",J202,0)</f>
        <v>0</v>
      </c>
      <c r="BI202" s="254">
        <f>IF(N202="nulová",J202,0)</f>
        <v>0</v>
      </c>
      <c r="BJ202" s="18" t="s">
        <v>83</v>
      </c>
      <c r="BK202" s="254">
        <f>ROUND(I202*H202,2)</f>
        <v>0</v>
      </c>
      <c r="BL202" s="18" t="s">
        <v>195</v>
      </c>
      <c r="BM202" s="253" t="s">
        <v>984</v>
      </c>
    </row>
    <row r="203" spans="1:47" s="2" customFormat="1" ht="12">
      <c r="A203" s="39"/>
      <c r="B203" s="40"/>
      <c r="C203" s="41"/>
      <c r="D203" s="255" t="s">
        <v>182</v>
      </c>
      <c r="E203" s="41"/>
      <c r="F203" s="256" t="s">
        <v>434</v>
      </c>
      <c r="G203" s="41"/>
      <c r="H203" s="41"/>
      <c r="I203" s="210"/>
      <c r="J203" s="41"/>
      <c r="K203" s="41"/>
      <c r="L203" s="45"/>
      <c r="M203" s="257"/>
      <c r="N203" s="258"/>
      <c r="O203" s="92"/>
      <c r="P203" s="92"/>
      <c r="Q203" s="92"/>
      <c r="R203" s="92"/>
      <c r="S203" s="92"/>
      <c r="T203" s="93"/>
      <c r="U203" s="39"/>
      <c r="V203" s="39"/>
      <c r="W203" s="39"/>
      <c r="X203" s="39"/>
      <c r="Y203" s="39"/>
      <c r="Z203" s="39"/>
      <c r="AA203" s="39"/>
      <c r="AB203" s="39"/>
      <c r="AC203" s="39"/>
      <c r="AD203" s="39"/>
      <c r="AE203" s="39"/>
      <c r="AT203" s="18" t="s">
        <v>182</v>
      </c>
      <c r="AU203" s="18" t="s">
        <v>85</v>
      </c>
    </row>
    <row r="204" spans="1:47" s="2" customFormat="1" ht="12">
      <c r="A204" s="39"/>
      <c r="B204" s="40"/>
      <c r="C204" s="41"/>
      <c r="D204" s="255" t="s">
        <v>242</v>
      </c>
      <c r="E204" s="41"/>
      <c r="F204" s="259" t="s">
        <v>435</v>
      </c>
      <c r="G204" s="41"/>
      <c r="H204" s="41"/>
      <c r="I204" s="210"/>
      <c r="J204" s="41"/>
      <c r="K204" s="41"/>
      <c r="L204" s="45"/>
      <c r="M204" s="257"/>
      <c r="N204" s="258"/>
      <c r="O204" s="92"/>
      <c r="P204" s="92"/>
      <c r="Q204" s="92"/>
      <c r="R204" s="92"/>
      <c r="S204" s="92"/>
      <c r="T204" s="93"/>
      <c r="U204" s="39"/>
      <c r="V204" s="39"/>
      <c r="W204" s="39"/>
      <c r="X204" s="39"/>
      <c r="Y204" s="39"/>
      <c r="Z204" s="39"/>
      <c r="AA204" s="39"/>
      <c r="AB204" s="39"/>
      <c r="AC204" s="39"/>
      <c r="AD204" s="39"/>
      <c r="AE204" s="39"/>
      <c r="AT204" s="18" t="s">
        <v>242</v>
      </c>
      <c r="AU204" s="18" t="s">
        <v>85</v>
      </c>
    </row>
    <row r="205" spans="1:51" s="13" customFormat="1" ht="12">
      <c r="A205" s="13"/>
      <c r="B205" s="260"/>
      <c r="C205" s="261"/>
      <c r="D205" s="255" t="s">
        <v>203</v>
      </c>
      <c r="E205" s="262" t="s">
        <v>1</v>
      </c>
      <c r="F205" s="263" t="s">
        <v>771</v>
      </c>
      <c r="G205" s="261"/>
      <c r="H205" s="264">
        <v>170.4</v>
      </c>
      <c r="I205" s="265"/>
      <c r="J205" s="261"/>
      <c r="K205" s="261"/>
      <c r="L205" s="266"/>
      <c r="M205" s="267"/>
      <c r="N205" s="268"/>
      <c r="O205" s="268"/>
      <c r="P205" s="268"/>
      <c r="Q205" s="268"/>
      <c r="R205" s="268"/>
      <c r="S205" s="268"/>
      <c r="T205" s="269"/>
      <c r="U205" s="13"/>
      <c r="V205" s="13"/>
      <c r="W205" s="13"/>
      <c r="X205" s="13"/>
      <c r="Y205" s="13"/>
      <c r="Z205" s="13"/>
      <c r="AA205" s="13"/>
      <c r="AB205" s="13"/>
      <c r="AC205" s="13"/>
      <c r="AD205" s="13"/>
      <c r="AE205" s="13"/>
      <c r="AT205" s="270" t="s">
        <v>203</v>
      </c>
      <c r="AU205" s="270" t="s">
        <v>85</v>
      </c>
      <c r="AV205" s="13" t="s">
        <v>85</v>
      </c>
      <c r="AW205" s="13" t="s">
        <v>32</v>
      </c>
      <c r="AX205" s="13" t="s">
        <v>83</v>
      </c>
      <c r="AY205" s="270" t="s">
        <v>172</v>
      </c>
    </row>
    <row r="206" spans="1:65" s="2" customFormat="1" ht="24.15" customHeight="1">
      <c r="A206" s="39"/>
      <c r="B206" s="40"/>
      <c r="C206" s="242" t="s">
        <v>312</v>
      </c>
      <c r="D206" s="242" t="s">
        <v>175</v>
      </c>
      <c r="E206" s="243" t="s">
        <v>436</v>
      </c>
      <c r="F206" s="244" t="s">
        <v>437</v>
      </c>
      <c r="G206" s="245" t="s">
        <v>438</v>
      </c>
      <c r="H206" s="246">
        <v>306.72</v>
      </c>
      <c r="I206" s="247"/>
      <c r="J206" s="248">
        <f>ROUND(I206*H206,2)</f>
        <v>0</v>
      </c>
      <c r="K206" s="244" t="s">
        <v>179</v>
      </c>
      <c r="L206" s="45"/>
      <c r="M206" s="249" t="s">
        <v>1</v>
      </c>
      <c r="N206" s="250" t="s">
        <v>40</v>
      </c>
      <c r="O206" s="92"/>
      <c r="P206" s="251">
        <f>O206*H206</f>
        <v>0</v>
      </c>
      <c r="Q206" s="251">
        <v>0</v>
      </c>
      <c r="R206" s="251">
        <f>Q206*H206</f>
        <v>0</v>
      </c>
      <c r="S206" s="251">
        <v>0</v>
      </c>
      <c r="T206" s="252">
        <f>S206*H206</f>
        <v>0</v>
      </c>
      <c r="U206" s="39"/>
      <c r="V206" s="39"/>
      <c r="W206" s="39"/>
      <c r="X206" s="39"/>
      <c r="Y206" s="39"/>
      <c r="Z206" s="39"/>
      <c r="AA206" s="39"/>
      <c r="AB206" s="39"/>
      <c r="AC206" s="39"/>
      <c r="AD206" s="39"/>
      <c r="AE206" s="39"/>
      <c r="AR206" s="253" t="s">
        <v>195</v>
      </c>
      <c r="AT206" s="253" t="s">
        <v>175</v>
      </c>
      <c r="AU206" s="253" t="s">
        <v>85</v>
      </c>
      <c r="AY206" s="18" t="s">
        <v>172</v>
      </c>
      <c r="BE206" s="254">
        <f>IF(N206="základní",J206,0)</f>
        <v>0</v>
      </c>
      <c r="BF206" s="254">
        <f>IF(N206="snížená",J206,0)</f>
        <v>0</v>
      </c>
      <c r="BG206" s="254">
        <f>IF(N206="zákl. přenesená",J206,0)</f>
        <v>0</v>
      </c>
      <c r="BH206" s="254">
        <f>IF(N206="sníž. přenesená",J206,0)</f>
        <v>0</v>
      </c>
      <c r="BI206" s="254">
        <f>IF(N206="nulová",J206,0)</f>
        <v>0</v>
      </c>
      <c r="BJ206" s="18" t="s">
        <v>83</v>
      </c>
      <c r="BK206" s="254">
        <f>ROUND(I206*H206,2)</f>
        <v>0</v>
      </c>
      <c r="BL206" s="18" t="s">
        <v>195</v>
      </c>
      <c r="BM206" s="253" t="s">
        <v>985</v>
      </c>
    </row>
    <row r="207" spans="1:47" s="2" customFormat="1" ht="12">
      <c r="A207" s="39"/>
      <c r="B207" s="40"/>
      <c r="C207" s="41"/>
      <c r="D207" s="255" t="s">
        <v>182</v>
      </c>
      <c r="E207" s="41"/>
      <c r="F207" s="256" t="s">
        <v>440</v>
      </c>
      <c r="G207" s="41"/>
      <c r="H207" s="41"/>
      <c r="I207" s="210"/>
      <c r="J207" s="41"/>
      <c r="K207" s="41"/>
      <c r="L207" s="45"/>
      <c r="M207" s="257"/>
      <c r="N207" s="258"/>
      <c r="O207" s="92"/>
      <c r="P207" s="92"/>
      <c r="Q207" s="92"/>
      <c r="R207" s="92"/>
      <c r="S207" s="92"/>
      <c r="T207" s="93"/>
      <c r="U207" s="39"/>
      <c r="V207" s="39"/>
      <c r="W207" s="39"/>
      <c r="X207" s="39"/>
      <c r="Y207" s="39"/>
      <c r="Z207" s="39"/>
      <c r="AA207" s="39"/>
      <c r="AB207" s="39"/>
      <c r="AC207" s="39"/>
      <c r="AD207" s="39"/>
      <c r="AE207" s="39"/>
      <c r="AT207" s="18" t="s">
        <v>182</v>
      </c>
      <c r="AU207" s="18" t="s">
        <v>85</v>
      </c>
    </row>
    <row r="208" spans="1:47" s="2" customFormat="1" ht="12">
      <c r="A208" s="39"/>
      <c r="B208" s="40"/>
      <c r="C208" s="41"/>
      <c r="D208" s="255" t="s">
        <v>242</v>
      </c>
      <c r="E208" s="41"/>
      <c r="F208" s="259" t="s">
        <v>441</v>
      </c>
      <c r="G208" s="41"/>
      <c r="H208" s="41"/>
      <c r="I208" s="210"/>
      <c r="J208" s="41"/>
      <c r="K208" s="41"/>
      <c r="L208" s="45"/>
      <c r="M208" s="257"/>
      <c r="N208" s="258"/>
      <c r="O208" s="92"/>
      <c r="P208" s="92"/>
      <c r="Q208" s="92"/>
      <c r="R208" s="92"/>
      <c r="S208" s="92"/>
      <c r="T208" s="93"/>
      <c r="U208" s="39"/>
      <c r="V208" s="39"/>
      <c r="W208" s="39"/>
      <c r="X208" s="39"/>
      <c r="Y208" s="39"/>
      <c r="Z208" s="39"/>
      <c r="AA208" s="39"/>
      <c r="AB208" s="39"/>
      <c r="AC208" s="39"/>
      <c r="AD208" s="39"/>
      <c r="AE208" s="39"/>
      <c r="AT208" s="18" t="s">
        <v>242</v>
      </c>
      <c r="AU208" s="18" t="s">
        <v>85</v>
      </c>
    </row>
    <row r="209" spans="1:51" s="13" customFormat="1" ht="12">
      <c r="A209" s="13"/>
      <c r="B209" s="260"/>
      <c r="C209" s="261"/>
      <c r="D209" s="255" t="s">
        <v>203</v>
      </c>
      <c r="E209" s="262" t="s">
        <v>1</v>
      </c>
      <c r="F209" s="263" t="s">
        <v>826</v>
      </c>
      <c r="G209" s="261"/>
      <c r="H209" s="264">
        <v>306.72</v>
      </c>
      <c r="I209" s="265"/>
      <c r="J209" s="261"/>
      <c r="K209" s="261"/>
      <c r="L209" s="266"/>
      <c r="M209" s="267"/>
      <c r="N209" s="268"/>
      <c r="O209" s="268"/>
      <c r="P209" s="268"/>
      <c r="Q209" s="268"/>
      <c r="R209" s="268"/>
      <c r="S209" s="268"/>
      <c r="T209" s="269"/>
      <c r="U209" s="13"/>
      <c r="V209" s="13"/>
      <c r="W209" s="13"/>
      <c r="X209" s="13"/>
      <c r="Y209" s="13"/>
      <c r="Z209" s="13"/>
      <c r="AA209" s="13"/>
      <c r="AB209" s="13"/>
      <c r="AC209" s="13"/>
      <c r="AD209" s="13"/>
      <c r="AE209" s="13"/>
      <c r="AT209" s="270" t="s">
        <v>203</v>
      </c>
      <c r="AU209" s="270" t="s">
        <v>85</v>
      </c>
      <c r="AV209" s="13" t="s">
        <v>85</v>
      </c>
      <c r="AW209" s="13" t="s">
        <v>32</v>
      </c>
      <c r="AX209" s="13" t="s">
        <v>83</v>
      </c>
      <c r="AY209" s="270" t="s">
        <v>172</v>
      </c>
    </row>
    <row r="210" spans="1:65" s="2" customFormat="1" ht="16.5" customHeight="1">
      <c r="A210" s="39"/>
      <c r="B210" s="40"/>
      <c r="C210" s="242" t="s">
        <v>986</v>
      </c>
      <c r="D210" s="242" t="s">
        <v>175</v>
      </c>
      <c r="E210" s="243" t="s">
        <v>987</v>
      </c>
      <c r="F210" s="244" t="s">
        <v>988</v>
      </c>
      <c r="G210" s="245" t="s">
        <v>238</v>
      </c>
      <c r="H210" s="246">
        <v>1</v>
      </c>
      <c r="I210" s="247"/>
      <c r="J210" s="248">
        <f>ROUND(I210*H210,2)</f>
        <v>0</v>
      </c>
      <c r="K210" s="244" t="s">
        <v>179</v>
      </c>
      <c r="L210" s="45"/>
      <c r="M210" s="249" t="s">
        <v>1</v>
      </c>
      <c r="N210" s="250" t="s">
        <v>40</v>
      </c>
      <c r="O210" s="92"/>
      <c r="P210" s="251">
        <f>O210*H210</f>
        <v>0</v>
      </c>
      <c r="Q210" s="251">
        <v>0</v>
      </c>
      <c r="R210" s="251">
        <f>Q210*H210</f>
        <v>0</v>
      </c>
      <c r="S210" s="251">
        <v>0</v>
      </c>
      <c r="T210" s="252">
        <f>S210*H210</f>
        <v>0</v>
      </c>
      <c r="U210" s="39"/>
      <c r="V210" s="39"/>
      <c r="W210" s="39"/>
      <c r="X210" s="39"/>
      <c r="Y210" s="39"/>
      <c r="Z210" s="39"/>
      <c r="AA210" s="39"/>
      <c r="AB210" s="39"/>
      <c r="AC210" s="39"/>
      <c r="AD210" s="39"/>
      <c r="AE210" s="39"/>
      <c r="AR210" s="253" t="s">
        <v>195</v>
      </c>
      <c r="AT210" s="253" t="s">
        <v>175</v>
      </c>
      <c r="AU210" s="253" t="s">
        <v>85</v>
      </c>
      <c r="AY210" s="18" t="s">
        <v>172</v>
      </c>
      <c r="BE210" s="254">
        <f>IF(N210="základní",J210,0)</f>
        <v>0</v>
      </c>
      <c r="BF210" s="254">
        <f>IF(N210="snížená",J210,0)</f>
        <v>0</v>
      </c>
      <c r="BG210" s="254">
        <f>IF(N210="zákl. přenesená",J210,0)</f>
        <v>0</v>
      </c>
      <c r="BH210" s="254">
        <f>IF(N210="sníž. přenesená",J210,0)</f>
        <v>0</v>
      </c>
      <c r="BI210" s="254">
        <f>IF(N210="nulová",J210,0)</f>
        <v>0</v>
      </c>
      <c r="BJ210" s="18" t="s">
        <v>83</v>
      </c>
      <c r="BK210" s="254">
        <f>ROUND(I210*H210,2)</f>
        <v>0</v>
      </c>
      <c r="BL210" s="18" t="s">
        <v>195</v>
      </c>
      <c r="BM210" s="253" t="s">
        <v>989</v>
      </c>
    </row>
    <row r="211" spans="1:47" s="2" customFormat="1" ht="12">
      <c r="A211" s="39"/>
      <c r="B211" s="40"/>
      <c r="C211" s="41"/>
      <c r="D211" s="255" t="s">
        <v>182</v>
      </c>
      <c r="E211" s="41"/>
      <c r="F211" s="256" t="s">
        <v>990</v>
      </c>
      <c r="G211" s="41"/>
      <c r="H211" s="41"/>
      <c r="I211" s="210"/>
      <c r="J211" s="41"/>
      <c r="K211" s="41"/>
      <c r="L211" s="45"/>
      <c r="M211" s="257"/>
      <c r="N211" s="258"/>
      <c r="O211" s="92"/>
      <c r="P211" s="92"/>
      <c r="Q211" s="92"/>
      <c r="R211" s="92"/>
      <c r="S211" s="92"/>
      <c r="T211" s="93"/>
      <c r="U211" s="39"/>
      <c r="V211" s="39"/>
      <c r="W211" s="39"/>
      <c r="X211" s="39"/>
      <c r="Y211" s="39"/>
      <c r="Z211" s="39"/>
      <c r="AA211" s="39"/>
      <c r="AB211" s="39"/>
      <c r="AC211" s="39"/>
      <c r="AD211" s="39"/>
      <c r="AE211" s="39"/>
      <c r="AT211" s="18" t="s">
        <v>182</v>
      </c>
      <c r="AU211" s="18" t="s">
        <v>85</v>
      </c>
    </row>
    <row r="212" spans="1:47" s="2" customFormat="1" ht="12">
      <c r="A212" s="39"/>
      <c r="B212" s="40"/>
      <c r="C212" s="41"/>
      <c r="D212" s="255" t="s">
        <v>242</v>
      </c>
      <c r="E212" s="41"/>
      <c r="F212" s="259" t="s">
        <v>991</v>
      </c>
      <c r="G212" s="41"/>
      <c r="H212" s="41"/>
      <c r="I212" s="210"/>
      <c r="J212" s="41"/>
      <c r="K212" s="41"/>
      <c r="L212" s="45"/>
      <c r="M212" s="257"/>
      <c r="N212" s="258"/>
      <c r="O212" s="92"/>
      <c r="P212" s="92"/>
      <c r="Q212" s="92"/>
      <c r="R212" s="92"/>
      <c r="S212" s="92"/>
      <c r="T212" s="93"/>
      <c r="U212" s="39"/>
      <c r="V212" s="39"/>
      <c r="W212" s="39"/>
      <c r="X212" s="39"/>
      <c r="Y212" s="39"/>
      <c r="Z212" s="39"/>
      <c r="AA212" s="39"/>
      <c r="AB212" s="39"/>
      <c r="AC212" s="39"/>
      <c r="AD212" s="39"/>
      <c r="AE212" s="39"/>
      <c r="AT212" s="18" t="s">
        <v>242</v>
      </c>
      <c r="AU212" s="18" t="s">
        <v>85</v>
      </c>
    </row>
    <row r="213" spans="1:51" s="13" customFormat="1" ht="12">
      <c r="A213" s="13"/>
      <c r="B213" s="260"/>
      <c r="C213" s="261"/>
      <c r="D213" s="255" t="s">
        <v>203</v>
      </c>
      <c r="E213" s="262" t="s">
        <v>1</v>
      </c>
      <c r="F213" s="263" t="s">
        <v>83</v>
      </c>
      <c r="G213" s="261"/>
      <c r="H213" s="264">
        <v>1</v>
      </c>
      <c r="I213" s="265"/>
      <c r="J213" s="261"/>
      <c r="K213" s="261"/>
      <c r="L213" s="266"/>
      <c r="M213" s="267"/>
      <c r="N213" s="268"/>
      <c r="O213" s="268"/>
      <c r="P213" s="268"/>
      <c r="Q213" s="268"/>
      <c r="R213" s="268"/>
      <c r="S213" s="268"/>
      <c r="T213" s="269"/>
      <c r="U213" s="13"/>
      <c r="V213" s="13"/>
      <c r="W213" s="13"/>
      <c r="X213" s="13"/>
      <c r="Y213" s="13"/>
      <c r="Z213" s="13"/>
      <c r="AA213" s="13"/>
      <c r="AB213" s="13"/>
      <c r="AC213" s="13"/>
      <c r="AD213" s="13"/>
      <c r="AE213" s="13"/>
      <c r="AT213" s="270" t="s">
        <v>203</v>
      </c>
      <c r="AU213" s="270" t="s">
        <v>85</v>
      </c>
      <c r="AV213" s="13" t="s">
        <v>85</v>
      </c>
      <c r="AW213" s="13" t="s">
        <v>32</v>
      </c>
      <c r="AX213" s="13" t="s">
        <v>83</v>
      </c>
      <c r="AY213" s="270" t="s">
        <v>172</v>
      </c>
    </row>
    <row r="214" spans="1:65" s="2" customFormat="1" ht="24.15" customHeight="1">
      <c r="A214" s="39"/>
      <c r="B214" s="40"/>
      <c r="C214" s="242" t="s">
        <v>320</v>
      </c>
      <c r="D214" s="242" t="s">
        <v>175</v>
      </c>
      <c r="E214" s="243" t="s">
        <v>827</v>
      </c>
      <c r="F214" s="244" t="s">
        <v>828</v>
      </c>
      <c r="G214" s="245" t="s">
        <v>399</v>
      </c>
      <c r="H214" s="246">
        <v>216</v>
      </c>
      <c r="I214" s="247"/>
      <c r="J214" s="248">
        <f>ROUND(I214*H214,2)</f>
        <v>0</v>
      </c>
      <c r="K214" s="244" t="s">
        <v>179</v>
      </c>
      <c r="L214" s="45"/>
      <c r="M214" s="249" t="s">
        <v>1</v>
      </c>
      <c r="N214" s="250" t="s">
        <v>40</v>
      </c>
      <c r="O214" s="92"/>
      <c r="P214" s="251">
        <f>O214*H214</f>
        <v>0</v>
      </c>
      <c r="Q214" s="251">
        <v>0</v>
      </c>
      <c r="R214" s="251">
        <f>Q214*H214</f>
        <v>0</v>
      </c>
      <c r="S214" s="251">
        <v>0</v>
      </c>
      <c r="T214" s="252">
        <f>S214*H214</f>
        <v>0</v>
      </c>
      <c r="U214" s="39"/>
      <c r="V214" s="39"/>
      <c r="W214" s="39"/>
      <c r="X214" s="39"/>
      <c r="Y214" s="39"/>
      <c r="Z214" s="39"/>
      <c r="AA214" s="39"/>
      <c r="AB214" s="39"/>
      <c r="AC214" s="39"/>
      <c r="AD214" s="39"/>
      <c r="AE214" s="39"/>
      <c r="AR214" s="253" t="s">
        <v>195</v>
      </c>
      <c r="AT214" s="253" t="s">
        <v>175</v>
      </c>
      <c r="AU214" s="253" t="s">
        <v>85</v>
      </c>
      <c r="AY214" s="18" t="s">
        <v>172</v>
      </c>
      <c r="BE214" s="254">
        <f>IF(N214="základní",J214,0)</f>
        <v>0</v>
      </c>
      <c r="BF214" s="254">
        <f>IF(N214="snížená",J214,0)</f>
        <v>0</v>
      </c>
      <c r="BG214" s="254">
        <f>IF(N214="zákl. přenesená",J214,0)</f>
        <v>0</v>
      </c>
      <c r="BH214" s="254">
        <f>IF(N214="sníž. přenesená",J214,0)</f>
        <v>0</v>
      </c>
      <c r="BI214" s="254">
        <f>IF(N214="nulová",J214,0)</f>
        <v>0</v>
      </c>
      <c r="BJ214" s="18" t="s">
        <v>83</v>
      </c>
      <c r="BK214" s="254">
        <f>ROUND(I214*H214,2)</f>
        <v>0</v>
      </c>
      <c r="BL214" s="18" t="s">
        <v>195</v>
      </c>
      <c r="BM214" s="253" t="s">
        <v>992</v>
      </c>
    </row>
    <row r="215" spans="1:47" s="2" customFormat="1" ht="12">
      <c r="A215" s="39"/>
      <c r="B215" s="40"/>
      <c r="C215" s="41"/>
      <c r="D215" s="255" t="s">
        <v>182</v>
      </c>
      <c r="E215" s="41"/>
      <c r="F215" s="256" t="s">
        <v>830</v>
      </c>
      <c r="G215" s="41"/>
      <c r="H215" s="41"/>
      <c r="I215" s="210"/>
      <c r="J215" s="41"/>
      <c r="K215" s="41"/>
      <c r="L215" s="45"/>
      <c r="M215" s="257"/>
      <c r="N215" s="258"/>
      <c r="O215" s="92"/>
      <c r="P215" s="92"/>
      <c r="Q215" s="92"/>
      <c r="R215" s="92"/>
      <c r="S215" s="92"/>
      <c r="T215" s="93"/>
      <c r="U215" s="39"/>
      <c r="V215" s="39"/>
      <c r="W215" s="39"/>
      <c r="X215" s="39"/>
      <c r="Y215" s="39"/>
      <c r="Z215" s="39"/>
      <c r="AA215" s="39"/>
      <c r="AB215" s="39"/>
      <c r="AC215" s="39"/>
      <c r="AD215" s="39"/>
      <c r="AE215" s="39"/>
      <c r="AT215" s="18" t="s">
        <v>182</v>
      </c>
      <c r="AU215" s="18" t="s">
        <v>85</v>
      </c>
    </row>
    <row r="216" spans="1:47" s="2" customFormat="1" ht="12">
      <c r="A216" s="39"/>
      <c r="B216" s="40"/>
      <c r="C216" s="41"/>
      <c r="D216" s="255" t="s">
        <v>242</v>
      </c>
      <c r="E216" s="41"/>
      <c r="F216" s="259" t="s">
        <v>831</v>
      </c>
      <c r="G216" s="41"/>
      <c r="H216" s="41"/>
      <c r="I216" s="210"/>
      <c r="J216" s="41"/>
      <c r="K216" s="41"/>
      <c r="L216" s="45"/>
      <c r="M216" s="257"/>
      <c r="N216" s="258"/>
      <c r="O216" s="92"/>
      <c r="P216" s="92"/>
      <c r="Q216" s="92"/>
      <c r="R216" s="92"/>
      <c r="S216" s="92"/>
      <c r="T216" s="93"/>
      <c r="U216" s="39"/>
      <c r="V216" s="39"/>
      <c r="W216" s="39"/>
      <c r="X216" s="39"/>
      <c r="Y216" s="39"/>
      <c r="Z216" s="39"/>
      <c r="AA216" s="39"/>
      <c r="AB216" s="39"/>
      <c r="AC216" s="39"/>
      <c r="AD216" s="39"/>
      <c r="AE216" s="39"/>
      <c r="AT216" s="18" t="s">
        <v>242</v>
      </c>
      <c r="AU216" s="18" t="s">
        <v>85</v>
      </c>
    </row>
    <row r="217" spans="1:51" s="13" customFormat="1" ht="12">
      <c r="A217" s="13"/>
      <c r="B217" s="260"/>
      <c r="C217" s="261"/>
      <c r="D217" s="255" t="s">
        <v>203</v>
      </c>
      <c r="E217" s="262" t="s">
        <v>773</v>
      </c>
      <c r="F217" s="263" t="s">
        <v>935</v>
      </c>
      <c r="G217" s="261"/>
      <c r="H217" s="264">
        <v>216</v>
      </c>
      <c r="I217" s="265"/>
      <c r="J217" s="261"/>
      <c r="K217" s="261"/>
      <c r="L217" s="266"/>
      <c r="M217" s="267"/>
      <c r="N217" s="268"/>
      <c r="O217" s="268"/>
      <c r="P217" s="268"/>
      <c r="Q217" s="268"/>
      <c r="R217" s="268"/>
      <c r="S217" s="268"/>
      <c r="T217" s="269"/>
      <c r="U217" s="13"/>
      <c r="V217" s="13"/>
      <c r="W217" s="13"/>
      <c r="X217" s="13"/>
      <c r="Y217" s="13"/>
      <c r="Z217" s="13"/>
      <c r="AA217" s="13"/>
      <c r="AB217" s="13"/>
      <c r="AC217" s="13"/>
      <c r="AD217" s="13"/>
      <c r="AE217" s="13"/>
      <c r="AT217" s="270" t="s">
        <v>203</v>
      </c>
      <c r="AU217" s="270" t="s">
        <v>85</v>
      </c>
      <c r="AV217" s="13" t="s">
        <v>85</v>
      </c>
      <c r="AW217" s="13" t="s">
        <v>32</v>
      </c>
      <c r="AX217" s="13" t="s">
        <v>83</v>
      </c>
      <c r="AY217" s="270" t="s">
        <v>172</v>
      </c>
    </row>
    <row r="218" spans="1:65" s="2" customFormat="1" ht="16.5" customHeight="1">
      <c r="A218" s="39"/>
      <c r="B218" s="40"/>
      <c r="C218" s="309" t="s">
        <v>327</v>
      </c>
      <c r="D218" s="309" t="s">
        <v>450</v>
      </c>
      <c r="E218" s="310" t="s">
        <v>832</v>
      </c>
      <c r="F218" s="311" t="s">
        <v>833</v>
      </c>
      <c r="G218" s="312" t="s">
        <v>417</v>
      </c>
      <c r="H218" s="313">
        <v>32.4</v>
      </c>
      <c r="I218" s="314"/>
      <c r="J218" s="315">
        <f>ROUND(I218*H218,2)</f>
        <v>0</v>
      </c>
      <c r="K218" s="311" t="s">
        <v>1</v>
      </c>
      <c r="L218" s="316"/>
      <c r="M218" s="317" t="s">
        <v>1</v>
      </c>
      <c r="N218" s="318" t="s">
        <v>40</v>
      </c>
      <c r="O218" s="92"/>
      <c r="P218" s="251">
        <f>O218*H218</f>
        <v>0</v>
      </c>
      <c r="Q218" s="251">
        <v>0</v>
      </c>
      <c r="R218" s="251">
        <f>Q218*H218</f>
        <v>0</v>
      </c>
      <c r="S218" s="251">
        <v>0</v>
      </c>
      <c r="T218" s="252">
        <f>S218*H218</f>
        <v>0</v>
      </c>
      <c r="U218" s="39"/>
      <c r="V218" s="39"/>
      <c r="W218" s="39"/>
      <c r="X218" s="39"/>
      <c r="Y218" s="39"/>
      <c r="Z218" s="39"/>
      <c r="AA218" s="39"/>
      <c r="AB218" s="39"/>
      <c r="AC218" s="39"/>
      <c r="AD218" s="39"/>
      <c r="AE218" s="39"/>
      <c r="AR218" s="253" t="s">
        <v>220</v>
      </c>
      <c r="AT218" s="253" t="s">
        <v>450</v>
      </c>
      <c r="AU218" s="253" t="s">
        <v>85</v>
      </c>
      <c r="AY218" s="18" t="s">
        <v>172</v>
      </c>
      <c r="BE218" s="254">
        <f>IF(N218="základní",J218,0)</f>
        <v>0</v>
      </c>
      <c r="BF218" s="254">
        <f>IF(N218="snížená",J218,0)</f>
        <v>0</v>
      </c>
      <c r="BG218" s="254">
        <f>IF(N218="zákl. přenesená",J218,0)</f>
        <v>0</v>
      </c>
      <c r="BH218" s="254">
        <f>IF(N218="sníž. přenesená",J218,0)</f>
        <v>0</v>
      </c>
      <c r="BI218" s="254">
        <f>IF(N218="nulová",J218,0)</f>
        <v>0</v>
      </c>
      <c r="BJ218" s="18" t="s">
        <v>83</v>
      </c>
      <c r="BK218" s="254">
        <f>ROUND(I218*H218,2)</f>
        <v>0</v>
      </c>
      <c r="BL218" s="18" t="s">
        <v>195</v>
      </c>
      <c r="BM218" s="253" t="s">
        <v>993</v>
      </c>
    </row>
    <row r="219" spans="1:47" s="2" customFormat="1" ht="12">
      <c r="A219" s="39"/>
      <c r="B219" s="40"/>
      <c r="C219" s="41"/>
      <c r="D219" s="255" t="s">
        <v>182</v>
      </c>
      <c r="E219" s="41"/>
      <c r="F219" s="256" t="s">
        <v>833</v>
      </c>
      <c r="G219" s="41"/>
      <c r="H219" s="41"/>
      <c r="I219" s="210"/>
      <c r="J219" s="41"/>
      <c r="K219" s="41"/>
      <c r="L219" s="45"/>
      <c r="M219" s="257"/>
      <c r="N219" s="258"/>
      <c r="O219" s="92"/>
      <c r="P219" s="92"/>
      <c r="Q219" s="92"/>
      <c r="R219" s="92"/>
      <c r="S219" s="92"/>
      <c r="T219" s="93"/>
      <c r="U219" s="39"/>
      <c r="V219" s="39"/>
      <c r="W219" s="39"/>
      <c r="X219" s="39"/>
      <c r="Y219" s="39"/>
      <c r="Z219" s="39"/>
      <c r="AA219" s="39"/>
      <c r="AB219" s="39"/>
      <c r="AC219" s="39"/>
      <c r="AD219" s="39"/>
      <c r="AE219" s="39"/>
      <c r="AT219" s="18" t="s">
        <v>182</v>
      </c>
      <c r="AU219" s="18" t="s">
        <v>85</v>
      </c>
    </row>
    <row r="220" spans="1:47" s="2" customFormat="1" ht="12">
      <c r="A220" s="39"/>
      <c r="B220" s="40"/>
      <c r="C220" s="41"/>
      <c r="D220" s="255" t="s">
        <v>183</v>
      </c>
      <c r="E220" s="41"/>
      <c r="F220" s="259" t="s">
        <v>835</v>
      </c>
      <c r="G220" s="41"/>
      <c r="H220" s="41"/>
      <c r="I220" s="210"/>
      <c r="J220" s="41"/>
      <c r="K220" s="41"/>
      <c r="L220" s="45"/>
      <c r="M220" s="257"/>
      <c r="N220" s="258"/>
      <c r="O220" s="92"/>
      <c r="P220" s="92"/>
      <c r="Q220" s="92"/>
      <c r="R220" s="92"/>
      <c r="S220" s="92"/>
      <c r="T220" s="93"/>
      <c r="U220" s="39"/>
      <c r="V220" s="39"/>
      <c r="W220" s="39"/>
      <c r="X220" s="39"/>
      <c r="Y220" s="39"/>
      <c r="Z220" s="39"/>
      <c r="AA220" s="39"/>
      <c r="AB220" s="39"/>
      <c r="AC220" s="39"/>
      <c r="AD220" s="39"/>
      <c r="AE220" s="39"/>
      <c r="AT220" s="18" t="s">
        <v>183</v>
      </c>
      <c r="AU220" s="18" t="s">
        <v>85</v>
      </c>
    </row>
    <row r="221" spans="1:51" s="13" customFormat="1" ht="12">
      <c r="A221" s="13"/>
      <c r="B221" s="260"/>
      <c r="C221" s="261"/>
      <c r="D221" s="255" t="s">
        <v>203</v>
      </c>
      <c r="E221" s="262" t="s">
        <v>1</v>
      </c>
      <c r="F221" s="263" t="s">
        <v>795</v>
      </c>
      <c r="G221" s="261"/>
      <c r="H221" s="264">
        <v>32.4</v>
      </c>
      <c r="I221" s="265"/>
      <c r="J221" s="261"/>
      <c r="K221" s="261"/>
      <c r="L221" s="266"/>
      <c r="M221" s="267"/>
      <c r="N221" s="268"/>
      <c r="O221" s="268"/>
      <c r="P221" s="268"/>
      <c r="Q221" s="268"/>
      <c r="R221" s="268"/>
      <c r="S221" s="268"/>
      <c r="T221" s="269"/>
      <c r="U221" s="13"/>
      <c r="V221" s="13"/>
      <c r="W221" s="13"/>
      <c r="X221" s="13"/>
      <c r="Y221" s="13"/>
      <c r="Z221" s="13"/>
      <c r="AA221" s="13"/>
      <c r="AB221" s="13"/>
      <c r="AC221" s="13"/>
      <c r="AD221" s="13"/>
      <c r="AE221" s="13"/>
      <c r="AT221" s="270" t="s">
        <v>203</v>
      </c>
      <c r="AU221" s="270" t="s">
        <v>85</v>
      </c>
      <c r="AV221" s="13" t="s">
        <v>85</v>
      </c>
      <c r="AW221" s="13" t="s">
        <v>32</v>
      </c>
      <c r="AX221" s="13" t="s">
        <v>83</v>
      </c>
      <c r="AY221" s="270" t="s">
        <v>172</v>
      </c>
    </row>
    <row r="222" spans="1:65" s="2" customFormat="1" ht="24.15" customHeight="1">
      <c r="A222" s="39"/>
      <c r="B222" s="40"/>
      <c r="C222" s="242" t="s">
        <v>227</v>
      </c>
      <c r="D222" s="242" t="s">
        <v>175</v>
      </c>
      <c r="E222" s="243" t="s">
        <v>836</v>
      </c>
      <c r="F222" s="244" t="s">
        <v>837</v>
      </c>
      <c r="G222" s="245" t="s">
        <v>399</v>
      </c>
      <c r="H222" s="246">
        <v>216</v>
      </c>
      <c r="I222" s="247"/>
      <c r="J222" s="248">
        <f>ROUND(I222*H222,2)</f>
        <v>0</v>
      </c>
      <c r="K222" s="244" t="s">
        <v>179</v>
      </c>
      <c r="L222" s="45"/>
      <c r="M222" s="249" t="s">
        <v>1</v>
      </c>
      <c r="N222" s="250" t="s">
        <v>40</v>
      </c>
      <c r="O222" s="92"/>
      <c r="P222" s="251">
        <f>O222*H222</f>
        <v>0</v>
      </c>
      <c r="Q222" s="251">
        <v>0</v>
      </c>
      <c r="R222" s="251">
        <f>Q222*H222</f>
        <v>0</v>
      </c>
      <c r="S222" s="251">
        <v>0</v>
      </c>
      <c r="T222" s="252">
        <f>S222*H222</f>
        <v>0</v>
      </c>
      <c r="U222" s="39"/>
      <c r="V222" s="39"/>
      <c r="W222" s="39"/>
      <c r="X222" s="39"/>
      <c r="Y222" s="39"/>
      <c r="Z222" s="39"/>
      <c r="AA222" s="39"/>
      <c r="AB222" s="39"/>
      <c r="AC222" s="39"/>
      <c r="AD222" s="39"/>
      <c r="AE222" s="39"/>
      <c r="AR222" s="253" t="s">
        <v>195</v>
      </c>
      <c r="AT222" s="253" t="s">
        <v>175</v>
      </c>
      <c r="AU222" s="253" t="s">
        <v>85</v>
      </c>
      <c r="AY222" s="18" t="s">
        <v>172</v>
      </c>
      <c r="BE222" s="254">
        <f>IF(N222="základní",J222,0)</f>
        <v>0</v>
      </c>
      <c r="BF222" s="254">
        <f>IF(N222="snížená",J222,0)</f>
        <v>0</v>
      </c>
      <c r="BG222" s="254">
        <f>IF(N222="zákl. přenesená",J222,0)</f>
        <v>0</v>
      </c>
      <c r="BH222" s="254">
        <f>IF(N222="sníž. přenesená",J222,0)</f>
        <v>0</v>
      </c>
      <c r="BI222" s="254">
        <f>IF(N222="nulová",J222,0)</f>
        <v>0</v>
      </c>
      <c r="BJ222" s="18" t="s">
        <v>83</v>
      </c>
      <c r="BK222" s="254">
        <f>ROUND(I222*H222,2)</f>
        <v>0</v>
      </c>
      <c r="BL222" s="18" t="s">
        <v>195</v>
      </c>
      <c r="BM222" s="253" t="s">
        <v>994</v>
      </c>
    </row>
    <row r="223" spans="1:47" s="2" customFormat="1" ht="12">
      <c r="A223" s="39"/>
      <c r="B223" s="40"/>
      <c r="C223" s="41"/>
      <c r="D223" s="255" t="s">
        <v>182</v>
      </c>
      <c r="E223" s="41"/>
      <c r="F223" s="256" t="s">
        <v>839</v>
      </c>
      <c r="G223" s="41"/>
      <c r="H223" s="41"/>
      <c r="I223" s="210"/>
      <c r="J223" s="41"/>
      <c r="K223" s="41"/>
      <c r="L223" s="45"/>
      <c r="M223" s="257"/>
      <c r="N223" s="258"/>
      <c r="O223" s="92"/>
      <c r="P223" s="92"/>
      <c r="Q223" s="92"/>
      <c r="R223" s="92"/>
      <c r="S223" s="92"/>
      <c r="T223" s="93"/>
      <c r="U223" s="39"/>
      <c r="V223" s="39"/>
      <c r="W223" s="39"/>
      <c r="X223" s="39"/>
      <c r="Y223" s="39"/>
      <c r="Z223" s="39"/>
      <c r="AA223" s="39"/>
      <c r="AB223" s="39"/>
      <c r="AC223" s="39"/>
      <c r="AD223" s="39"/>
      <c r="AE223" s="39"/>
      <c r="AT223" s="18" t="s">
        <v>182</v>
      </c>
      <c r="AU223" s="18" t="s">
        <v>85</v>
      </c>
    </row>
    <row r="224" spans="1:47" s="2" customFormat="1" ht="12">
      <c r="A224" s="39"/>
      <c r="B224" s="40"/>
      <c r="C224" s="41"/>
      <c r="D224" s="255" t="s">
        <v>242</v>
      </c>
      <c r="E224" s="41"/>
      <c r="F224" s="259" t="s">
        <v>840</v>
      </c>
      <c r="G224" s="41"/>
      <c r="H224" s="41"/>
      <c r="I224" s="210"/>
      <c r="J224" s="41"/>
      <c r="K224" s="41"/>
      <c r="L224" s="45"/>
      <c r="M224" s="257"/>
      <c r="N224" s="258"/>
      <c r="O224" s="92"/>
      <c r="P224" s="92"/>
      <c r="Q224" s="92"/>
      <c r="R224" s="92"/>
      <c r="S224" s="92"/>
      <c r="T224" s="93"/>
      <c r="U224" s="39"/>
      <c r="V224" s="39"/>
      <c r="W224" s="39"/>
      <c r="X224" s="39"/>
      <c r="Y224" s="39"/>
      <c r="Z224" s="39"/>
      <c r="AA224" s="39"/>
      <c r="AB224" s="39"/>
      <c r="AC224" s="39"/>
      <c r="AD224" s="39"/>
      <c r="AE224" s="39"/>
      <c r="AT224" s="18" t="s">
        <v>242</v>
      </c>
      <c r="AU224" s="18" t="s">
        <v>85</v>
      </c>
    </row>
    <row r="225" spans="1:51" s="13" customFormat="1" ht="12">
      <c r="A225" s="13"/>
      <c r="B225" s="260"/>
      <c r="C225" s="261"/>
      <c r="D225" s="255" t="s">
        <v>203</v>
      </c>
      <c r="E225" s="262" t="s">
        <v>1</v>
      </c>
      <c r="F225" s="263" t="s">
        <v>935</v>
      </c>
      <c r="G225" s="261"/>
      <c r="H225" s="264">
        <v>216</v>
      </c>
      <c r="I225" s="265"/>
      <c r="J225" s="261"/>
      <c r="K225" s="261"/>
      <c r="L225" s="266"/>
      <c r="M225" s="267"/>
      <c r="N225" s="268"/>
      <c r="O225" s="268"/>
      <c r="P225" s="268"/>
      <c r="Q225" s="268"/>
      <c r="R225" s="268"/>
      <c r="S225" s="268"/>
      <c r="T225" s="269"/>
      <c r="U225" s="13"/>
      <c r="V225" s="13"/>
      <c r="W225" s="13"/>
      <c r="X225" s="13"/>
      <c r="Y225" s="13"/>
      <c r="Z225" s="13"/>
      <c r="AA225" s="13"/>
      <c r="AB225" s="13"/>
      <c r="AC225" s="13"/>
      <c r="AD225" s="13"/>
      <c r="AE225" s="13"/>
      <c r="AT225" s="270" t="s">
        <v>203</v>
      </c>
      <c r="AU225" s="270" t="s">
        <v>85</v>
      </c>
      <c r="AV225" s="13" t="s">
        <v>85</v>
      </c>
      <c r="AW225" s="13" t="s">
        <v>32</v>
      </c>
      <c r="AX225" s="13" t="s">
        <v>83</v>
      </c>
      <c r="AY225" s="270" t="s">
        <v>172</v>
      </c>
    </row>
    <row r="226" spans="1:65" s="2" customFormat="1" ht="16.5" customHeight="1">
      <c r="A226" s="39"/>
      <c r="B226" s="40"/>
      <c r="C226" s="309" t="s">
        <v>8</v>
      </c>
      <c r="D226" s="309" t="s">
        <v>450</v>
      </c>
      <c r="E226" s="310" t="s">
        <v>841</v>
      </c>
      <c r="F226" s="311" t="s">
        <v>842</v>
      </c>
      <c r="G226" s="312" t="s">
        <v>843</v>
      </c>
      <c r="H226" s="313">
        <v>3.24</v>
      </c>
      <c r="I226" s="314"/>
      <c r="J226" s="315">
        <f>ROUND(I226*H226,2)</f>
        <v>0</v>
      </c>
      <c r="K226" s="311" t="s">
        <v>216</v>
      </c>
      <c r="L226" s="316"/>
      <c r="M226" s="317" t="s">
        <v>1</v>
      </c>
      <c r="N226" s="318" t="s">
        <v>40</v>
      </c>
      <c r="O226" s="92"/>
      <c r="P226" s="251">
        <f>O226*H226</f>
        <v>0</v>
      </c>
      <c r="Q226" s="251">
        <v>0.001</v>
      </c>
      <c r="R226" s="251">
        <f>Q226*H226</f>
        <v>0.0032400000000000003</v>
      </c>
      <c r="S226" s="251">
        <v>0</v>
      </c>
      <c r="T226" s="252">
        <f>S226*H226</f>
        <v>0</v>
      </c>
      <c r="U226" s="39"/>
      <c r="V226" s="39"/>
      <c r="W226" s="39"/>
      <c r="X226" s="39"/>
      <c r="Y226" s="39"/>
      <c r="Z226" s="39"/>
      <c r="AA226" s="39"/>
      <c r="AB226" s="39"/>
      <c r="AC226" s="39"/>
      <c r="AD226" s="39"/>
      <c r="AE226" s="39"/>
      <c r="AR226" s="253" t="s">
        <v>220</v>
      </c>
      <c r="AT226" s="253" t="s">
        <v>450</v>
      </c>
      <c r="AU226" s="253" t="s">
        <v>85</v>
      </c>
      <c r="AY226" s="18" t="s">
        <v>172</v>
      </c>
      <c r="BE226" s="254">
        <f>IF(N226="základní",J226,0)</f>
        <v>0</v>
      </c>
      <c r="BF226" s="254">
        <f>IF(N226="snížená",J226,0)</f>
        <v>0</v>
      </c>
      <c r="BG226" s="254">
        <f>IF(N226="zákl. přenesená",J226,0)</f>
        <v>0</v>
      </c>
      <c r="BH226" s="254">
        <f>IF(N226="sníž. přenesená",J226,0)</f>
        <v>0</v>
      </c>
      <c r="BI226" s="254">
        <f>IF(N226="nulová",J226,0)</f>
        <v>0</v>
      </c>
      <c r="BJ226" s="18" t="s">
        <v>83</v>
      </c>
      <c r="BK226" s="254">
        <f>ROUND(I226*H226,2)</f>
        <v>0</v>
      </c>
      <c r="BL226" s="18" t="s">
        <v>195</v>
      </c>
      <c r="BM226" s="253" t="s">
        <v>995</v>
      </c>
    </row>
    <row r="227" spans="1:47" s="2" customFormat="1" ht="12">
      <c r="A227" s="39"/>
      <c r="B227" s="40"/>
      <c r="C227" s="41"/>
      <c r="D227" s="255" t="s">
        <v>182</v>
      </c>
      <c r="E227" s="41"/>
      <c r="F227" s="256" t="s">
        <v>842</v>
      </c>
      <c r="G227" s="41"/>
      <c r="H227" s="41"/>
      <c r="I227" s="210"/>
      <c r="J227" s="41"/>
      <c r="K227" s="41"/>
      <c r="L227" s="45"/>
      <c r="M227" s="257"/>
      <c r="N227" s="258"/>
      <c r="O227" s="92"/>
      <c r="P227" s="92"/>
      <c r="Q227" s="92"/>
      <c r="R227" s="92"/>
      <c r="S227" s="92"/>
      <c r="T227" s="93"/>
      <c r="U227" s="39"/>
      <c r="V227" s="39"/>
      <c r="W227" s="39"/>
      <c r="X227" s="39"/>
      <c r="Y227" s="39"/>
      <c r="Z227" s="39"/>
      <c r="AA227" s="39"/>
      <c r="AB227" s="39"/>
      <c r="AC227" s="39"/>
      <c r="AD227" s="39"/>
      <c r="AE227" s="39"/>
      <c r="AT227" s="18" t="s">
        <v>182</v>
      </c>
      <c r="AU227" s="18" t="s">
        <v>85</v>
      </c>
    </row>
    <row r="228" spans="1:51" s="13" customFormat="1" ht="12">
      <c r="A228" s="13"/>
      <c r="B228" s="260"/>
      <c r="C228" s="261"/>
      <c r="D228" s="255" t="s">
        <v>203</v>
      </c>
      <c r="E228" s="261"/>
      <c r="F228" s="263" t="s">
        <v>996</v>
      </c>
      <c r="G228" s="261"/>
      <c r="H228" s="264">
        <v>3.24</v>
      </c>
      <c r="I228" s="265"/>
      <c r="J228" s="261"/>
      <c r="K228" s="261"/>
      <c r="L228" s="266"/>
      <c r="M228" s="267"/>
      <c r="N228" s="268"/>
      <c r="O228" s="268"/>
      <c r="P228" s="268"/>
      <c r="Q228" s="268"/>
      <c r="R228" s="268"/>
      <c r="S228" s="268"/>
      <c r="T228" s="269"/>
      <c r="U228" s="13"/>
      <c r="V228" s="13"/>
      <c r="W228" s="13"/>
      <c r="X228" s="13"/>
      <c r="Y228" s="13"/>
      <c r="Z228" s="13"/>
      <c r="AA228" s="13"/>
      <c r="AB228" s="13"/>
      <c r="AC228" s="13"/>
      <c r="AD228" s="13"/>
      <c r="AE228" s="13"/>
      <c r="AT228" s="270" t="s">
        <v>203</v>
      </c>
      <c r="AU228" s="270" t="s">
        <v>85</v>
      </c>
      <c r="AV228" s="13" t="s">
        <v>85</v>
      </c>
      <c r="AW228" s="13" t="s">
        <v>4</v>
      </c>
      <c r="AX228" s="13" t="s">
        <v>83</v>
      </c>
      <c r="AY228" s="270" t="s">
        <v>172</v>
      </c>
    </row>
    <row r="229" spans="1:65" s="2" customFormat="1" ht="21.75" customHeight="1">
      <c r="A229" s="39"/>
      <c r="B229" s="40"/>
      <c r="C229" s="242" t="s">
        <v>346</v>
      </c>
      <c r="D229" s="242" t="s">
        <v>175</v>
      </c>
      <c r="E229" s="243" t="s">
        <v>465</v>
      </c>
      <c r="F229" s="244" t="s">
        <v>466</v>
      </c>
      <c r="G229" s="245" t="s">
        <v>399</v>
      </c>
      <c r="H229" s="246">
        <v>199</v>
      </c>
      <c r="I229" s="247"/>
      <c r="J229" s="248">
        <f>ROUND(I229*H229,2)</f>
        <v>0</v>
      </c>
      <c r="K229" s="244" t="s">
        <v>179</v>
      </c>
      <c r="L229" s="45"/>
      <c r="M229" s="249" t="s">
        <v>1</v>
      </c>
      <c r="N229" s="250" t="s">
        <v>40</v>
      </c>
      <c r="O229" s="92"/>
      <c r="P229" s="251">
        <f>O229*H229</f>
        <v>0</v>
      </c>
      <c r="Q229" s="251">
        <v>0</v>
      </c>
      <c r="R229" s="251">
        <f>Q229*H229</f>
        <v>0</v>
      </c>
      <c r="S229" s="251">
        <v>0</v>
      </c>
      <c r="T229" s="252">
        <f>S229*H229</f>
        <v>0</v>
      </c>
      <c r="U229" s="39"/>
      <c r="V229" s="39"/>
      <c r="W229" s="39"/>
      <c r="X229" s="39"/>
      <c r="Y229" s="39"/>
      <c r="Z229" s="39"/>
      <c r="AA229" s="39"/>
      <c r="AB229" s="39"/>
      <c r="AC229" s="39"/>
      <c r="AD229" s="39"/>
      <c r="AE229" s="39"/>
      <c r="AR229" s="253" t="s">
        <v>195</v>
      </c>
      <c r="AT229" s="253" t="s">
        <v>175</v>
      </c>
      <c r="AU229" s="253" t="s">
        <v>85</v>
      </c>
      <c r="AY229" s="18" t="s">
        <v>172</v>
      </c>
      <c r="BE229" s="254">
        <f>IF(N229="základní",J229,0)</f>
        <v>0</v>
      </c>
      <c r="BF229" s="254">
        <f>IF(N229="snížená",J229,0)</f>
        <v>0</v>
      </c>
      <c r="BG229" s="254">
        <f>IF(N229="zákl. přenesená",J229,0)</f>
        <v>0</v>
      </c>
      <c r="BH229" s="254">
        <f>IF(N229="sníž. přenesená",J229,0)</f>
        <v>0</v>
      </c>
      <c r="BI229" s="254">
        <f>IF(N229="nulová",J229,0)</f>
        <v>0</v>
      </c>
      <c r="BJ229" s="18" t="s">
        <v>83</v>
      </c>
      <c r="BK229" s="254">
        <f>ROUND(I229*H229,2)</f>
        <v>0</v>
      </c>
      <c r="BL229" s="18" t="s">
        <v>195</v>
      </c>
      <c r="BM229" s="253" t="s">
        <v>997</v>
      </c>
    </row>
    <row r="230" spans="1:47" s="2" customFormat="1" ht="12">
      <c r="A230" s="39"/>
      <c r="B230" s="40"/>
      <c r="C230" s="41"/>
      <c r="D230" s="255" t="s">
        <v>182</v>
      </c>
      <c r="E230" s="41"/>
      <c r="F230" s="256" t="s">
        <v>468</v>
      </c>
      <c r="G230" s="41"/>
      <c r="H230" s="41"/>
      <c r="I230" s="210"/>
      <c r="J230" s="41"/>
      <c r="K230" s="41"/>
      <c r="L230" s="45"/>
      <c r="M230" s="257"/>
      <c r="N230" s="258"/>
      <c r="O230" s="92"/>
      <c r="P230" s="92"/>
      <c r="Q230" s="92"/>
      <c r="R230" s="92"/>
      <c r="S230" s="92"/>
      <c r="T230" s="93"/>
      <c r="U230" s="39"/>
      <c r="V230" s="39"/>
      <c r="W230" s="39"/>
      <c r="X230" s="39"/>
      <c r="Y230" s="39"/>
      <c r="Z230" s="39"/>
      <c r="AA230" s="39"/>
      <c r="AB230" s="39"/>
      <c r="AC230" s="39"/>
      <c r="AD230" s="39"/>
      <c r="AE230" s="39"/>
      <c r="AT230" s="18" t="s">
        <v>182</v>
      </c>
      <c r="AU230" s="18" t="s">
        <v>85</v>
      </c>
    </row>
    <row r="231" spans="1:47" s="2" customFormat="1" ht="12">
      <c r="A231" s="39"/>
      <c r="B231" s="40"/>
      <c r="C231" s="41"/>
      <c r="D231" s="255" t="s">
        <v>242</v>
      </c>
      <c r="E231" s="41"/>
      <c r="F231" s="259" t="s">
        <v>469</v>
      </c>
      <c r="G231" s="41"/>
      <c r="H231" s="41"/>
      <c r="I231" s="210"/>
      <c r="J231" s="41"/>
      <c r="K231" s="41"/>
      <c r="L231" s="45"/>
      <c r="M231" s="257"/>
      <c r="N231" s="258"/>
      <c r="O231" s="92"/>
      <c r="P231" s="92"/>
      <c r="Q231" s="92"/>
      <c r="R231" s="92"/>
      <c r="S231" s="92"/>
      <c r="T231" s="93"/>
      <c r="U231" s="39"/>
      <c r="V231" s="39"/>
      <c r="W231" s="39"/>
      <c r="X231" s="39"/>
      <c r="Y231" s="39"/>
      <c r="Z231" s="39"/>
      <c r="AA231" s="39"/>
      <c r="AB231" s="39"/>
      <c r="AC231" s="39"/>
      <c r="AD231" s="39"/>
      <c r="AE231" s="39"/>
      <c r="AT231" s="18" t="s">
        <v>242</v>
      </c>
      <c r="AU231" s="18" t="s">
        <v>85</v>
      </c>
    </row>
    <row r="232" spans="1:51" s="13" customFormat="1" ht="12">
      <c r="A232" s="13"/>
      <c r="B232" s="260"/>
      <c r="C232" s="261"/>
      <c r="D232" s="255" t="s">
        <v>203</v>
      </c>
      <c r="E232" s="262" t="s">
        <v>1</v>
      </c>
      <c r="F232" s="263" t="s">
        <v>998</v>
      </c>
      <c r="G232" s="261"/>
      <c r="H232" s="264">
        <v>199</v>
      </c>
      <c r="I232" s="265"/>
      <c r="J232" s="261"/>
      <c r="K232" s="261"/>
      <c r="L232" s="266"/>
      <c r="M232" s="267"/>
      <c r="N232" s="268"/>
      <c r="O232" s="268"/>
      <c r="P232" s="268"/>
      <c r="Q232" s="268"/>
      <c r="R232" s="268"/>
      <c r="S232" s="268"/>
      <c r="T232" s="269"/>
      <c r="U232" s="13"/>
      <c r="V232" s="13"/>
      <c r="W232" s="13"/>
      <c r="X232" s="13"/>
      <c r="Y232" s="13"/>
      <c r="Z232" s="13"/>
      <c r="AA232" s="13"/>
      <c r="AB232" s="13"/>
      <c r="AC232" s="13"/>
      <c r="AD232" s="13"/>
      <c r="AE232" s="13"/>
      <c r="AT232" s="270" t="s">
        <v>203</v>
      </c>
      <c r="AU232" s="270" t="s">
        <v>85</v>
      </c>
      <c r="AV232" s="13" t="s">
        <v>85</v>
      </c>
      <c r="AW232" s="13" t="s">
        <v>32</v>
      </c>
      <c r="AX232" s="13" t="s">
        <v>83</v>
      </c>
      <c r="AY232" s="270" t="s">
        <v>172</v>
      </c>
    </row>
    <row r="233" spans="1:63" s="12" customFormat="1" ht="22.8" customHeight="1">
      <c r="A233" s="12"/>
      <c r="B233" s="226"/>
      <c r="C233" s="227"/>
      <c r="D233" s="228" t="s">
        <v>74</v>
      </c>
      <c r="E233" s="240" t="s">
        <v>85</v>
      </c>
      <c r="F233" s="240" t="s">
        <v>848</v>
      </c>
      <c r="G233" s="227"/>
      <c r="H233" s="227"/>
      <c r="I233" s="230"/>
      <c r="J233" s="241">
        <f>BK233</f>
        <v>0</v>
      </c>
      <c r="K233" s="227"/>
      <c r="L233" s="232"/>
      <c r="M233" s="233"/>
      <c r="N233" s="234"/>
      <c r="O233" s="234"/>
      <c r="P233" s="235">
        <f>SUM(P234:P261)</f>
        <v>0</v>
      </c>
      <c r="Q233" s="234"/>
      <c r="R233" s="235">
        <f>SUM(R234:R261)</f>
        <v>15.615352</v>
      </c>
      <c r="S233" s="234"/>
      <c r="T233" s="236">
        <f>SUM(T234:T261)</f>
        <v>0</v>
      </c>
      <c r="U233" s="12"/>
      <c r="V233" s="12"/>
      <c r="W233" s="12"/>
      <c r="X233" s="12"/>
      <c r="Y233" s="12"/>
      <c r="Z233" s="12"/>
      <c r="AA233" s="12"/>
      <c r="AB233" s="12"/>
      <c r="AC233" s="12"/>
      <c r="AD233" s="12"/>
      <c r="AE233" s="12"/>
      <c r="AR233" s="237" t="s">
        <v>83</v>
      </c>
      <c r="AT233" s="238" t="s">
        <v>74</v>
      </c>
      <c r="AU233" s="238" t="s">
        <v>83</v>
      </c>
      <c r="AY233" s="237" t="s">
        <v>172</v>
      </c>
      <c r="BK233" s="239">
        <f>SUM(BK234:BK261)</f>
        <v>0</v>
      </c>
    </row>
    <row r="234" spans="1:65" s="2" customFormat="1" ht="24.15" customHeight="1">
      <c r="A234" s="39"/>
      <c r="B234" s="40"/>
      <c r="C234" s="242" t="s">
        <v>353</v>
      </c>
      <c r="D234" s="242" t="s">
        <v>175</v>
      </c>
      <c r="E234" s="243" t="s">
        <v>854</v>
      </c>
      <c r="F234" s="244" t="s">
        <v>855</v>
      </c>
      <c r="G234" s="245" t="s">
        <v>399</v>
      </c>
      <c r="H234" s="246">
        <v>116.6</v>
      </c>
      <c r="I234" s="247"/>
      <c r="J234" s="248">
        <f>ROUND(I234*H234,2)</f>
        <v>0</v>
      </c>
      <c r="K234" s="244" t="s">
        <v>216</v>
      </c>
      <c r="L234" s="45"/>
      <c r="M234" s="249" t="s">
        <v>1</v>
      </c>
      <c r="N234" s="250" t="s">
        <v>40</v>
      </c>
      <c r="O234" s="92"/>
      <c r="P234" s="251">
        <f>O234*H234</f>
        <v>0</v>
      </c>
      <c r="Q234" s="251">
        <v>0.00027</v>
      </c>
      <c r="R234" s="251">
        <f>Q234*H234</f>
        <v>0.031481999999999996</v>
      </c>
      <c r="S234" s="251">
        <v>0</v>
      </c>
      <c r="T234" s="252">
        <f>S234*H234</f>
        <v>0</v>
      </c>
      <c r="U234" s="39"/>
      <c r="V234" s="39"/>
      <c r="W234" s="39"/>
      <c r="X234" s="39"/>
      <c r="Y234" s="39"/>
      <c r="Z234" s="39"/>
      <c r="AA234" s="39"/>
      <c r="AB234" s="39"/>
      <c r="AC234" s="39"/>
      <c r="AD234" s="39"/>
      <c r="AE234" s="39"/>
      <c r="AR234" s="253" t="s">
        <v>195</v>
      </c>
      <c r="AT234" s="253" t="s">
        <v>175</v>
      </c>
      <c r="AU234" s="253" t="s">
        <v>85</v>
      </c>
      <c r="AY234" s="18" t="s">
        <v>172</v>
      </c>
      <c r="BE234" s="254">
        <f>IF(N234="základní",J234,0)</f>
        <v>0</v>
      </c>
      <c r="BF234" s="254">
        <f>IF(N234="snížená",J234,0)</f>
        <v>0</v>
      </c>
      <c r="BG234" s="254">
        <f>IF(N234="zákl. přenesená",J234,0)</f>
        <v>0</v>
      </c>
      <c r="BH234" s="254">
        <f>IF(N234="sníž. přenesená",J234,0)</f>
        <v>0</v>
      </c>
      <c r="BI234" s="254">
        <f>IF(N234="nulová",J234,0)</f>
        <v>0</v>
      </c>
      <c r="BJ234" s="18" t="s">
        <v>83</v>
      </c>
      <c r="BK234" s="254">
        <f>ROUND(I234*H234,2)</f>
        <v>0</v>
      </c>
      <c r="BL234" s="18" t="s">
        <v>195</v>
      </c>
      <c r="BM234" s="253" t="s">
        <v>999</v>
      </c>
    </row>
    <row r="235" spans="1:47" s="2" customFormat="1" ht="12">
      <c r="A235" s="39"/>
      <c r="B235" s="40"/>
      <c r="C235" s="41"/>
      <c r="D235" s="255" t="s">
        <v>182</v>
      </c>
      <c r="E235" s="41"/>
      <c r="F235" s="256" t="s">
        <v>857</v>
      </c>
      <c r="G235" s="41"/>
      <c r="H235" s="41"/>
      <c r="I235" s="210"/>
      <c r="J235" s="41"/>
      <c r="K235" s="41"/>
      <c r="L235" s="45"/>
      <c r="M235" s="257"/>
      <c r="N235" s="258"/>
      <c r="O235" s="92"/>
      <c r="P235" s="92"/>
      <c r="Q235" s="92"/>
      <c r="R235" s="92"/>
      <c r="S235" s="92"/>
      <c r="T235" s="93"/>
      <c r="U235" s="39"/>
      <c r="V235" s="39"/>
      <c r="W235" s="39"/>
      <c r="X235" s="39"/>
      <c r="Y235" s="39"/>
      <c r="Z235" s="39"/>
      <c r="AA235" s="39"/>
      <c r="AB235" s="39"/>
      <c r="AC235" s="39"/>
      <c r="AD235" s="39"/>
      <c r="AE235" s="39"/>
      <c r="AT235" s="18" t="s">
        <v>182</v>
      </c>
      <c r="AU235" s="18" t="s">
        <v>85</v>
      </c>
    </row>
    <row r="236" spans="1:47" s="2" customFormat="1" ht="12">
      <c r="A236" s="39"/>
      <c r="B236" s="40"/>
      <c r="C236" s="41"/>
      <c r="D236" s="271" t="s">
        <v>218</v>
      </c>
      <c r="E236" s="41"/>
      <c r="F236" s="272" t="s">
        <v>858</v>
      </c>
      <c r="G236" s="41"/>
      <c r="H236" s="41"/>
      <c r="I236" s="210"/>
      <c r="J236" s="41"/>
      <c r="K236" s="41"/>
      <c r="L236" s="45"/>
      <c r="M236" s="257"/>
      <c r="N236" s="258"/>
      <c r="O236" s="92"/>
      <c r="P236" s="92"/>
      <c r="Q236" s="92"/>
      <c r="R236" s="92"/>
      <c r="S236" s="92"/>
      <c r="T236" s="93"/>
      <c r="U236" s="39"/>
      <c r="V236" s="39"/>
      <c r="W236" s="39"/>
      <c r="X236" s="39"/>
      <c r="Y236" s="39"/>
      <c r="Z236" s="39"/>
      <c r="AA236" s="39"/>
      <c r="AB236" s="39"/>
      <c r="AC236" s="39"/>
      <c r="AD236" s="39"/>
      <c r="AE236" s="39"/>
      <c r="AT236" s="18" t="s">
        <v>218</v>
      </c>
      <c r="AU236" s="18" t="s">
        <v>85</v>
      </c>
    </row>
    <row r="237" spans="1:47" s="2" customFormat="1" ht="12">
      <c r="A237" s="39"/>
      <c r="B237" s="40"/>
      <c r="C237" s="41"/>
      <c r="D237" s="255" t="s">
        <v>242</v>
      </c>
      <c r="E237" s="41"/>
      <c r="F237" s="259" t="s">
        <v>859</v>
      </c>
      <c r="G237" s="41"/>
      <c r="H237" s="41"/>
      <c r="I237" s="210"/>
      <c r="J237" s="41"/>
      <c r="K237" s="41"/>
      <c r="L237" s="45"/>
      <c r="M237" s="257"/>
      <c r="N237" s="258"/>
      <c r="O237" s="92"/>
      <c r="P237" s="92"/>
      <c r="Q237" s="92"/>
      <c r="R237" s="92"/>
      <c r="S237" s="92"/>
      <c r="T237" s="93"/>
      <c r="U237" s="39"/>
      <c r="V237" s="39"/>
      <c r="W237" s="39"/>
      <c r="X237" s="39"/>
      <c r="Y237" s="39"/>
      <c r="Z237" s="39"/>
      <c r="AA237" s="39"/>
      <c r="AB237" s="39"/>
      <c r="AC237" s="39"/>
      <c r="AD237" s="39"/>
      <c r="AE237" s="39"/>
      <c r="AT237" s="18" t="s">
        <v>242</v>
      </c>
      <c r="AU237" s="18" t="s">
        <v>85</v>
      </c>
    </row>
    <row r="238" spans="1:51" s="13" customFormat="1" ht="12">
      <c r="A238" s="13"/>
      <c r="B238" s="260"/>
      <c r="C238" s="261"/>
      <c r="D238" s="255" t="s">
        <v>203</v>
      </c>
      <c r="E238" s="262" t="s">
        <v>1</v>
      </c>
      <c r="F238" s="263" t="s">
        <v>1000</v>
      </c>
      <c r="G238" s="261"/>
      <c r="H238" s="264">
        <v>116.6</v>
      </c>
      <c r="I238" s="265"/>
      <c r="J238" s="261"/>
      <c r="K238" s="261"/>
      <c r="L238" s="266"/>
      <c r="M238" s="267"/>
      <c r="N238" s="268"/>
      <c r="O238" s="268"/>
      <c r="P238" s="268"/>
      <c r="Q238" s="268"/>
      <c r="R238" s="268"/>
      <c r="S238" s="268"/>
      <c r="T238" s="269"/>
      <c r="U238" s="13"/>
      <c r="V238" s="13"/>
      <c r="W238" s="13"/>
      <c r="X238" s="13"/>
      <c r="Y238" s="13"/>
      <c r="Z238" s="13"/>
      <c r="AA238" s="13"/>
      <c r="AB238" s="13"/>
      <c r="AC238" s="13"/>
      <c r="AD238" s="13"/>
      <c r="AE238" s="13"/>
      <c r="AT238" s="270" t="s">
        <v>203</v>
      </c>
      <c r="AU238" s="270" t="s">
        <v>85</v>
      </c>
      <c r="AV238" s="13" t="s">
        <v>85</v>
      </c>
      <c r="AW238" s="13" t="s">
        <v>32</v>
      </c>
      <c r="AX238" s="13" t="s">
        <v>83</v>
      </c>
      <c r="AY238" s="270" t="s">
        <v>172</v>
      </c>
    </row>
    <row r="239" spans="1:65" s="2" customFormat="1" ht="24.15" customHeight="1">
      <c r="A239" s="39"/>
      <c r="B239" s="40"/>
      <c r="C239" s="309" t="s">
        <v>359</v>
      </c>
      <c r="D239" s="309" t="s">
        <v>450</v>
      </c>
      <c r="E239" s="310" t="s">
        <v>861</v>
      </c>
      <c r="F239" s="311" t="s">
        <v>862</v>
      </c>
      <c r="G239" s="312" t="s">
        <v>399</v>
      </c>
      <c r="H239" s="313">
        <v>116.6</v>
      </c>
      <c r="I239" s="314"/>
      <c r="J239" s="315">
        <f>ROUND(I239*H239,2)</f>
        <v>0</v>
      </c>
      <c r="K239" s="311" t="s">
        <v>216</v>
      </c>
      <c r="L239" s="316"/>
      <c r="M239" s="317" t="s">
        <v>1</v>
      </c>
      <c r="N239" s="318" t="s">
        <v>40</v>
      </c>
      <c r="O239" s="92"/>
      <c r="P239" s="251">
        <f>O239*H239</f>
        <v>0</v>
      </c>
      <c r="Q239" s="251">
        <v>0.0001</v>
      </c>
      <c r="R239" s="251">
        <f>Q239*H239</f>
        <v>0.01166</v>
      </c>
      <c r="S239" s="251">
        <v>0</v>
      </c>
      <c r="T239" s="252">
        <f>S239*H239</f>
        <v>0</v>
      </c>
      <c r="U239" s="39"/>
      <c r="V239" s="39"/>
      <c r="W239" s="39"/>
      <c r="X239" s="39"/>
      <c r="Y239" s="39"/>
      <c r="Z239" s="39"/>
      <c r="AA239" s="39"/>
      <c r="AB239" s="39"/>
      <c r="AC239" s="39"/>
      <c r="AD239" s="39"/>
      <c r="AE239" s="39"/>
      <c r="AR239" s="253" t="s">
        <v>220</v>
      </c>
      <c r="AT239" s="253" t="s">
        <v>450</v>
      </c>
      <c r="AU239" s="253" t="s">
        <v>85</v>
      </c>
      <c r="AY239" s="18" t="s">
        <v>172</v>
      </c>
      <c r="BE239" s="254">
        <f>IF(N239="základní",J239,0)</f>
        <v>0</v>
      </c>
      <c r="BF239" s="254">
        <f>IF(N239="snížená",J239,0)</f>
        <v>0</v>
      </c>
      <c r="BG239" s="254">
        <f>IF(N239="zákl. přenesená",J239,0)</f>
        <v>0</v>
      </c>
      <c r="BH239" s="254">
        <f>IF(N239="sníž. přenesená",J239,0)</f>
        <v>0</v>
      </c>
      <c r="BI239" s="254">
        <f>IF(N239="nulová",J239,0)</f>
        <v>0</v>
      </c>
      <c r="BJ239" s="18" t="s">
        <v>83</v>
      </c>
      <c r="BK239" s="254">
        <f>ROUND(I239*H239,2)</f>
        <v>0</v>
      </c>
      <c r="BL239" s="18" t="s">
        <v>195</v>
      </c>
      <c r="BM239" s="253" t="s">
        <v>1001</v>
      </c>
    </row>
    <row r="240" spans="1:47" s="2" customFormat="1" ht="12">
      <c r="A240" s="39"/>
      <c r="B240" s="40"/>
      <c r="C240" s="41"/>
      <c r="D240" s="255" t="s">
        <v>182</v>
      </c>
      <c r="E240" s="41"/>
      <c r="F240" s="256" t="s">
        <v>862</v>
      </c>
      <c r="G240" s="41"/>
      <c r="H240" s="41"/>
      <c r="I240" s="210"/>
      <c r="J240" s="41"/>
      <c r="K240" s="41"/>
      <c r="L240" s="45"/>
      <c r="M240" s="257"/>
      <c r="N240" s="258"/>
      <c r="O240" s="92"/>
      <c r="P240" s="92"/>
      <c r="Q240" s="92"/>
      <c r="R240" s="92"/>
      <c r="S240" s="92"/>
      <c r="T240" s="93"/>
      <c r="U240" s="39"/>
      <c r="V240" s="39"/>
      <c r="W240" s="39"/>
      <c r="X240" s="39"/>
      <c r="Y240" s="39"/>
      <c r="Z240" s="39"/>
      <c r="AA240" s="39"/>
      <c r="AB240" s="39"/>
      <c r="AC240" s="39"/>
      <c r="AD240" s="39"/>
      <c r="AE240" s="39"/>
      <c r="AT240" s="18" t="s">
        <v>182</v>
      </c>
      <c r="AU240" s="18" t="s">
        <v>85</v>
      </c>
    </row>
    <row r="241" spans="1:51" s="13" customFormat="1" ht="12">
      <c r="A241" s="13"/>
      <c r="B241" s="260"/>
      <c r="C241" s="261"/>
      <c r="D241" s="255" t="s">
        <v>203</v>
      </c>
      <c r="E241" s="262" t="s">
        <v>1</v>
      </c>
      <c r="F241" s="263" t="s">
        <v>1002</v>
      </c>
      <c r="G241" s="261"/>
      <c r="H241" s="264">
        <v>116.6</v>
      </c>
      <c r="I241" s="265"/>
      <c r="J241" s="261"/>
      <c r="K241" s="261"/>
      <c r="L241" s="266"/>
      <c r="M241" s="267"/>
      <c r="N241" s="268"/>
      <c r="O241" s="268"/>
      <c r="P241" s="268"/>
      <c r="Q241" s="268"/>
      <c r="R241" s="268"/>
      <c r="S241" s="268"/>
      <c r="T241" s="269"/>
      <c r="U241" s="13"/>
      <c r="V241" s="13"/>
      <c r="W241" s="13"/>
      <c r="X241" s="13"/>
      <c r="Y241" s="13"/>
      <c r="Z241" s="13"/>
      <c r="AA241" s="13"/>
      <c r="AB241" s="13"/>
      <c r="AC241" s="13"/>
      <c r="AD241" s="13"/>
      <c r="AE241" s="13"/>
      <c r="AT241" s="270" t="s">
        <v>203</v>
      </c>
      <c r="AU241" s="270" t="s">
        <v>85</v>
      </c>
      <c r="AV241" s="13" t="s">
        <v>85</v>
      </c>
      <c r="AW241" s="13" t="s">
        <v>32</v>
      </c>
      <c r="AX241" s="13" t="s">
        <v>83</v>
      </c>
      <c r="AY241" s="270" t="s">
        <v>172</v>
      </c>
    </row>
    <row r="242" spans="1:65" s="2" customFormat="1" ht="33" customHeight="1">
      <c r="A242" s="39"/>
      <c r="B242" s="40"/>
      <c r="C242" s="242" t="s">
        <v>366</v>
      </c>
      <c r="D242" s="242" t="s">
        <v>175</v>
      </c>
      <c r="E242" s="243" t="s">
        <v>849</v>
      </c>
      <c r="F242" s="244" t="s">
        <v>850</v>
      </c>
      <c r="G242" s="245" t="s">
        <v>369</v>
      </c>
      <c r="H242" s="246">
        <v>53</v>
      </c>
      <c r="I242" s="247"/>
      <c r="J242" s="248">
        <f>ROUND(I242*H242,2)</f>
        <v>0</v>
      </c>
      <c r="K242" s="244" t="s">
        <v>179</v>
      </c>
      <c r="L242" s="45"/>
      <c r="M242" s="249" t="s">
        <v>1</v>
      </c>
      <c r="N242" s="250" t="s">
        <v>40</v>
      </c>
      <c r="O242" s="92"/>
      <c r="P242" s="251">
        <f>O242*H242</f>
        <v>0</v>
      </c>
      <c r="Q242" s="251">
        <v>0.22657</v>
      </c>
      <c r="R242" s="251">
        <f>Q242*H242</f>
        <v>12.00821</v>
      </c>
      <c r="S242" s="251">
        <v>0</v>
      </c>
      <c r="T242" s="252">
        <f>S242*H242</f>
        <v>0</v>
      </c>
      <c r="U242" s="39"/>
      <c r="V242" s="39"/>
      <c r="W242" s="39"/>
      <c r="X242" s="39"/>
      <c r="Y242" s="39"/>
      <c r="Z242" s="39"/>
      <c r="AA242" s="39"/>
      <c r="AB242" s="39"/>
      <c r="AC242" s="39"/>
      <c r="AD242" s="39"/>
      <c r="AE242" s="39"/>
      <c r="AR242" s="253" t="s">
        <v>195</v>
      </c>
      <c r="AT242" s="253" t="s">
        <v>175</v>
      </c>
      <c r="AU242" s="253" t="s">
        <v>85</v>
      </c>
      <c r="AY242" s="18" t="s">
        <v>172</v>
      </c>
      <c r="BE242" s="254">
        <f>IF(N242="základní",J242,0)</f>
        <v>0</v>
      </c>
      <c r="BF242" s="254">
        <f>IF(N242="snížená",J242,0)</f>
        <v>0</v>
      </c>
      <c r="BG242" s="254">
        <f>IF(N242="zákl. přenesená",J242,0)</f>
        <v>0</v>
      </c>
      <c r="BH242" s="254">
        <f>IF(N242="sníž. přenesená",J242,0)</f>
        <v>0</v>
      </c>
      <c r="BI242" s="254">
        <f>IF(N242="nulová",J242,0)</f>
        <v>0</v>
      </c>
      <c r="BJ242" s="18" t="s">
        <v>83</v>
      </c>
      <c r="BK242" s="254">
        <f>ROUND(I242*H242,2)</f>
        <v>0</v>
      </c>
      <c r="BL242" s="18" t="s">
        <v>195</v>
      </c>
      <c r="BM242" s="253" t="s">
        <v>1003</v>
      </c>
    </row>
    <row r="243" spans="1:47" s="2" customFormat="1" ht="12">
      <c r="A243" s="39"/>
      <c r="B243" s="40"/>
      <c r="C243" s="41"/>
      <c r="D243" s="255" t="s">
        <v>182</v>
      </c>
      <c r="E243" s="41"/>
      <c r="F243" s="256" t="s">
        <v>852</v>
      </c>
      <c r="G243" s="41"/>
      <c r="H243" s="41"/>
      <c r="I243" s="210"/>
      <c r="J243" s="41"/>
      <c r="K243" s="41"/>
      <c r="L243" s="45"/>
      <c r="M243" s="257"/>
      <c r="N243" s="258"/>
      <c r="O243" s="92"/>
      <c r="P243" s="92"/>
      <c r="Q243" s="92"/>
      <c r="R243" s="92"/>
      <c r="S243" s="92"/>
      <c r="T243" s="93"/>
      <c r="U243" s="39"/>
      <c r="V243" s="39"/>
      <c r="W243" s="39"/>
      <c r="X243" s="39"/>
      <c r="Y243" s="39"/>
      <c r="Z243" s="39"/>
      <c r="AA243" s="39"/>
      <c r="AB243" s="39"/>
      <c r="AC243" s="39"/>
      <c r="AD243" s="39"/>
      <c r="AE243" s="39"/>
      <c r="AT243" s="18" t="s">
        <v>182</v>
      </c>
      <c r="AU243" s="18" t="s">
        <v>85</v>
      </c>
    </row>
    <row r="244" spans="1:51" s="13" customFormat="1" ht="12">
      <c r="A244" s="13"/>
      <c r="B244" s="260"/>
      <c r="C244" s="261"/>
      <c r="D244" s="255" t="s">
        <v>203</v>
      </c>
      <c r="E244" s="262" t="s">
        <v>1</v>
      </c>
      <c r="F244" s="263" t="s">
        <v>1004</v>
      </c>
      <c r="G244" s="261"/>
      <c r="H244" s="264">
        <v>53</v>
      </c>
      <c r="I244" s="265"/>
      <c r="J244" s="261"/>
      <c r="K244" s="261"/>
      <c r="L244" s="266"/>
      <c r="M244" s="267"/>
      <c r="N244" s="268"/>
      <c r="O244" s="268"/>
      <c r="P244" s="268"/>
      <c r="Q244" s="268"/>
      <c r="R244" s="268"/>
      <c r="S244" s="268"/>
      <c r="T244" s="269"/>
      <c r="U244" s="13"/>
      <c r="V244" s="13"/>
      <c r="W244" s="13"/>
      <c r="X244" s="13"/>
      <c r="Y244" s="13"/>
      <c r="Z244" s="13"/>
      <c r="AA244" s="13"/>
      <c r="AB244" s="13"/>
      <c r="AC244" s="13"/>
      <c r="AD244" s="13"/>
      <c r="AE244" s="13"/>
      <c r="AT244" s="270" t="s">
        <v>203</v>
      </c>
      <c r="AU244" s="270" t="s">
        <v>85</v>
      </c>
      <c r="AV244" s="13" t="s">
        <v>85</v>
      </c>
      <c r="AW244" s="13" t="s">
        <v>32</v>
      </c>
      <c r="AX244" s="13" t="s">
        <v>83</v>
      </c>
      <c r="AY244" s="270" t="s">
        <v>172</v>
      </c>
    </row>
    <row r="245" spans="1:65" s="2" customFormat="1" ht="24.15" customHeight="1">
      <c r="A245" s="39"/>
      <c r="B245" s="40"/>
      <c r="C245" s="242" t="s">
        <v>374</v>
      </c>
      <c r="D245" s="242" t="s">
        <v>175</v>
      </c>
      <c r="E245" s="243" t="s">
        <v>1005</v>
      </c>
      <c r="F245" s="244" t="s">
        <v>1006</v>
      </c>
      <c r="G245" s="245" t="s">
        <v>417</v>
      </c>
      <c r="H245" s="246">
        <v>1.65</v>
      </c>
      <c r="I245" s="247"/>
      <c r="J245" s="248">
        <f>ROUND(I245*H245,2)</f>
        <v>0</v>
      </c>
      <c r="K245" s="244" t="s">
        <v>216</v>
      </c>
      <c r="L245" s="45"/>
      <c r="M245" s="249" t="s">
        <v>1</v>
      </c>
      <c r="N245" s="250" t="s">
        <v>40</v>
      </c>
      <c r="O245" s="92"/>
      <c r="P245" s="251">
        <f>O245*H245</f>
        <v>0</v>
      </c>
      <c r="Q245" s="251">
        <v>2.16</v>
      </c>
      <c r="R245" s="251">
        <f>Q245*H245</f>
        <v>3.564</v>
      </c>
      <c r="S245" s="251">
        <v>0</v>
      </c>
      <c r="T245" s="252">
        <f>S245*H245</f>
        <v>0</v>
      </c>
      <c r="U245" s="39"/>
      <c r="V245" s="39"/>
      <c r="W245" s="39"/>
      <c r="X245" s="39"/>
      <c r="Y245" s="39"/>
      <c r="Z245" s="39"/>
      <c r="AA245" s="39"/>
      <c r="AB245" s="39"/>
      <c r="AC245" s="39"/>
      <c r="AD245" s="39"/>
      <c r="AE245" s="39"/>
      <c r="AR245" s="253" t="s">
        <v>195</v>
      </c>
      <c r="AT245" s="253" t="s">
        <v>175</v>
      </c>
      <c r="AU245" s="253" t="s">
        <v>85</v>
      </c>
      <c r="AY245" s="18" t="s">
        <v>172</v>
      </c>
      <c r="BE245" s="254">
        <f>IF(N245="základní",J245,0)</f>
        <v>0</v>
      </c>
      <c r="BF245" s="254">
        <f>IF(N245="snížená",J245,0)</f>
        <v>0</v>
      </c>
      <c r="BG245" s="254">
        <f>IF(N245="zákl. přenesená",J245,0)</f>
        <v>0</v>
      </c>
      <c r="BH245" s="254">
        <f>IF(N245="sníž. přenesená",J245,0)</f>
        <v>0</v>
      </c>
      <c r="BI245" s="254">
        <f>IF(N245="nulová",J245,0)</f>
        <v>0</v>
      </c>
      <c r="BJ245" s="18" t="s">
        <v>83</v>
      </c>
      <c r="BK245" s="254">
        <f>ROUND(I245*H245,2)</f>
        <v>0</v>
      </c>
      <c r="BL245" s="18" t="s">
        <v>195</v>
      </c>
      <c r="BM245" s="253" t="s">
        <v>1007</v>
      </c>
    </row>
    <row r="246" spans="1:47" s="2" customFormat="1" ht="12">
      <c r="A246" s="39"/>
      <c r="B246" s="40"/>
      <c r="C246" s="41"/>
      <c r="D246" s="255" t="s">
        <v>182</v>
      </c>
      <c r="E246" s="41"/>
      <c r="F246" s="256" t="s">
        <v>1008</v>
      </c>
      <c r="G246" s="41"/>
      <c r="H246" s="41"/>
      <c r="I246" s="210"/>
      <c r="J246" s="41"/>
      <c r="K246" s="41"/>
      <c r="L246" s="45"/>
      <c r="M246" s="257"/>
      <c r="N246" s="258"/>
      <c r="O246" s="92"/>
      <c r="P246" s="92"/>
      <c r="Q246" s="92"/>
      <c r="R246" s="92"/>
      <c r="S246" s="92"/>
      <c r="T246" s="93"/>
      <c r="U246" s="39"/>
      <c r="V246" s="39"/>
      <c r="W246" s="39"/>
      <c r="X246" s="39"/>
      <c r="Y246" s="39"/>
      <c r="Z246" s="39"/>
      <c r="AA246" s="39"/>
      <c r="AB246" s="39"/>
      <c r="AC246" s="39"/>
      <c r="AD246" s="39"/>
      <c r="AE246" s="39"/>
      <c r="AT246" s="18" t="s">
        <v>182</v>
      </c>
      <c r="AU246" s="18" t="s">
        <v>85</v>
      </c>
    </row>
    <row r="247" spans="1:47" s="2" customFormat="1" ht="12">
      <c r="A247" s="39"/>
      <c r="B247" s="40"/>
      <c r="C247" s="41"/>
      <c r="D247" s="271" t="s">
        <v>218</v>
      </c>
      <c r="E247" s="41"/>
      <c r="F247" s="272" t="s">
        <v>1009</v>
      </c>
      <c r="G247" s="41"/>
      <c r="H247" s="41"/>
      <c r="I247" s="210"/>
      <c r="J247" s="41"/>
      <c r="K247" s="41"/>
      <c r="L247" s="45"/>
      <c r="M247" s="257"/>
      <c r="N247" s="258"/>
      <c r="O247" s="92"/>
      <c r="P247" s="92"/>
      <c r="Q247" s="92"/>
      <c r="R247" s="92"/>
      <c r="S247" s="92"/>
      <c r="T247" s="93"/>
      <c r="U247" s="39"/>
      <c r="V247" s="39"/>
      <c r="W247" s="39"/>
      <c r="X247" s="39"/>
      <c r="Y247" s="39"/>
      <c r="Z247" s="39"/>
      <c r="AA247" s="39"/>
      <c r="AB247" s="39"/>
      <c r="AC247" s="39"/>
      <c r="AD247" s="39"/>
      <c r="AE247" s="39"/>
      <c r="AT247" s="18" t="s">
        <v>218</v>
      </c>
      <c r="AU247" s="18" t="s">
        <v>85</v>
      </c>
    </row>
    <row r="248" spans="1:47" s="2" customFormat="1" ht="12">
      <c r="A248" s="39"/>
      <c r="B248" s="40"/>
      <c r="C248" s="41"/>
      <c r="D248" s="255" t="s">
        <v>242</v>
      </c>
      <c r="E248" s="41"/>
      <c r="F248" s="259" t="s">
        <v>1010</v>
      </c>
      <c r="G248" s="41"/>
      <c r="H248" s="41"/>
      <c r="I248" s="210"/>
      <c r="J248" s="41"/>
      <c r="K248" s="41"/>
      <c r="L248" s="45"/>
      <c r="M248" s="257"/>
      <c r="N248" s="258"/>
      <c r="O248" s="92"/>
      <c r="P248" s="92"/>
      <c r="Q248" s="92"/>
      <c r="R248" s="92"/>
      <c r="S248" s="92"/>
      <c r="T248" s="93"/>
      <c r="U248" s="39"/>
      <c r="V248" s="39"/>
      <c r="W248" s="39"/>
      <c r="X248" s="39"/>
      <c r="Y248" s="39"/>
      <c r="Z248" s="39"/>
      <c r="AA248" s="39"/>
      <c r="AB248" s="39"/>
      <c r="AC248" s="39"/>
      <c r="AD248" s="39"/>
      <c r="AE248" s="39"/>
      <c r="AT248" s="18" t="s">
        <v>242</v>
      </c>
      <c r="AU248" s="18" t="s">
        <v>85</v>
      </c>
    </row>
    <row r="249" spans="1:51" s="13" customFormat="1" ht="12">
      <c r="A249" s="13"/>
      <c r="B249" s="260"/>
      <c r="C249" s="261"/>
      <c r="D249" s="255" t="s">
        <v>203</v>
      </c>
      <c r="E249" s="262" t="s">
        <v>1</v>
      </c>
      <c r="F249" s="263" t="s">
        <v>1011</v>
      </c>
      <c r="G249" s="261"/>
      <c r="H249" s="264">
        <v>1.4</v>
      </c>
      <c r="I249" s="265"/>
      <c r="J249" s="261"/>
      <c r="K249" s="261"/>
      <c r="L249" s="266"/>
      <c r="M249" s="267"/>
      <c r="N249" s="268"/>
      <c r="O249" s="268"/>
      <c r="P249" s="268"/>
      <c r="Q249" s="268"/>
      <c r="R249" s="268"/>
      <c r="S249" s="268"/>
      <c r="T249" s="269"/>
      <c r="U249" s="13"/>
      <c r="V249" s="13"/>
      <c r="W249" s="13"/>
      <c r="X249" s="13"/>
      <c r="Y249" s="13"/>
      <c r="Z249" s="13"/>
      <c r="AA249" s="13"/>
      <c r="AB249" s="13"/>
      <c r="AC249" s="13"/>
      <c r="AD249" s="13"/>
      <c r="AE249" s="13"/>
      <c r="AT249" s="270" t="s">
        <v>203</v>
      </c>
      <c r="AU249" s="270" t="s">
        <v>85</v>
      </c>
      <c r="AV249" s="13" t="s">
        <v>85</v>
      </c>
      <c r="AW249" s="13" t="s">
        <v>32</v>
      </c>
      <c r="AX249" s="13" t="s">
        <v>75</v>
      </c>
      <c r="AY249" s="270" t="s">
        <v>172</v>
      </c>
    </row>
    <row r="250" spans="1:51" s="13" customFormat="1" ht="12">
      <c r="A250" s="13"/>
      <c r="B250" s="260"/>
      <c r="C250" s="261"/>
      <c r="D250" s="255" t="s">
        <v>203</v>
      </c>
      <c r="E250" s="262" t="s">
        <v>1</v>
      </c>
      <c r="F250" s="263" t="s">
        <v>1012</v>
      </c>
      <c r="G250" s="261"/>
      <c r="H250" s="264">
        <v>0.25</v>
      </c>
      <c r="I250" s="265"/>
      <c r="J250" s="261"/>
      <c r="K250" s="261"/>
      <c r="L250" s="266"/>
      <c r="M250" s="267"/>
      <c r="N250" s="268"/>
      <c r="O250" s="268"/>
      <c r="P250" s="268"/>
      <c r="Q250" s="268"/>
      <c r="R250" s="268"/>
      <c r="S250" s="268"/>
      <c r="T250" s="269"/>
      <c r="U250" s="13"/>
      <c r="V250" s="13"/>
      <c r="W250" s="13"/>
      <c r="X250" s="13"/>
      <c r="Y250" s="13"/>
      <c r="Z250" s="13"/>
      <c r="AA250" s="13"/>
      <c r="AB250" s="13"/>
      <c r="AC250" s="13"/>
      <c r="AD250" s="13"/>
      <c r="AE250" s="13"/>
      <c r="AT250" s="270" t="s">
        <v>203</v>
      </c>
      <c r="AU250" s="270" t="s">
        <v>85</v>
      </c>
      <c r="AV250" s="13" t="s">
        <v>85</v>
      </c>
      <c r="AW250" s="13" t="s">
        <v>32</v>
      </c>
      <c r="AX250" s="13" t="s">
        <v>75</v>
      </c>
      <c r="AY250" s="270" t="s">
        <v>172</v>
      </c>
    </row>
    <row r="251" spans="1:51" s="16" customFormat="1" ht="12">
      <c r="A251" s="16"/>
      <c r="B251" s="298"/>
      <c r="C251" s="299"/>
      <c r="D251" s="255" t="s">
        <v>203</v>
      </c>
      <c r="E251" s="300" t="s">
        <v>1</v>
      </c>
      <c r="F251" s="301" t="s">
        <v>257</v>
      </c>
      <c r="G251" s="299"/>
      <c r="H251" s="302">
        <v>1.65</v>
      </c>
      <c r="I251" s="303"/>
      <c r="J251" s="299"/>
      <c r="K251" s="299"/>
      <c r="L251" s="304"/>
      <c r="M251" s="305"/>
      <c r="N251" s="306"/>
      <c r="O251" s="306"/>
      <c r="P251" s="306"/>
      <c r="Q251" s="306"/>
      <c r="R251" s="306"/>
      <c r="S251" s="306"/>
      <c r="T251" s="307"/>
      <c r="U251" s="16"/>
      <c r="V251" s="16"/>
      <c r="W251" s="16"/>
      <c r="X251" s="16"/>
      <c r="Y251" s="16"/>
      <c r="Z251" s="16"/>
      <c r="AA251" s="16"/>
      <c r="AB251" s="16"/>
      <c r="AC251" s="16"/>
      <c r="AD251" s="16"/>
      <c r="AE251" s="16"/>
      <c r="AT251" s="308" t="s">
        <v>203</v>
      </c>
      <c r="AU251" s="308" t="s">
        <v>85</v>
      </c>
      <c r="AV251" s="16" t="s">
        <v>195</v>
      </c>
      <c r="AW251" s="16" t="s">
        <v>32</v>
      </c>
      <c r="AX251" s="16" t="s">
        <v>83</v>
      </c>
      <c r="AY251" s="308" t="s">
        <v>172</v>
      </c>
    </row>
    <row r="252" spans="1:65" s="2" customFormat="1" ht="24.15" customHeight="1">
      <c r="A252" s="39"/>
      <c r="B252" s="40"/>
      <c r="C252" s="242" t="s">
        <v>7</v>
      </c>
      <c r="D252" s="242" t="s">
        <v>175</v>
      </c>
      <c r="E252" s="243" t="s">
        <v>1013</v>
      </c>
      <c r="F252" s="244" t="s">
        <v>1014</v>
      </c>
      <c r="G252" s="245" t="s">
        <v>417</v>
      </c>
      <c r="H252" s="246">
        <v>2.8</v>
      </c>
      <c r="I252" s="247"/>
      <c r="J252" s="248">
        <f>ROUND(I252*H252,2)</f>
        <v>0</v>
      </c>
      <c r="K252" s="244" t="s">
        <v>216</v>
      </c>
      <c r="L252" s="45"/>
      <c r="M252" s="249" t="s">
        <v>1</v>
      </c>
      <c r="N252" s="250" t="s">
        <v>40</v>
      </c>
      <c r="O252" s="92"/>
      <c r="P252" s="251">
        <f>O252*H252</f>
        <v>0</v>
      </c>
      <c r="Q252" s="251">
        <v>0</v>
      </c>
      <c r="R252" s="251">
        <f>Q252*H252</f>
        <v>0</v>
      </c>
      <c r="S252" s="251">
        <v>0</v>
      </c>
      <c r="T252" s="252">
        <f>S252*H252</f>
        <v>0</v>
      </c>
      <c r="U252" s="39"/>
      <c r="V252" s="39"/>
      <c r="W252" s="39"/>
      <c r="X252" s="39"/>
      <c r="Y252" s="39"/>
      <c r="Z252" s="39"/>
      <c r="AA252" s="39"/>
      <c r="AB252" s="39"/>
      <c r="AC252" s="39"/>
      <c r="AD252" s="39"/>
      <c r="AE252" s="39"/>
      <c r="AR252" s="253" t="s">
        <v>195</v>
      </c>
      <c r="AT252" s="253" t="s">
        <v>175</v>
      </c>
      <c r="AU252" s="253" t="s">
        <v>85</v>
      </c>
      <c r="AY252" s="18" t="s">
        <v>172</v>
      </c>
      <c r="BE252" s="254">
        <f>IF(N252="základní",J252,0)</f>
        <v>0</v>
      </c>
      <c r="BF252" s="254">
        <f>IF(N252="snížená",J252,0)</f>
        <v>0</v>
      </c>
      <c r="BG252" s="254">
        <f>IF(N252="zákl. přenesená",J252,0)</f>
        <v>0</v>
      </c>
      <c r="BH252" s="254">
        <f>IF(N252="sníž. přenesená",J252,0)</f>
        <v>0</v>
      </c>
      <c r="BI252" s="254">
        <f>IF(N252="nulová",J252,0)</f>
        <v>0</v>
      </c>
      <c r="BJ252" s="18" t="s">
        <v>83</v>
      </c>
      <c r="BK252" s="254">
        <f>ROUND(I252*H252,2)</f>
        <v>0</v>
      </c>
      <c r="BL252" s="18" t="s">
        <v>195</v>
      </c>
      <c r="BM252" s="253" t="s">
        <v>1015</v>
      </c>
    </row>
    <row r="253" spans="1:47" s="2" customFormat="1" ht="12">
      <c r="A253" s="39"/>
      <c r="B253" s="40"/>
      <c r="C253" s="41"/>
      <c r="D253" s="255" t="s">
        <v>182</v>
      </c>
      <c r="E253" s="41"/>
      <c r="F253" s="256" t="s">
        <v>1016</v>
      </c>
      <c r="G253" s="41"/>
      <c r="H253" s="41"/>
      <c r="I253" s="210"/>
      <c r="J253" s="41"/>
      <c r="K253" s="41"/>
      <c r="L253" s="45"/>
      <c r="M253" s="257"/>
      <c r="N253" s="258"/>
      <c r="O253" s="92"/>
      <c r="P253" s="92"/>
      <c r="Q253" s="92"/>
      <c r="R253" s="92"/>
      <c r="S253" s="92"/>
      <c r="T253" s="93"/>
      <c r="U253" s="39"/>
      <c r="V253" s="39"/>
      <c r="W253" s="39"/>
      <c r="X253" s="39"/>
      <c r="Y253" s="39"/>
      <c r="Z253" s="39"/>
      <c r="AA253" s="39"/>
      <c r="AB253" s="39"/>
      <c r="AC253" s="39"/>
      <c r="AD253" s="39"/>
      <c r="AE253" s="39"/>
      <c r="AT253" s="18" t="s">
        <v>182</v>
      </c>
      <c r="AU253" s="18" t="s">
        <v>85</v>
      </c>
    </row>
    <row r="254" spans="1:47" s="2" customFormat="1" ht="12">
      <c r="A254" s="39"/>
      <c r="B254" s="40"/>
      <c r="C254" s="41"/>
      <c r="D254" s="271" t="s">
        <v>218</v>
      </c>
      <c r="E254" s="41"/>
      <c r="F254" s="272" t="s">
        <v>1017</v>
      </c>
      <c r="G254" s="41"/>
      <c r="H254" s="41"/>
      <c r="I254" s="210"/>
      <c r="J254" s="41"/>
      <c r="K254" s="41"/>
      <c r="L254" s="45"/>
      <c r="M254" s="257"/>
      <c r="N254" s="258"/>
      <c r="O254" s="92"/>
      <c r="P254" s="92"/>
      <c r="Q254" s="92"/>
      <c r="R254" s="92"/>
      <c r="S254" s="92"/>
      <c r="T254" s="93"/>
      <c r="U254" s="39"/>
      <c r="V254" s="39"/>
      <c r="W254" s="39"/>
      <c r="X254" s="39"/>
      <c r="Y254" s="39"/>
      <c r="Z254" s="39"/>
      <c r="AA254" s="39"/>
      <c r="AB254" s="39"/>
      <c r="AC254" s="39"/>
      <c r="AD254" s="39"/>
      <c r="AE254" s="39"/>
      <c r="AT254" s="18" t="s">
        <v>218</v>
      </c>
      <c r="AU254" s="18" t="s">
        <v>85</v>
      </c>
    </row>
    <row r="255" spans="1:47" s="2" customFormat="1" ht="12">
      <c r="A255" s="39"/>
      <c r="B255" s="40"/>
      <c r="C255" s="41"/>
      <c r="D255" s="255" t="s">
        <v>242</v>
      </c>
      <c r="E255" s="41"/>
      <c r="F255" s="259" t="s">
        <v>1018</v>
      </c>
      <c r="G255" s="41"/>
      <c r="H255" s="41"/>
      <c r="I255" s="210"/>
      <c r="J255" s="41"/>
      <c r="K255" s="41"/>
      <c r="L255" s="45"/>
      <c r="M255" s="257"/>
      <c r="N255" s="258"/>
      <c r="O255" s="92"/>
      <c r="P255" s="92"/>
      <c r="Q255" s="92"/>
      <c r="R255" s="92"/>
      <c r="S255" s="92"/>
      <c r="T255" s="93"/>
      <c r="U255" s="39"/>
      <c r="V255" s="39"/>
      <c r="W255" s="39"/>
      <c r="X255" s="39"/>
      <c r="Y255" s="39"/>
      <c r="Z255" s="39"/>
      <c r="AA255" s="39"/>
      <c r="AB255" s="39"/>
      <c r="AC255" s="39"/>
      <c r="AD255" s="39"/>
      <c r="AE255" s="39"/>
      <c r="AT255" s="18" t="s">
        <v>242</v>
      </c>
      <c r="AU255" s="18" t="s">
        <v>85</v>
      </c>
    </row>
    <row r="256" spans="1:51" s="13" customFormat="1" ht="12">
      <c r="A256" s="13"/>
      <c r="B256" s="260"/>
      <c r="C256" s="261"/>
      <c r="D256" s="255" t="s">
        <v>203</v>
      </c>
      <c r="E256" s="262" t="s">
        <v>1</v>
      </c>
      <c r="F256" s="263" t="s">
        <v>1019</v>
      </c>
      <c r="G256" s="261"/>
      <c r="H256" s="264">
        <v>2.8</v>
      </c>
      <c r="I256" s="265"/>
      <c r="J256" s="261"/>
      <c r="K256" s="261"/>
      <c r="L256" s="266"/>
      <c r="M256" s="267"/>
      <c r="N256" s="268"/>
      <c r="O256" s="268"/>
      <c r="P256" s="268"/>
      <c r="Q256" s="268"/>
      <c r="R256" s="268"/>
      <c r="S256" s="268"/>
      <c r="T256" s="269"/>
      <c r="U256" s="13"/>
      <c r="V256" s="13"/>
      <c r="W256" s="13"/>
      <c r="X256" s="13"/>
      <c r="Y256" s="13"/>
      <c r="Z256" s="13"/>
      <c r="AA256" s="13"/>
      <c r="AB256" s="13"/>
      <c r="AC256" s="13"/>
      <c r="AD256" s="13"/>
      <c r="AE256" s="13"/>
      <c r="AT256" s="270" t="s">
        <v>203</v>
      </c>
      <c r="AU256" s="270" t="s">
        <v>85</v>
      </c>
      <c r="AV256" s="13" t="s">
        <v>85</v>
      </c>
      <c r="AW256" s="13" t="s">
        <v>32</v>
      </c>
      <c r="AX256" s="13" t="s">
        <v>83</v>
      </c>
      <c r="AY256" s="270" t="s">
        <v>172</v>
      </c>
    </row>
    <row r="257" spans="1:65" s="2" customFormat="1" ht="21.75" customHeight="1">
      <c r="A257" s="39"/>
      <c r="B257" s="40"/>
      <c r="C257" s="242" t="s">
        <v>527</v>
      </c>
      <c r="D257" s="242" t="s">
        <v>175</v>
      </c>
      <c r="E257" s="243" t="s">
        <v>1020</v>
      </c>
      <c r="F257" s="244" t="s">
        <v>1021</v>
      </c>
      <c r="G257" s="245" t="s">
        <v>417</v>
      </c>
      <c r="H257" s="246">
        <v>20.3</v>
      </c>
      <c r="I257" s="247"/>
      <c r="J257" s="248">
        <f>ROUND(I257*H257,2)</f>
        <v>0</v>
      </c>
      <c r="K257" s="244" t="s">
        <v>216</v>
      </c>
      <c r="L257" s="45"/>
      <c r="M257" s="249" t="s">
        <v>1</v>
      </c>
      <c r="N257" s="250" t="s">
        <v>40</v>
      </c>
      <c r="O257" s="92"/>
      <c r="P257" s="251">
        <f>O257*H257</f>
        <v>0</v>
      </c>
      <c r="Q257" s="251">
        <v>0</v>
      </c>
      <c r="R257" s="251">
        <f>Q257*H257</f>
        <v>0</v>
      </c>
      <c r="S257" s="251">
        <v>0</v>
      </c>
      <c r="T257" s="252">
        <f>S257*H257</f>
        <v>0</v>
      </c>
      <c r="U257" s="39"/>
      <c r="V257" s="39"/>
      <c r="W257" s="39"/>
      <c r="X257" s="39"/>
      <c r="Y257" s="39"/>
      <c r="Z257" s="39"/>
      <c r="AA257" s="39"/>
      <c r="AB257" s="39"/>
      <c r="AC257" s="39"/>
      <c r="AD257" s="39"/>
      <c r="AE257" s="39"/>
      <c r="AR257" s="253" t="s">
        <v>195</v>
      </c>
      <c r="AT257" s="253" t="s">
        <v>175</v>
      </c>
      <c r="AU257" s="253" t="s">
        <v>85</v>
      </c>
      <c r="AY257" s="18" t="s">
        <v>172</v>
      </c>
      <c r="BE257" s="254">
        <f>IF(N257="základní",J257,0)</f>
        <v>0</v>
      </c>
      <c r="BF257" s="254">
        <f>IF(N257="snížená",J257,0)</f>
        <v>0</v>
      </c>
      <c r="BG257" s="254">
        <f>IF(N257="zákl. přenesená",J257,0)</f>
        <v>0</v>
      </c>
      <c r="BH257" s="254">
        <f>IF(N257="sníž. přenesená",J257,0)</f>
        <v>0</v>
      </c>
      <c r="BI257" s="254">
        <f>IF(N257="nulová",J257,0)</f>
        <v>0</v>
      </c>
      <c r="BJ257" s="18" t="s">
        <v>83</v>
      </c>
      <c r="BK257" s="254">
        <f>ROUND(I257*H257,2)</f>
        <v>0</v>
      </c>
      <c r="BL257" s="18" t="s">
        <v>195</v>
      </c>
      <c r="BM257" s="253" t="s">
        <v>1022</v>
      </c>
    </row>
    <row r="258" spans="1:47" s="2" customFormat="1" ht="12">
      <c r="A258" s="39"/>
      <c r="B258" s="40"/>
      <c r="C258" s="41"/>
      <c r="D258" s="255" t="s">
        <v>182</v>
      </c>
      <c r="E258" s="41"/>
      <c r="F258" s="256" t="s">
        <v>1023</v>
      </c>
      <c r="G258" s="41"/>
      <c r="H258" s="41"/>
      <c r="I258" s="210"/>
      <c r="J258" s="41"/>
      <c r="K258" s="41"/>
      <c r="L258" s="45"/>
      <c r="M258" s="257"/>
      <c r="N258" s="258"/>
      <c r="O258" s="92"/>
      <c r="P258" s="92"/>
      <c r="Q258" s="92"/>
      <c r="R258" s="92"/>
      <c r="S258" s="92"/>
      <c r="T258" s="93"/>
      <c r="U258" s="39"/>
      <c r="V258" s="39"/>
      <c r="W258" s="39"/>
      <c r="X258" s="39"/>
      <c r="Y258" s="39"/>
      <c r="Z258" s="39"/>
      <c r="AA258" s="39"/>
      <c r="AB258" s="39"/>
      <c r="AC258" s="39"/>
      <c r="AD258" s="39"/>
      <c r="AE258" s="39"/>
      <c r="AT258" s="18" t="s">
        <v>182</v>
      </c>
      <c r="AU258" s="18" t="s">
        <v>85</v>
      </c>
    </row>
    <row r="259" spans="1:47" s="2" customFormat="1" ht="12">
      <c r="A259" s="39"/>
      <c r="B259" s="40"/>
      <c r="C259" s="41"/>
      <c r="D259" s="271" t="s">
        <v>218</v>
      </c>
      <c r="E259" s="41"/>
      <c r="F259" s="272" t="s">
        <v>1024</v>
      </c>
      <c r="G259" s="41"/>
      <c r="H259" s="41"/>
      <c r="I259" s="210"/>
      <c r="J259" s="41"/>
      <c r="K259" s="41"/>
      <c r="L259" s="45"/>
      <c r="M259" s="257"/>
      <c r="N259" s="258"/>
      <c r="O259" s="92"/>
      <c r="P259" s="92"/>
      <c r="Q259" s="92"/>
      <c r="R259" s="92"/>
      <c r="S259" s="92"/>
      <c r="T259" s="93"/>
      <c r="U259" s="39"/>
      <c r="V259" s="39"/>
      <c r="W259" s="39"/>
      <c r="X259" s="39"/>
      <c r="Y259" s="39"/>
      <c r="Z259" s="39"/>
      <c r="AA259" s="39"/>
      <c r="AB259" s="39"/>
      <c r="AC259" s="39"/>
      <c r="AD259" s="39"/>
      <c r="AE259" s="39"/>
      <c r="AT259" s="18" t="s">
        <v>218</v>
      </c>
      <c r="AU259" s="18" t="s">
        <v>85</v>
      </c>
    </row>
    <row r="260" spans="1:47" s="2" customFormat="1" ht="12">
      <c r="A260" s="39"/>
      <c r="B260" s="40"/>
      <c r="C260" s="41"/>
      <c r="D260" s="255" t="s">
        <v>242</v>
      </c>
      <c r="E260" s="41"/>
      <c r="F260" s="259" t="s">
        <v>1018</v>
      </c>
      <c r="G260" s="41"/>
      <c r="H260" s="41"/>
      <c r="I260" s="210"/>
      <c r="J260" s="41"/>
      <c r="K260" s="41"/>
      <c r="L260" s="45"/>
      <c r="M260" s="257"/>
      <c r="N260" s="258"/>
      <c r="O260" s="92"/>
      <c r="P260" s="92"/>
      <c r="Q260" s="92"/>
      <c r="R260" s="92"/>
      <c r="S260" s="92"/>
      <c r="T260" s="93"/>
      <c r="U260" s="39"/>
      <c r="V260" s="39"/>
      <c r="W260" s="39"/>
      <c r="X260" s="39"/>
      <c r="Y260" s="39"/>
      <c r="Z260" s="39"/>
      <c r="AA260" s="39"/>
      <c r="AB260" s="39"/>
      <c r="AC260" s="39"/>
      <c r="AD260" s="39"/>
      <c r="AE260" s="39"/>
      <c r="AT260" s="18" t="s">
        <v>242</v>
      </c>
      <c r="AU260" s="18" t="s">
        <v>85</v>
      </c>
    </row>
    <row r="261" spans="1:51" s="13" customFormat="1" ht="12">
      <c r="A261" s="13"/>
      <c r="B261" s="260"/>
      <c r="C261" s="261"/>
      <c r="D261" s="255" t="s">
        <v>203</v>
      </c>
      <c r="E261" s="262" t="s">
        <v>1</v>
      </c>
      <c r="F261" s="263" t="s">
        <v>1025</v>
      </c>
      <c r="G261" s="261"/>
      <c r="H261" s="264">
        <v>20.3</v>
      </c>
      <c r="I261" s="265"/>
      <c r="J261" s="261"/>
      <c r="K261" s="261"/>
      <c r="L261" s="266"/>
      <c r="M261" s="267"/>
      <c r="N261" s="268"/>
      <c r="O261" s="268"/>
      <c r="P261" s="268"/>
      <c r="Q261" s="268"/>
      <c r="R261" s="268"/>
      <c r="S261" s="268"/>
      <c r="T261" s="269"/>
      <c r="U261" s="13"/>
      <c r="V261" s="13"/>
      <c r="W261" s="13"/>
      <c r="X261" s="13"/>
      <c r="Y261" s="13"/>
      <c r="Z261" s="13"/>
      <c r="AA261" s="13"/>
      <c r="AB261" s="13"/>
      <c r="AC261" s="13"/>
      <c r="AD261" s="13"/>
      <c r="AE261" s="13"/>
      <c r="AT261" s="270" t="s">
        <v>203</v>
      </c>
      <c r="AU261" s="270" t="s">
        <v>85</v>
      </c>
      <c r="AV261" s="13" t="s">
        <v>85</v>
      </c>
      <c r="AW261" s="13" t="s">
        <v>32</v>
      </c>
      <c r="AX261" s="13" t="s">
        <v>83</v>
      </c>
      <c r="AY261" s="270" t="s">
        <v>172</v>
      </c>
    </row>
    <row r="262" spans="1:63" s="12" customFormat="1" ht="22.8" customHeight="1">
      <c r="A262" s="12"/>
      <c r="B262" s="226"/>
      <c r="C262" s="227"/>
      <c r="D262" s="228" t="s">
        <v>74</v>
      </c>
      <c r="E262" s="240" t="s">
        <v>189</v>
      </c>
      <c r="F262" s="240" t="s">
        <v>1026</v>
      </c>
      <c r="G262" s="227"/>
      <c r="H262" s="227"/>
      <c r="I262" s="230"/>
      <c r="J262" s="241">
        <f>BK262</f>
        <v>0</v>
      </c>
      <c r="K262" s="227"/>
      <c r="L262" s="232"/>
      <c r="M262" s="233"/>
      <c r="N262" s="234"/>
      <c r="O262" s="234"/>
      <c r="P262" s="235">
        <f>SUM(P263:P281)</f>
        <v>0</v>
      </c>
      <c r="Q262" s="234"/>
      <c r="R262" s="235">
        <f>SUM(R263:R281)</f>
        <v>33.084450000000004</v>
      </c>
      <c r="S262" s="234"/>
      <c r="T262" s="236">
        <f>SUM(T263:T281)</f>
        <v>0</v>
      </c>
      <c r="U262" s="12"/>
      <c r="V262" s="12"/>
      <c r="W262" s="12"/>
      <c r="X262" s="12"/>
      <c r="Y262" s="12"/>
      <c r="Z262" s="12"/>
      <c r="AA262" s="12"/>
      <c r="AB262" s="12"/>
      <c r="AC262" s="12"/>
      <c r="AD262" s="12"/>
      <c r="AE262" s="12"/>
      <c r="AR262" s="237" t="s">
        <v>83</v>
      </c>
      <c r="AT262" s="238" t="s">
        <v>74</v>
      </c>
      <c r="AU262" s="238" t="s">
        <v>83</v>
      </c>
      <c r="AY262" s="237" t="s">
        <v>172</v>
      </c>
      <c r="BK262" s="239">
        <f>SUM(BK263:BK281)</f>
        <v>0</v>
      </c>
    </row>
    <row r="263" spans="1:65" s="2" customFormat="1" ht="21.75" customHeight="1">
      <c r="A263" s="39"/>
      <c r="B263" s="40"/>
      <c r="C263" s="242" t="s">
        <v>533</v>
      </c>
      <c r="D263" s="242" t="s">
        <v>175</v>
      </c>
      <c r="E263" s="243" t="s">
        <v>1027</v>
      </c>
      <c r="F263" s="244" t="s">
        <v>1028</v>
      </c>
      <c r="G263" s="245" t="s">
        <v>369</v>
      </c>
      <c r="H263" s="246">
        <v>11.5</v>
      </c>
      <c r="I263" s="247"/>
      <c r="J263" s="248">
        <f>ROUND(I263*H263,2)</f>
        <v>0</v>
      </c>
      <c r="K263" s="244" t="s">
        <v>1</v>
      </c>
      <c r="L263" s="45"/>
      <c r="M263" s="249" t="s">
        <v>1</v>
      </c>
      <c r="N263" s="250" t="s">
        <v>40</v>
      </c>
      <c r="O263" s="92"/>
      <c r="P263" s="251">
        <f>O263*H263</f>
        <v>0</v>
      </c>
      <c r="Q263" s="251">
        <v>0.55374</v>
      </c>
      <c r="R263" s="251">
        <f>Q263*H263</f>
        <v>6.36801</v>
      </c>
      <c r="S263" s="251">
        <v>0</v>
      </c>
      <c r="T263" s="252">
        <f>S263*H263</f>
        <v>0</v>
      </c>
      <c r="U263" s="39"/>
      <c r="V263" s="39"/>
      <c r="W263" s="39"/>
      <c r="X263" s="39"/>
      <c r="Y263" s="39"/>
      <c r="Z263" s="39"/>
      <c r="AA263" s="39"/>
      <c r="AB263" s="39"/>
      <c r="AC263" s="39"/>
      <c r="AD263" s="39"/>
      <c r="AE263" s="39"/>
      <c r="AR263" s="253" t="s">
        <v>195</v>
      </c>
      <c r="AT263" s="253" t="s">
        <v>175</v>
      </c>
      <c r="AU263" s="253" t="s">
        <v>85</v>
      </c>
      <c r="AY263" s="18" t="s">
        <v>172</v>
      </c>
      <c r="BE263" s="254">
        <f>IF(N263="základní",J263,0)</f>
        <v>0</v>
      </c>
      <c r="BF263" s="254">
        <f>IF(N263="snížená",J263,0)</f>
        <v>0</v>
      </c>
      <c r="BG263" s="254">
        <f>IF(N263="zákl. přenesená",J263,0)</f>
        <v>0</v>
      </c>
      <c r="BH263" s="254">
        <f>IF(N263="sníž. přenesená",J263,0)</f>
        <v>0</v>
      </c>
      <c r="BI263" s="254">
        <f>IF(N263="nulová",J263,0)</f>
        <v>0</v>
      </c>
      <c r="BJ263" s="18" t="s">
        <v>83</v>
      </c>
      <c r="BK263" s="254">
        <f>ROUND(I263*H263,2)</f>
        <v>0</v>
      </c>
      <c r="BL263" s="18" t="s">
        <v>195</v>
      </c>
      <c r="BM263" s="253" t="s">
        <v>1029</v>
      </c>
    </row>
    <row r="264" spans="1:47" s="2" customFormat="1" ht="12">
      <c r="A264" s="39"/>
      <c r="B264" s="40"/>
      <c r="C264" s="41"/>
      <c r="D264" s="255" t="s">
        <v>182</v>
      </c>
      <c r="E264" s="41"/>
      <c r="F264" s="256" t="s">
        <v>1030</v>
      </c>
      <c r="G264" s="41"/>
      <c r="H264" s="41"/>
      <c r="I264" s="210"/>
      <c r="J264" s="41"/>
      <c r="K264" s="41"/>
      <c r="L264" s="45"/>
      <c r="M264" s="257"/>
      <c r="N264" s="258"/>
      <c r="O264" s="92"/>
      <c r="P264" s="92"/>
      <c r="Q264" s="92"/>
      <c r="R264" s="92"/>
      <c r="S264" s="92"/>
      <c r="T264" s="93"/>
      <c r="U264" s="39"/>
      <c r="V264" s="39"/>
      <c r="W264" s="39"/>
      <c r="X264" s="39"/>
      <c r="Y264" s="39"/>
      <c r="Z264" s="39"/>
      <c r="AA264" s="39"/>
      <c r="AB264" s="39"/>
      <c r="AC264" s="39"/>
      <c r="AD264" s="39"/>
      <c r="AE264" s="39"/>
      <c r="AT264" s="18" t="s">
        <v>182</v>
      </c>
      <c r="AU264" s="18" t="s">
        <v>85</v>
      </c>
    </row>
    <row r="265" spans="1:47" s="2" customFormat="1" ht="12">
      <c r="A265" s="39"/>
      <c r="B265" s="40"/>
      <c r="C265" s="41"/>
      <c r="D265" s="255" t="s">
        <v>242</v>
      </c>
      <c r="E265" s="41"/>
      <c r="F265" s="259" t="s">
        <v>1031</v>
      </c>
      <c r="G265" s="41"/>
      <c r="H265" s="41"/>
      <c r="I265" s="210"/>
      <c r="J265" s="41"/>
      <c r="K265" s="41"/>
      <c r="L265" s="45"/>
      <c r="M265" s="257"/>
      <c r="N265" s="258"/>
      <c r="O265" s="92"/>
      <c r="P265" s="92"/>
      <c r="Q265" s="92"/>
      <c r="R265" s="92"/>
      <c r="S265" s="92"/>
      <c r="T265" s="93"/>
      <c r="U265" s="39"/>
      <c r="V265" s="39"/>
      <c r="W265" s="39"/>
      <c r="X265" s="39"/>
      <c r="Y265" s="39"/>
      <c r="Z265" s="39"/>
      <c r="AA265" s="39"/>
      <c r="AB265" s="39"/>
      <c r="AC265" s="39"/>
      <c r="AD265" s="39"/>
      <c r="AE265" s="39"/>
      <c r="AT265" s="18" t="s">
        <v>242</v>
      </c>
      <c r="AU265" s="18" t="s">
        <v>85</v>
      </c>
    </row>
    <row r="266" spans="1:51" s="13" customFormat="1" ht="12">
      <c r="A266" s="13"/>
      <c r="B266" s="260"/>
      <c r="C266" s="261"/>
      <c r="D266" s="255" t="s">
        <v>203</v>
      </c>
      <c r="E266" s="262" t="s">
        <v>1</v>
      </c>
      <c r="F266" s="263" t="s">
        <v>1032</v>
      </c>
      <c r="G266" s="261"/>
      <c r="H266" s="264">
        <v>11.5</v>
      </c>
      <c r="I266" s="265"/>
      <c r="J266" s="261"/>
      <c r="K266" s="261"/>
      <c r="L266" s="266"/>
      <c r="M266" s="267"/>
      <c r="N266" s="268"/>
      <c r="O266" s="268"/>
      <c r="P266" s="268"/>
      <c r="Q266" s="268"/>
      <c r="R266" s="268"/>
      <c r="S266" s="268"/>
      <c r="T266" s="269"/>
      <c r="U266" s="13"/>
      <c r="V266" s="13"/>
      <c r="W266" s="13"/>
      <c r="X266" s="13"/>
      <c r="Y266" s="13"/>
      <c r="Z266" s="13"/>
      <c r="AA266" s="13"/>
      <c r="AB266" s="13"/>
      <c r="AC266" s="13"/>
      <c r="AD266" s="13"/>
      <c r="AE266" s="13"/>
      <c r="AT266" s="270" t="s">
        <v>203</v>
      </c>
      <c r="AU266" s="270" t="s">
        <v>85</v>
      </c>
      <c r="AV266" s="13" t="s">
        <v>85</v>
      </c>
      <c r="AW266" s="13" t="s">
        <v>32</v>
      </c>
      <c r="AX266" s="13" t="s">
        <v>83</v>
      </c>
      <c r="AY266" s="270" t="s">
        <v>172</v>
      </c>
    </row>
    <row r="267" spans="1:65" s="2" customFormat="1" ht="21.75" customHeight="1">
      <c r="A267" s="39"/>
      <c r="B267" s="40"/>
      <c r="C267" s="242" t="s">
        <v>537</v>
      </c>
      <c r="D267" s="242" t="s">
        <v>175</v>
      </c>
      <c r="E267" s="243" t="s">
        <v>1033</v>
      </c>
      <c r="F267" s="244" t="s">
        <v>1034</v>
      </c>
      <c r="G267" s="245" t="s">
        <v>369</v>
      </c>
      <c r="H267" s="246">
        <v>6</v>
      </c>
      <c r="I267" s="247"/>
      <c r="J267" s="248">
        <f>ROUND(I267*H267,2)</f>
        <v>0</v>
      </c>
      <c r="K267" s="244" t="s">
        <v>1</v>
      </c>
      <c r="L267" s="45"/>
      <c r="M267" s="249" t="s">
        <v>1</v>
      </c>
      <c r="N267" s="250" t="s">
        <v>40</v>
      </c>
      <c r="O267" s="92"/>
      <c r="P267" s="251">
        <f>O267*H267</f>
        <v>0</v>
      </c>
      <c r="Q267" s="251">
        <v>0.55374</v>
      </c>
      <c r="R267" s="251">
        <f>Q267*H267</f>
        <v>3.3224400000000003</v>
      </c>
      <c r="S267" s="251">
        <v>0</v>
      </c>
      <c r="T267" s="252">
        <f>S267*H267</f>
        <v>0</v>
      </c>
      <c r="U267" s="39"/>
      <c r="V267" s="39"/>
      <c r="W267" s="39"/>
      <c r="X267" s="39"/>
      <c r="Y267" s="39"/>
      <c r="Z267" s="39"/>
      <c r="AA267" s="39"/>
      <c r="AB267" s="39"/>
      <c r="AC267" s="39"/>
      <c r="AD267" s="39"/>
      <c r="AE267" s="39"/>
      <c r="AR267" s="253" t="s">
        <v>195</v>
      </c>
      <c r="AT267" s="253" t="s">
        <v>175</v>
      </c>
      <c r="AU267" s="253" t="s">
        <v>85</v>
      </c>
      <c r="AY267" s="18" t="s">
        <v>172</v>
      </c>
      <c r="BE267" s="254">
        <f>IF(N267="základní",J267,0)</f>
        <v>0</v>
      </c>
      <c r="BF267" s="254">
        <f>IF(N267="snížená",J267,0)</f>
        <v>0</v>
      </c>
      <c r="BG267" s="254">
        <f>IF(N267="zákl. přenesená",J267,0)</f>
        <v>0</v>
      </c>
      <c r="BH267" s="254">
        <f>IF(N267="sníž. přenesená",J267,0)</f>
        <v>0</v>
      </c>
      <c r="BI267" s="254">
        <f>IF(N267="nulová",J267,0)</f>
        <v>0</v>
      </c>
      <c r="BJ267" s="18" t="s">
        <v>83</v>
      </c>
      <c r="BK267" s="254">
        <f>ROUND(I267*H267,2)</f>
        <v>0</v>
      </c>
      <c r="BL267" s="18" t="s">
        <v>195</v>
      </c>
      <c r="BM267" s="253" t="s">
        <v>1035</v>
      </c>
    </row>
    <row r="268" spans="1:47" s="2" customFormat="1" ht="12">
      <c r="A268" s="39"/>
      <c r="B268" s="40"/>
      <c r="C268" s="41"/>
      <c r="D268" s="255" t="s">
        <v>182</v>
      </c>
      <c r="E268" s="41"/>
      <c r="F268" s="256" t="s">
        <v>1036</v>
      </c>
      <c r="G268" s="41"/>
      <c r="H268" s="41"/>
      <c r="I268" s="210"/>
      <c r="J268" s="41"/>
      <c r="K268" s="41"/>
      <c r="L268" s="45"/>
      <c r="M268" s="257"/>
      <c r="N268" s="258"/>
      <c r="O268" s="92"/>
      <c r="P268" s="92"/>
      <c r="Q268" s="92"/>
      <c r="R268" s="92"/>
      <c r="S268" s="92"/>
      <c r="T268" s="93"/>
      <c r="U268" s="39"/>
      <c r="V268" s="39"/>
      <c r="W268" s="39"/>
      <c r="X268" s="39"/>
      <c r="Y268" s="39"/>
      <c r="Z268" s="39"/>
      <c r="AA268" s="39"/>
      <c r="AB268" s="39"/>
      <c r="AC268" s="39"/>
      <c r="AD268" s="39"/>
      <c r="AE268" s="39"/>
      <c r="AT268" s="18" t="s">
        <v>182</v>
      </c>
      <c r="AU268" s="18" t="s">
        <v>85</v>
      </c>
    </row>
    <row r="269" spans="1:47" s="2" customFormat="1" ht="12">
      <c r="A269" s="39"/>
      <c r="B269" s="40"/>
      <c r="C269" s="41"/>
      <c r="D269" s="255" t="s">
        <v>242</v>
      </c>
      <c r="E269" s="41"/>
      <c r="F269" s="259" t="s">
        <v>1031</v>
      </c>
      <c r="G269" s="41"/>
      <c r="H269" s="41"/>
      <c r="I269" s="210"/>
      <c r="J269" s="41"/>
      <c r="K269" s="41"/>
      <c r="L269" s="45"/>
      <c r="M269" s="257"/>
      <c r="N269" s="258"/>
      <c r="O269" s="92"/>
      <c r="P269" s="92"/>
      <c r="Q269" s="92"/>
      <c r="R269" s="92"/>
      <c r="S269" s="92"/>
      <c r="T269" s="93"/>
      <c r="U269" s="39"/>
      <c r="V269" s="39"/>
      <c r="W269" s="39"/>
      <c r="X269" s="39"/>
      <c r="Y269" s="39"/>
      <c r="Z269" s="39"/>
      <c r="AA269" s="39"/>
      <c r="AB269" s="39"/>
      <c r="AC269" s="39"/>
      <c r="AD269" s="39"/>
      <c r="AE269" s="39"/>
      <c r="AT269" s="18" t="s">
        <v>242</v>
      </c>
      <c r="AU269" s="18" t="s">
        <v>85</v>
      </c>
    </row>
    <row r="270" spans="1:51" s="13" customFormat="1" ht="12">
      <c r="A270" s="13"/>
      <c r="B270" s="260"/>
      <c r="C270" s="261"/>
      <c r="D270" s="255" t="s">
        <v>203</v>
      </c>
      <c r="E270" s="262" t="s">
        <v>1</v>
      </c>
      <c r="F270" s="263" t="s">
        <v>205</v>
      </c>
      <c r="G270" s="261"/>
      <c r="H270" s="264">
        <v>6</v>
      </c>
      <c r="I270" s="265"/>
      <c r="J270" s="261"/>
      <c r="K270" s="261"/>
      <c r="L270" s="266"/>
      <c r="M270" s="267"/>
      <c r="N270" s="268"/>
      <c r="O270" s="268"/>
      <c r="P270" s="268"/>
      <c r="Q270" s="268"/>
      <c r="R270" s="268"/>
      <c r="S270" s="268"/>
      <c r="T270" s="269"/>
      <c r="U270" s="13"/>
      <c r="V270" s="13"/>
      <c r="W270" s="13"/>
      <c r="X270" s="13"/>
      <c r="Y270" s="13"/>
      <c r="Z270" s="13"/>
      <c r="AA270" s="13"/>
      <c r="AB270" s="13"/>
      <c r="AC270" s="13"/>
      <c r="AD270" s="13"/>
      <c r="AE270" s="13"/>
      <c r="AT270" s="270" t="s">
        <v>203</v>
      </c>
      <c r="AU270" s="270" t="s">
        <v>85</v>
      </c>
      <c r="AV270" s="13" t="s">
        <v>85</v>
      </c>
      <c r="AW270" s="13" t="s">
        <v>32</v>
      </c>
      <c r="AX270" s="13" t="s">
        <v>83</v>
      </c>
      <c r="AY270" s="270" t="s">
        <v>172</v>
      </c>
    </row>
    <row r="271" spans="1:65" s="2" customFormat="1" ht="24.15" customHeight="1">
      <c r="A271" s="39"/>
      <c r="B271" s="40"/>
      <c r="C271" s="242" t="s">
        <v>541</v>
      </c>
      <c r="D271" s="242" t="s">
        <v>175</v>
      </c>
      <c r="E271" s="243" t="s">
        <v>1037</v>
      </c>
      <c r="F271" s="244" t="s">
        <v>1038</v>
      </c>
      <c r="G271" s="245" t="s">
        <v>238</v>
      </c>
      <c r="H271" s="246">
        <v>2</v>
      </c>
      <c r="I271" s="247"/>
      <c r="J271" s="248">
        <f>ROUND(I271*H271,2)</f>
        <v>0</v>
      </c>
      <c r="K271" s="244" t="s">
        <v>1</v>
      </c>
      <c r="L271" s="45"/>
      <c r="M271" s="249" t="s">
        <v>1</v>
      </c>
      <c r="N271" s="250" t="s">
        <v>40</v>
      </c>
      <c r="O271" s="92"/>
      <c r="P271" s="251">
        <f>O271*H271</f>
        <v>0</v>
      </c>
      <c r="Q271" s="251">
        <v>0.49602</v>
      </c>
      <c r="R271" s="251">
        <f>Q271*H271</f>
        <v>0.99204</v>
      </c>
      <c r="S271" s="251">
        <v>0</v>
      </c>
      <c r="T271" s="252">
        <f>S271*H271</f>
        <v>0</v>
      </c>
      <c r="U271" s="39"/>
      <c r="V271" s="39"/>
      <c r="W271" s="39"/>
      <c r="X271" s="39"/>
      <c r="Y271" s="39"/>
      <c r="Z271" s="39"/>
      <c r="AA271" s="39"/>
      <c r="AB271" s="39"/>
      <c r="AC271" s="39"/>
      <c r="AD271" s="39"/>
      <c r="AE271" s="39"/>
      <c r="AR271" s="253" t="s">
        <v>195</v>
      </c>
      <c r="AT271" s="253" t="s">
        <v>175</v>
      </c>
      <c r="AU271" s="253" t="s">
        <v>85</v>
      </c>
      <c r="AY271" s="18" t="s">
        <v>172</v>
      </c>
      <c r="BE271" s="254">
        <f>IF(N271="základní",J271,0)</f>
        <v>0</v>
      </c>
      <c r="BF271" s="254">
        <f>IF(N271="snížená",J271,0)</f>
        <v>0</v>
      </c>
      <c r="BG271" s="254">
        <f>IF(N271="zákl. přenesená",J271,0)</f>
        <v>0</v>
      </c>
      <c r="BH271" s="254">
        <f>IF(N271="sníž. přenesená",J271,0)</f>
        <v>0</v>
      </c>
      <c r="BI271" s="254">
        <f>IF(N271="nulová",J271,0)</f>
        <v>0</v>
      </c>
      <c r="BJ271" s="18" t="s">
        <v>83</v>
      </c>
      <c r="BK271" s="254">
        <f>ROUND(I271*H271,2)</f>
        <v>0</v>
      </c>
      <c r="BL271" s="18" t="s">
        <v>195</v>
      </c>
      <c r="BM271" s="253" t="s">
        <v>1039</v>
      </c>
    </row>
    <row r="272" spans="1:47" s="2" customFormat="1" ht="12">
      <c r="A272" s="39"/>
      <c r="B272" s="40"/>
      <c r="C272" s="41"/>
      <c r="D272" s="255" t="s">
        <v>182</v>
      </c>
      <c r="E272" s="41"/>
      <c r="F272" s="256" t="s">
        <v>1040</v>
      </c>
      <c r="G272" s="41"/>
      <c r="H272" s="41"/>
      <c r="I272" s="210"/>
      <c r="J272" s="41"/>
      <c r="K272" s="41"/>
      <c r="L272" s="45"/>
      <c r="M272" s="257"/>
      <c r="N272" s="258"/>
      <c r="O272" s="92"/>
      <c r="P272" s="92"/>
      <c r="Q272" s="92"/>
      <c r="R272" s="92"/>
      <c r="S272" s="92"/>
      <c r="T272" s="93"/>
      <c r="U272" s="39"/>
      <c r="V272" s="39"/>
      <c r="W272" s="39"/>
      <c r="X272" s="39"/>
      <c r="Y272" s="39"/>
      <c r="Z272" s="39"/>
      <c r="AA272" s="39"/>
      <c r="AB272" s="39"/>
      <c r="AC272" s="39"/>
      <c r="AD272" s="39"/>
      <c r="AE272" s="39"/>
      <c r="AT272" s="18" t="s">
        <v>182</v>
      </c>
      <c r="AU272" s="18" t="s">
        <v>85</v>
      </c>
    </row>
    <row r="273" spans="1:47" s="2" customFormat="1" ht="12">
      <c r="A273" s="39"/>
      <c r="B273" s="40"/>
      <c r="C273" s="41"/>
      <c r="D273" s="255" t="s">
        <v>242</v>
      </c>
      <c r="E273" s="41"/>
      <c r="F273" s="259" t="s">
        <v>1031</v>
      </c>
      <c r="G273" s="41"/>
      <c r="H273" s="41"/>
      <c r="I273" s="210"/>
      <c r="J273" s="41"/>
      <c r="K273" s="41"/>
      <c r="L273" s="45"/>
      <c r="M273" s="257"/>
      <c r="N273" s="258"/>
      <c r="O273" s="92"/>
      <c r="P273" s="92"/>
      <c r="Q273" s="92"/>
      <c r="R273" s="92"/>
      <c r="S273" s="92"/>
      <c r="T273" s="93"/>
      <c r="U273" s="39"/>
      <c r="V273" s="39"/>
      <c r="W273" s="39"/>
      <c r="X273" s="39"/>
      <c r="Y273" s="39"/>
      <c r="Z273" s="39"/>
      <c r="AA273" s="39"/>
      <c r="AB273" s="39"/>
      <c r="AC273" s="39"/>
      <c r="AD273" s="39"/>
      <c r="AE273" s="39"/>
      <c r="AT273" s="18" t="s">
        <v>242</v>
      </c>
      <c r="AU273" s="18" t="s">
        <v>85</v>
      </c>
    </row>
    <row r="274" spans="1:51" s="13" customFormat="1" ht="12">
      <c r="A274" s="13"/>
      <c r="B274" s="260"/>
      <c r="C274" s="261"/>
      <c r="D274" s="255" t="s">
        <v>203</v>
      </c>
      <c r="E274" s="262" t="s">
        <v>1</v>
      </c>
      <c r="F274" s="263" t="s">
        <v>85</v>
      </c>
      <c r="G274" s="261"/>
      <c r="H274" s="264">
        <v>2</v>
      </c>
      <c r="I274" s="265"/>
      <c r="J274" s="261"/>
      <c r="K274" s="261"/>
      <c r="L274" s="266"/>
      <c r="M274" s="267"/>
      <c r="N274" s="268"/>
      <c r="O274" s="268"/>
      <c r="P274" s="268"/>
      <c r="Q274" s="268"/>
      <c r="R274" s="268"/>
      <c r="S274" s="268"/>
      <c r="T274" s="269"/>
      <c r="U274" s="13"/>
      <c r="V274" s="13"/>
      <c r="W274" s="13"/>
      <c r="X274" s="13"/>
      <c r="Y274" s="13"/>
      <c r="Z274" s="13"/>
      <c r="AA274" s="13"/>
      <c r="AB274" s="13"/>
      <c r="AC274" s="13"/>
      <c r="AD274" s="13"/>
      <c r="AE274" s="13"/>
      <c r="AT274" s="270" t="s">
        <v>203</v>
      </c>
      <c r="AU274" s="270" t="s">
        <v>85</v>
      </c>
      <c r="AV274" s="13" t="s">
        <v>85</v>
      </c>
      <c r="AW274" s="13" t="s">
        <v>32</v>
      </c>
      <c r="AX274" s="13" t="s">
        <v>83</v>
      </c>
      <c r="AY274" s="270" t="s">
        <v>172</v>
      </c>
    </row>
    <row r="275" spans="1:65" s="2" customFormat="1" ht="24.15" customHeight="1">
      <c r="A275" s="39"/>
      <c r="B275" s="40"/>
      <c r="C275" s="242" t="s">
        <v>545</v>
      </c>
      <c r="D275" s="242" t="s">
        <v>175</v>
      </c>
      <c r="E275" s="243" t="s">
        <v>1041</v>
      </c>
      <c r="F275" s="244" t="s">
        <v>1042</v>
      </c>
      <c r="G275" s="245" t="s">
        <v>369</v>
      </c>
      <c r="H275" s="246">
        <v>28</v>
      </c>
      <c r="I275" s="247"/>
      <c r="J275" s="248">
        <f>ROUND(I275*H275,2)</f>
        <v>0</v>
      </c>
      <c r="K275" s="244" t="s">
        <v>216</v>
      </c>
      <c r="L275" s="45"/>
      <c r="M275" s="249" t="s">
        <v>1</v>
      </c>
      <c r="N275" s="250" t="s">
        <v>40</v>
      </c>
      <c r="O275" s="92"/>
      <c r="P275" s="251">
        <f>O275*H275</f>
        <v>0</v>
      </c>
      <c r="Q275" s="251">
        <v>0.29757</v>
      </c>
      <c r="R275" s="251">
        <f>Q275*H275</f>
        <v>8.33196</v>
      </c>
      <c r="S275" s="251">
        <v>0</v>
      </c>
      <c r="T275" s="252">
        <f>S275*H275</f>
        <v>0</v>
      </c>
      <c r="U275" s="39"/>
      <c r="V275" s="39"/>
      <c r="W275" s="39"/>
      <c r="X275" s="39"/>
      <c r="Y275" s="39"/>
      <c r="Z275" s="39"/>
      <c r="AA275" s="39"/>
      <c r="AB275" s="39"/>
      <c r="AC275" s="39"/>
      <c r="AD275" s="39"/>
      <c r="AE275" s="39"/>
      <c r="AR275" s="253" t="s">
        <v>195</v>
      </c>
      <c r="AT275" s="253" t="s">
        <v>175</v>
      </c>
      <c r="AU275" s="253" t="s">
        <v>85</v>
      </c>
      <c r="AY275" s="18" t="s">
        <v>172</v>
      </c>
      <c r="BE275" s="254">
        <f>IF(N275="základní",J275,0)</f>
        <v>0</v>
      </c>
      <c r="BF275" s="254">
        <f>IF(N275="snížená",J275,0)</f>
        <v>0</v>
      </c>
      <c r="BG275" s="254">
        <f>IF(N275="zákl. přenesená",J275,0)</f>
        <v>0</v>
      </c>
      <c r="BH275" s="254">
        <f>IF(N275="sníž. přenesená",J275,0)</f>
        <v>0</v>
      </c>
      <c r="BI275" s="254">
        <f>IF(N275="nulová",J275,0)</f>
        <v>0</v>
      </c>
      <c r="BJ275" s="18" t="s">
        <v>83</v>
      </c>
      <c r="BK275" s="254">
        <f>ROUND(I275*H275,2)</f>
        <v>0</v>
      </c>
      <c r="BL275" s="18" t="s">
        <v>195</v>
      </c>
      <c r="BM275" s="253" t="s">
        <v>1043</v>
      </c>
    </row>
    <row r="276" spans="1:47" s="2" customFormat="1" ht="12">
      <c r="A276" s="39"/>
      <c r="B276" s="40"/>
      <c r="C276" s="41"/>
      <c r="D276" s="255" t="s">
        <v>182</v>
      </c>
      <c r="E276" s="41"/>
      <c r="F276" s="256" t="s">
        <v>1044</v>
      </c>
      <c r="G276" s="41"/>
      <c r="H276" s="41"/>
      <c r="I276" s="210"/>
      <c r="J276" s="41"/>
      <c r="K276" s="41"/>
      <c r="L276" s="45"/>
      <c r="M276" s="257"/>
      <c r="N276" s="258"/>
      <c r="O276" s="92"/>
      <c r="P276" s="92"/>
      <c r="Q276" s="92"/>
      <c r="R276" s="92"/>
      <c r="S276" s="92"/>
      <c r="T276" s="93"/>
      <c r="U276" s="39"/>
      <c r="V276" s="39"/>
      <c r="W276" s="39"/>
      <c r="X276" s="39"/>
      <c r="Y276" s="39"/>
      <c r="Z276" s="39"/>
      <c r="AA276" s="39"/>
      <c r="AB276" s="39"/>
      <c r="AC276" s="39"/>
      <c r="AD276" s="39"/>
      <c r="AE276" s="39"/>
      <c r="AT276" s="18" t="s">
        <v>182</v>
      </c>
      <c r="AU276" s="18" t="s">
        <v>85</v>
      </c>
    </row>
    <row r="277" spans="1:47" s="2" customFormat="1" ht="12">
      <c r="A277" s="39"/>
      <c r="B277" s="40"/>
      <c r="C277" s="41"/>
      <c r="D277" s="271" t="s">
        <v>218</v>
      </c>
      <c r="E277" s="41"/>
      <c r="F277" s="272" t="s">
        <v>1045</v>
      </c>
      <c r="G277" s="41"/>
      <c r="H277" s="41"/>
      <c r="I277" s="210"/>
      <c r="J277" s="41"/>
      <c r="K277" s="41"/>
      <c r="L277" s="45"/>
      <c r="M277" s="257"/>
      <c r="N277" s="258"/>
      <c r="O277" s="92"/>
      <c r="P277" s="92"/>
      <c r="Q277" s="92"/>
      <c r="R277" s="92"/>
      <c r="S277" s="92"/>
      <c r="T277" s="93"/>
      <c r="U277" s="39"/>
      <c r="V277" s="39"/>
      <c r="W277" s="39"/>
      <c r="X277" s="39"/>
      <c r="Y277" s="39"/>
      <c r="Z277" s="39"/>
      <c r="AA277" s="39"/>
      <c r="AB277" s="39"/>
      <c r="AC277" s="39"/>
      <c r="AD277" s="39"/>
      <c r="AE277" s="39"/>
      <c r="AT277" s="18" t="s">
        <v>218</v>
      </c>
      <c r="AU277" s="18" t="s">
        <v>85</v>
      </c>
    </row>
    <row r="278" spans="1:47" s="2" customFormat="1" ht="12">
      <c r="A278" s="39"/>
      <c r="B278" s="40"/>
      <c r="C278" s="41"/>
      <c r="D278" s="255" t="s">
        <v>242</v>
      </c>
      <c r="E278" s="41"/>
      <c r="F278" s="259" t="s">
        <v>1046</v>
      </c>
      <c r="G278" s="41"/>
      <c r="H278" s="41"/>
      <c r="I278" s="210"/>
      <c r="J278" s="41"/>
      <c r="K278" s="41"/>
      <c r="L278" s="45"/>
      <c r="M278" s="257"/>
      <c r="N278" s="258"/>
      <c r="O278" s="92"/>
      <c r="P278" s="92"/>
      <c r="Q278" s="92"/>
      <c r="R278" s="92"/>
      <c r="S278" s="92"/>
      <c r="T278" s="93"/>
      <c r="U278" s="39"/>
      <c r="V278" s="39"/>
      <c r="W278" s="39"/>
      <c r="X278" s="39"/>
      <c r="Y278" s="39"/>
      <c r="Z278" s="39"/>
      <c r="AA278" s="39"/>
      <c r="AB278" s="39"/>
      <c r="AC278" s="39"/>
      <c r="AD278" s="39"/>
      <c r="AE278" s="39"/>
      <c r="AT278" s="18" t="s">
        <v>242</v>
      </c>
      <c r="AU278" s="18" t="s">
        <v>85</v>
      </c>
    </row>
    <row r="279" spans="1:51" s="13" customFormat="1" ht="12">
      <c r="A279" s="13"/>
      <c r="B279" s="260"/>
      <c r="C279" s="261"/>
      <c r="D279" s="255" t="s">
        <v>203</v>
      </c>
      <c r="E279" s="262" t="s">
        <v>1</v>
      </c>
      <c r="F279" s="263" t="s">
        <v>553</v>
      </c>
      <c r="G279" s="261"/>
      <c r="H279" s="264">
        <v>28</v>
      </c>
      <c r="I279" s="265"/>
      <c r="J279" s="261"/>
      <c r="K279" s="261"/>
      <c r="L279" s="266"/>
      <c r="M279" s="267"/>
      <c r="N279" s="268"/>
      <c r="O279" s="268"/>
      <c r="P279" s="268"/>
      <c r="Q279" s="268"/>
      <c r="R279" s="268"/>
      <c r="S279" s="268"/>
      <c r="T279" s="269"/>
      <c r="U279" s="13"/>
      <c r="V279" s="13"/>
      <c r="W279" s="13"/>
      <c r="X279" s="13"/>
      <c r="Y279" s="13"/>
      <c r="Z279" s="13"/>
      <c r="AA279" s="13"/>
      <c r="AB279" s="13"/>
      <c r="AC279" s="13"/>
      <c r="AD279" s="13"/>
      <c r="AE279" s="13"/>
      <c r="AT279" s="270" t="s">
        <v>203</v>
      </c>
      <c r="AU279" s="270" t="s">
        <v>85</v>
      </c>
      <c r="AV279" s="13" t="s">
        <v>85</v>
      </c>
      <c r="AW279" s="13" t="s">
        <v>32</v>
      </c>
      <c r="AX279" s="13" t="s">
        <v>83</v>
      </c>
      <c r="AY279" s="270" t="s">
        <v>172</v>
      </c>
    </row>
    <row r="280" spans="1:65" s="2" customFormat="1" ht="21.75" customHeight="1">
      <c r="A280" s="39"/>
      <c r="B280" s="40"/>
      <c r="C280" s="309" t="s">
        <v>549</v>
      </c>
      <c r="D280" s="309" t="s">
        <v>450</v>
      </c>
      <c r="E280" s="310" t="s">
        <v>1047</v>
      </c>
      <c r="F280" s="311" t="s">
        <v>1048</v>
      </c>
      <c r="G280" s="312" t="s">
        <v>238</v>
      </c>
      <c r="H280" s="313">
        <v>140</v>
      </c>
      <c r="I280" s="314"/>
      <c r="J280" s="315">
        <f>ROUND(I280*H280,2)</f>
        <v>0</v>
      </c>
      <c r="K280" s="311" t="s">
        <v>216</v>
      </c>
      <c r="L280" s="316"/>
      <c r="M280" s="317" t="s">
        <v>1</v>
      </c>
      <c r="N280" s="318" t="s">
        <v>40</v>
      </c>
      <c r="O280" s="92"/>
      <c r="P280" s="251">
        <f>O280*H280</f>
        <v>0</v>
      </c>
      <c r="Q280" s="251">
        <v>0.1005</v>
      </c>
      <c r="R280" s="251">
        <f>Q280*H280</f>
        <v>14.07</v>
      </c>
      <c r="S280" s="251">
        <v>0</v>
      </c>
      <c r="T280" s="252">
        <f>S280*H280</f>
        <v>0</v>
      </c>
      <c r="U280" s="39"/>
      <c r="V280" s="39"/>
      <c r="W280" s="39"/>
      <c r="X280" s="39"/>
      <c r="Y280" s="39"/>
      <c r="Z280" s="39"/>
      <c r="AA280" s="39"/>
      <c r="AB280" s="39"/>
      <c r="AC280" s="39"/>
      <c r="AD280" s="39"/>
      <c r="AE280" s="39"/>
      <c r="AR280" s="253" t="s">
        <v>220</v>
      </c>
      <c r="AT280" s="253" t="s">
        <v>450</v>
      </c>
      <c r="AU280" s="253" t="s">
        <v>85</v>
      </c>
      <c r="AY280" s="18" t="s">
        <v>172</v>
      </c>
      <c r="BE280" s="254">
        <f>IF(N280="základní",J280,0)</f>
        <v>0</v>
      </c>
      <c r="BF280" s="254">
        <f>IF(N280="snížená",J280,0)</f>
        <v>0</v>
      </c>
      <c r="BG280" s="254">
        <f>IF(N280="zákl. přenesená",J280,0)</f>
        <v>0</v>
      </c>
      <c r="BH280" s="254">
        <f>IF(N280="sníž. přenesená",J280,0)</f>
        <v>0</v>
      </c>
      <c r="BI280" s="254">
        <f>IF(N280="nulová",J280,0)</f>
        <v>0</v>
      </c>
      <c r="BJ280" s="18" t="s">
        <v>83</v>
      </c>
      <c r="BK280" s="254">
        <f>ROUND(I280*H280,2)</f>
        <v>0</v>
      </c>
      <c r="BL280" s="18" t="s">
        <v>195</v>
      </c>
      <c r="BM280" s="253" t="s">
        <v>1049</v>
      </c>
    </row>
    <row r="281" spans="1:47" s="2" customFormat="1" ht="12">
      <c r="A281" s="39"/>
      <c r="B281" s="40"/>
      <c r="C281" s="41"/>
      <c r="D281" s="255" t="s">
        <v>182</v>
      </c>
      <c r="E281" s="41"/>
      <c r="F281" s="256" t="s">
        <v>1048</v>
      </c>
      <c r="G281" s="41"/>
      <c r="H281" s="41"/>
      <c r="I281" s="210"/>
      <c r="J281" s="41"/>
      <c r="K281" s="41"/>
      <c r="L281" s="45"/>
      <c r="M281" s="257"/>
      <c r="N281" s="258"/>
      <c r="O281" s="92"/>
      <c r="P281" s="92"/>
      <c r="Q281" s="92"/>
      <c r="R281" s="92"/>
      <c r="S281" s="92"/>
      <c r="T281" s="93"/>
      <c r="U281" s="39"/>
      <c r="V281" s="39"/>
      <c r="W281" s="39"/>
      <c r="X281" s="39"/>
      <c r="Y281" s="39"/>
      <c r="Z281" s="39"/>
      <c r="AA281" s="39"/>
      <c r="AB281" s="39"/>
      <c r="AC281" s="39"/>
      <c r="AD281" s="39"/>
      <c r="AE281" s="39"/>
      <c r="AT281" s="18" t="s">
        <v>182</v>
      </c>
      <c r="AU281" s="18" t="s">
        <v>85</v>
      </c>
    </row>
    <row r="282" spans="1:63" s="12" customFormat="1" ht="22.8" customHeight="1">
      <c r="A282" s="12"/>
      <c r="B282" s="226"/>
      <c r="C282" s="227"/>
      <c r="D282" s="228" t="s">
        <v>74</v>
      </c>
      <c r="E282" s="240" t="s">
        <v>195</v>
      </c>
      <c r="F282" s="240" t="s">
        <v>470</v>
      </c>
      <c r="G282" s="227"/>
      <c r="H282" s="227"/>
      <c r="I282" s="230"/>
      <c r="J282" s="241">
        <f>BK282</f>
        <v>0</v>
      </c>
      <c r="K282" s="227"/>
      <c r="L282" s="232"/>
      <c r="M282" s="233"/>
      <c r="N282" s="234"/>
      <c r="O282" s="234"/>
      <c r="P282" s="235">
        <f>SUM(P283:P288)</f>
        <v>0</v>
      </c>
      <c r="Q282" s="234"/>
      <c r="R282" s="235">
        <f>SUM(R283:R288)</f>
        <v>4.76199117</v>
      </c>
      <c r="S282" s="234"/>
      <c r="T282" s="236">
        <f>SUM(T283:T288)</f>
        <v>0</v>
      </c>
      <c r="U282" s="12"/>
      <c r="V282" s="12"/>
      <c r="W282" s="12"/>
      <c r="X282" s="12"/>
      <c r="Y282" s="12"/>
      <c r="Z282" s="12"/>
      <c r="AA282" s="12"/>
      <c r="AB282" s="12"/>
      <c r="AC282" s="12"/>
      <c r="AD282" s="12"/>
      <c r="AE282" s="12"/>
      <c r="AR282" s="237" t="s">
        <v>83</v>
      </c>
      <c r="AT282" s="238" t="s">
        <v>74</v>
      </c>
      <c r="AU282" s="238" t="s">
        <v>83</v>
      </c>
      <c r="AY282" s="237" t="s">
        <v>172</v>
      </c>
      <c r="BK282" s="239">
        <f>SUM(BK283:BK288)</f>
        <v>0</v>
      </c>
    </row>
    <row r="283" spans="1:65" s="2" customFormat="1" ht="16.5" customHeight="1">
      <c r="A283" s="39"/>
      <c r="B283" s="40"/>
      <c r="C283" s="242" t="s">
        <v>553</v>
      </c>
      <c r="D283" s="242" t="s">
        <v>175</v>
      </c>
      <c r="E283" s="243" t="s">
        <v>1050</v>
      </c>
      <c r="F283" s="244" t="s">
        <v>1051</v>
      </c>
      <c r="G283" s="245" t="s">
        <v>417</v>
      </c>
      <c r="H283" s="246">
        <v>1.5</v>
      </c>
      <c r="I283" s="247"/>
      <c r="J283" s="248">
        <f>ROUND(I283*H283,2)</f>
        <v>0</v>
      </c>
      <c r="K283" s="244" t="s">
        <v>1</v>
      </c>
      <c r="L283" s="45"/>
      <c r="M283" s="249" t="s">
        <v>1</v>
      </c>
      <c r="N283" s="250" t="s">
        <v>40</v>
      </c>
      <c r="O283" s="92"/>
      <c r="P283" s="251">
        <f>O283*H283</f>
        <v>0</v>
      </c>
      <c r="Q283" s="251">
        <v>2.45337</v>
      </c>
      <c r="R283" s="251">
        <f>Q283*H283</f>
        <v>3.6800550000000003</v>
      </c>
      <c r="S283" s="251">
        <v>0</v>
      </c>
      <c r="T283" s="252">
        <f>S283*H283</f>
        <v>0</v>
      </c>
      <c r="U283" s="39"/>
      <c r="V283" s="39"/>
      <c r="W283" s="39"/>
      <c r="X283" s="39"/>
      <c r="Y283" s="39"/>
      <c r="Z283" s="39"/>
      <c r="AA283" s="39"/>
      <c r="AB283" s="39"/>
      <c r="AC283" s="39"/>
      <c r="AD283" s="39"/>
      <c r="AE283" s="39"/>
      <c r="AR283" s="253" t="s">
        <v>195</v>
      </c>
      <c r="AT283" s="253" t="s">
        <v>175</v>
      </c>
      <c r="AU283" s="253" t="s">
        <v>85</v>
      </c>
      <c r="AY283" s="18" t="s">
        <v>172</v>
      </c>
      <c r="BE283" s="254">
        <f>IF(N283="základní",J283,0)</f>
        <v>0</v>
      </c>
      <c r="BF283" s="254">
        <f>IF(N283="snížená",J283,0)</f>
        <v>0</v>
      </c>
      <c r="BG283" s="254">
        <f>IF(N283="zákl. přenesená",J283,0)</f>
        <v>0</v>
      </c>
      <c r="BH283" s="254">
        <f>IF(N283="sníž. přenesená",J283,0)</f>
        <v>0</v>
      </c>
      <c r="BI283" s="254">
        <f>IF(N283="nulová",J283,0)</f>
        <v>0</v>
      </c>
      <c r="BJ283" s="18" t="s">
        <v>83</v>
      </c>
      <c r="BK283" s="254">
        <f>ROUND(I283*H283,2)</f>
        <v>0</v>
      </c>
      <c r="BL283" s="18" t="s">
        <v>195</v>
      </c>
      <c r="BM283" s="253" t="s">
        <v>1052</v>
      </c>
    </row>
    <row r="284" spans="1:47" s="2" customFormat="1" ht="12">
      <c r="A284" s="39"/>
      <c r="B284" s="40"/>
      <c r="C284" s="41"/>
      <c r="D284" s="255" t="s">
        <v>182</v>
      </c>
      <c r="E284" s="41"/>
      <c r="F284" s="256" t="s">
        <v>1053</v>
      </c>
      <c r="G284" s="41"/>
      <c r="H284" s="41"/>
      <c r="I284" s="210"/>
      <c r="J284" s="41"/>
      <c r="K284" s="41"/>
      <c r="L284" s="45"/>
      <c r="M284" s="257"/>
      <c r="N284" s="258"/>
      <c r="O284" s="92"/>
      <c r="P284" s="92"/>
      <c r="Q284" s="92"/>
      <c r="R284" s="92"/>
      <c r="S284" s="92"/>
      <c r="T284" s="93"/>
      <c r="U284" s="39"/>
      <c r="V284" s="39"/>
      <c r="W284" s="39"/>
      <c r="X284" s="39"/>
      <c r="Y284" s="39"/>
      <c r="Z284" s="39"/>
      <c r="AA284" s="39"/>
      <c r="AB284" s="39"/>
      <c r="AC284" s="39"/>
      <c r="AD284" s="39"/>
      <c r="AE284" s="39"/>
      <c r="AT284" s="18" t="s">
        <v>182</v>
      </c>
      <c r="AU284" s="18" t="s">
        <v>85</v>
      </c>
    </row>
    <row r="285" spans="1:51" s="13" customFormat="1" ht="12">
      <c r="A285" s="13"/>
      <c r="B285" s="260"/>
      <c r="C285" s="261"/>
      <c r="D285" s="255" t="s">
        <v>203</v>
      </c>
      <c r="E285" s="262" t="s">
        <v>1</v>
      </c>
      <c r="F285" s="263" t="s">
        <v>1054</v>
      </c>
      <c r="G285" s="261"/>
      <c r="H285" s="264">
        <v>1.5</v>
      </c>
      <c r="I285" s="265"/>
      <c r="J285" s="261"/>
      <c r="K285" s="261"/>
      <c r="L285" s="266"/>
      <c r="M285" s="267"/>
      <c r="N285" s="268"/>
      <c r="O285" s="268"/>
      <c r="P285" s="268"/>
      <c r="Q285" s="268"/>
      <c r="R285" s="268"/>
      <c r="S285" s="268"/>
      <c r="T285" s="269"/>
      <c r="U285" s="13"/>
      <c r="V285" s="13"/>
      <c r="W285" s="13"/>
      <c r="X285" s="13"/>
      <c r="Y285" s="13"/>
      <c r="Z285" s="13"/>
      <c r="AA285" s="13"/>
      <c r="AB285" s="13"/>
      <c r="AC285" s="13"/>
      <c r="AD285" s="13"/>
      <c r="AE285" s="13"/>
      <c r="AT285" s="270" t="s">
        <v>203</v>
      </c>
      <c r="AU285" s="270" t="s">
        <v>85</v>
      </c>
      <c r="AV285" s="13" t="s">
        <v>85</v>
      </c>
      <c r="AW285" s="13" t="s">
        <v>32</v>
      </c>
      <c r="AX285" s="13" t="s">
        <v>83</v>
      </c>
      <c r="AY285" s="270" t="s">
        <v>172</v>
      </c>
    </row>
    <row r="286" spans="1:65" s="2" customFormat="1" ht="21.75" customHeight="1">
      <c r="A286" s="39"/>
      <c r="B286" s="40"/>
      <c r="C286" s="242" t="s">
        <v>557</v>
      </c>
      <c r="D286" s="242" t="s">
        <v>175</v>
      </c>
      <c r="E286" s="243" t="s">
        <v>1055</v>
      </c>
      <c r="F286" s="244" t="s">
        <v>1056</v>
      </c>
      <c r="G286" s="245" t="s">
        <v>417</v>
      </c>
      <c r="H286" s="246">
        <v>0.441</v>
      </c>
      <c r="I286" s="247"/>
      <c r="J286" s="248">
        <f>ROUND(I286*H286,2)</f>
        <v>0</v>
      </c>
      <c r="K286" s="244" t="s">
        <v>1</v>
      </c>
      <c r="L286" s="45"/>
      <c r="M286" s="249" t="s">
        <v>1</v>
      </c>
      <c r="N286" s="250" t="s">
        <v>40</v>
      </c>
      <c r="O286" s="92"/>
      <c r="P286" s="251">
        <f>O286*H286</f>
        <v>0</v>
      </c>
      <c r="Q286" s="251">
        <v>2.45337</v>
      </c>
      <c r="R286" s="251">
        <f>Q286*H286</f>
        <v>1.08193617</v>
      </c>
      <c r="S286" s="251">
        <v>0</v>
      </c>
      <c r="T286" s="252">
        <f>S286*H286</f>
        <v>0</v>
      </c>
      <c r="U286" s="39"/>
      <c r="V286" s="39"/>
      <c r="W286" s="39"/>
      <c r="X286" s="39"/>
      <c r="Y286" s="39"/>
      <c r="Z286" s="39"/>
      <c r="AA286" s="39"/>
      <c r="AB286" s="39"/>
      <c r="AC286" s="39"/>
      <c r="AD286" s="39"/>
      <c r="AE286" s="39"/>
      <c r="AR286" s="253" t="s">
        <v>195</v>
      </c>
      <c r="AT286" s="253" t="s">
        <v>175</v>
      </c>
      <c r="AU286" s="253" t="s">
        <v>85</v>
      </c>
      <c r="AY286" s="18" t="s">
        <v>172</v>
      </c>
      <c r="BE286" s="254">
        <f>IF(N286="základní",J286,0)</f>
        <v>0</v>
      </c>
      <c r="BF286" s="254">
        <f>IF(N286="snížená",J286,0)</f>
        <v>0</v>
      </c>
      <c r="BG286" s="254">
        <f>IF(N286="zákl. přenesená",J286,0)</f>
        <v>0</v>
      </c>
      <c r="BH286" s="254">
        <f>IF(N286="sníž. přenesená",J286,0)</f>
        <v>0</v>
      </c>
      <c r="BI286" s="254">
        <f>IF(N286="nulová",J286,0)</f>
        <v>0</v>
      </c>
      <c r="BJ286" s="18" t="s">
        <v>83</v>
      </c>
      <c r="BK286" s="254">
        <f>ROUND(I286*H286,2)</f>
        <v>0</v>
      </c>
      <c r="BL286" s="18" t="s">
        <v>195</v>
      </c>
      <c r="BM286" s="253" t="s">
        <v>1057</v>
      </c>
    </row>
    <row r="287" spans="1:47" s="2" customFormat="1" ht="12">
      <c r="A287" s="39"/>
      <c r="B287" s="40"/>
      <c r="C287" s="41"/>
      <c r="D287" s="255" t="s">
        <v>182</v>
      </c>
      <c r="E287" s="41"/>
      <c r="F287" s="256" t="s">
        <v>1058</v>
      </c>
      <c r="G287" s="41"/>
      <c r="H287" s="41"/>
      <c r="I287" s="210"/>
      <c r="J287" s="41"/>
      <c r="K287" s="41"/>
      <c r="L287" s="45"/>
      <c r="M287" s="257"/>
      <c r="N287" s="258"/>
      <c r="O287" s="92"/>
      <c r="P287" s="92"/>
      <c r="Q287" s="92"/>
      <c r="R287" s="92"/>
      <c r="S287" s="92"/>
      <c r="T287" s="93"/>
      <c r="U287" s="39"/>
      <c r="V287" s="39"/>
      <c r="W287" s="39"/>
      <c r="X287" s="39"/>
      <c r="Y287" s="39"/>
      <c r="Z287" s="39"/>
      <c r="AA287" s="39"/>
      <c r="AB287" s="39"/>
      <c r="AC287" s="39"/>
      <c r="AD287" s="39"/>
      <c r="AE287" s="39"/>
      <c r="AT287" s="18" t="s">
        <v>182</v>
      </c>
      <c r="AU287" s="18" t="s">
        <v>85</v>
      </c>
    </row>
    <row r="288" spans="1:51" s="13" customFormat="1" ht="12">
      <c r="A288" s="13"/>
      <c r="B288" s="260"/>
      <c r="C288" s="261"/>
      <c r="D288" s="255" t="s">
        <v>203</v>
      </c>
      <c r="E288" s="262" t="s">
        <v>1</v>
      </c>
      <c r="F288" s="263" t="s">
        <v>1059</v>
      </c>
      <c r="G288" s="261"/>
      <c r="H288" s="264">
        <v>0.441</v>
      </c>
      <c r="I288" s="265"/>
      <c r="J288" s="261"/>
      <c r="K288" s="261"/>
      <c r="L288" s="266"/>
      <c r="M288" s="267"/>
      <c r="N288" s="268"/>
      <c r="O288" s="268"/>
      <c r="P288" s="268"/>
      <c r="Q288" s="268"/>
      <c r="R288" s="268"/>
      <c r="S288" s="268"/>
      <c r="T288" s="269"/>
      <c r="U288" s="13"/>
      <c r="V288" s="13"/>
      <c r="W288" s="13"/>
      <c r="X288" s="13"/>
      <c r="Y288" s="13"/>
      <c r="Z288" s="13"/>
      <c r="AA288" s="13"/>
      <c r="AB288" s="13"/>
      <c r="AC288" s="13"/>
      <c r="AD288" s="13"/>
      <c r="AE288" s="13"/>
      <c r="AT288" s="270" t="s">
        <v>203</v>
      </c>
      <c r="AU288" s="270" t="s">
        <v>85</v>
      </c>
      <c r="AV288" s="13" t="s">
        <v>85</v>
      </c>
      <c r="AW288" s="13" t="s">
        <v>32</v>
      </c>
      <c r="AX288" s="13" t="s">
        <v>83</v>
      </c>
      <c r="AY288" s="270" t="s">
        <v>172</v>
      </c>
    </row>
    <row r="289" spans="1:63" s="12" customFormat="1" ht="22.8" customHeight="1">
      <c r="A289" s="12"/>
      <c r="B289" s="226"/>
      <c r="C289" s="227"/>
      <c r="D289" s="228" t="s">
        <v>74</v>
      </c>
      <c r="E289" s="240" t="s">
        <v>171</v>
      </c>
      <c r="F289" s="240" t="s">
        <v>478</v>
      </c>
      <c r="G289" s="227"/>
      <c r="H289" s="227"/>
      <c r="I289" s="230"/>
      <c r="J289" s="241">
        <f>BK289</f>
        <v>0</v>
      </c>
      <c r="K289" s="227"/>
      <c r="L289" s="232"/>
      <c r="M289" s="233"/>
      <c r="N289" s="234"/>
      <c r="O289" s="234"/>
      <c r="P289" s="235">
        <f>SUM(P290:P316)</f>
        <v>0</v>
      </c>
      <c r="Q289" s="234"/>
      <c r="R289" s="235">
        <f>SUM(R290:R316)</f>
        <v>40.97475</v>
      </c>
      <c r="S289" s="234"/>
      <c r="T289" s="236">
        <f>SUM(T290:T316)</f>
        <v>0</v>
      </c>
      <c r="U289" s="12"/>
      <c r="V289" s="12"/>
      <c r="W289" s="12"/>
      <c r="X289" s="12"/>
      <c r="Y289" s="12"/>
      <c r="Z289" s="12"/>
      <c r="AA289" s="12"/>
      <c r="AB289" s="12"/>
      <c r="AC289" s="12"/>
      <c r="AD289" s="12"/>
      <c r="AE289" s="12"/>
      <c r="AR289" s="237" t="s">
        <v>83</v>
      </c>
      <c r="AT289" s="238" t="s">
        <v>74</v>
      </c>
      <c r="AU289" s="238" t="s">
        <v>83</v>
      </c>
      <c r="AY289" s="237" t="s">
        <v>172</v>
      </c>
      <c r="BK289" s="239">
        <f>SUM(BK290:BK316)</f>
        <v>0</v>
      </c>
    </row>
    <row r="290" spans="1:65" s="2" customFormat="1" ht="16.5" customHeight="1">
      <c r="A290" s="39"/>
      <c r="B290" s="40"/>
      <c r="C290" s="242" t="s">
        <v>562</v>
      </c>
      <c r="D290" s="242" t="s">
        <v>175</v>
      </c>
      <c r="E290" s="243" t="s">
        <v>1060</v>
      </c>
      <c r="F290" s="244" t="s">
        <v>1061</v>
      </c>
      <c r="G290" s="245" t="s">
        <v>399</v>
      </c>
      <c r="H290" s="246">
        <v>199</v>
      </c>
      <c r="I290" s="247"/>
      <c r="J290" s="248">
        <f>ROUND(I290*H290,2)</f>
        <v>0</v>
      </c>
      <c r="K290" s="244" t="s">
        <v>179</v>
      </c>
      <c r="L290" s="45"/>
      <c r="M290" s="249" t="s">
        <v>1</v>
      </c>
      <c r="N290" s="250" t="s">
        <v>40</v>
      </c>
      <c r="O290" s="92"/>
      <c r="P290" s="251">
        <f>O290*H290</f>
        <v>0</v>
      </c>
      <c r="Q290" s="251">
        <v>0</v>
      </c>
      <c r="R290" s="251">
        <f>Q290*H290</f>
        <v>0</v>
      </c>
      <c r="S290" s="251">
        <v>0</v>
      </c>
      <c r="T290" s="252">
        <f>S290*H290</f>
        <v>0</v>
      </c>
      <c r="U290" s="39"/>
      <c r="V290" s="39"/>
      <c r="W290" s="39"/>
      <c r="X290" s="39"/>
      <c r="Y290" s="39"/>
      <c r="Z290" s="39"/>
      <c r="AA290" s="39"/>
      <c r="AB290" s="39"/>
      <c r="AC290" s="39"/>
      <c r="AD290" s="39"/>
      <c r="AE290" s="39"/>
      <c r="AR290" s="253" t="s">
        <v>195</v>
      </c>
      <c r="AT290" s="253" t="s">
        <v>175</v>
      </c>
      <c r="AU290" s="253" t="s">
        <v>85</v>
      </c>
      <c r="AY290" s="18" t="s">
        <v>172</v>
      </c>
      <c r="BE290" s="254">
        <f>IF(N290="základní",J290,0)</f>
        <v>0</v>
      </c>
      <c r="BF290" s="254">
        <f>IF(N290="snížená",J290,0)</f>
        <v>0</v>
      </c>
      <c r="BG290" s="254">
        <f>IF(N290="zákl. přenesená",J290,0)</f>
        <v>0</v>
      </c>
      <c r="BH290" s="254">
        <f>IF(N290="sníž. přenesená",J290,0)</f>
        <v>0</v>
      </c>
      <c r="BI290" s="254">
        <f>IF(N290="nulová",J290,0)</f>
        <v>0</v>
      </c>
      <c r="BJ290" s="18" t="s">
        <v>83</v>
      </c>
      <c r="BK290" s="254">
        <f>ROUND(I290*H290,2)</f>
        <v>0</v>
      </c>
      <c r="BL290" s="18" t="s">
        <v>195</v>
      </c>
      <c r="BM290" s="253" t="s">
        <v>1062</v>
      </c>
    </row>
    <row r="291" spans="1:47" s="2" customFormat="1" ht="12">
      <c r="A291" s="39"/>
      <c r="B291" s="40"/>
      <c r="C291" s="41"/>
      <c r="D291" s="255" t="s">
        <v>182</v>
      </c>
      <c r="E291" s="41"/>
      <c r="F291" s="256" t="s">
        <v>1063</v>
      </c>
      <c r="G291" s="41"/>
      <c r="H291" s="41"/>
      <c r="I291" s="210"/>
      <c r="J291" s="41"/>
      <c r="K291" s="41"/>
      <c r="L291" s="45"/>
      <c r="M291" s="257"/>
      <c r="N291" s="258"/>
      <c r="O291" s="92"/>
      <c r="P291" s="92"/>
      <c r="Q291" s="92"/>
      <c r="R291" s="92"/>
      <c r="S291" s="92"/>
      <c r="T291" s="93"/>
      <c r="U291" s="39"/>
      <c r="V291" s="39"/>
      <c r="W291" s="39"/>
      <c r="X291" s="39"/>
      <c r="Y291" s="39"/>
      <c r="Z291" s="39"/>
      <c r="AA291" s="39"/>
      <c r="AB291" s="39"/>
      <c r="AC291" s="39"/>
      <c r="AD291" s="39"/>
      <c r="AE291" s="39"/>
      <c r="AT291" s="18" t="s">
        <v>182</v>
      </c>
      <c r="AU291" s="18" t="s">
        <v>85</v>
      </c>
    </row>
    <row r="292" spans="1:51" s="13" customFormat="1" ht="12">
      <c r="A292" s="13"/>
      <c r="B292" s="260"/>
      <c r="C292" s="261"/>
      <c r="D292" s="255" t="s">
        <v>203</v>
      </c>
      <c r="E292" s="262" t="s">
        <v>1</v>
      </c>
      <c r="F292" s="263" t="s">
        <v>1064</v>
      </c>
      <c r="G292" s="261"/>
      <c r="H292" s="264">
        <v>199</v>
      </c>
      <c r="I292" s="265"/>
      <c r="J292" s="261"/>
      <c r="K292" s="261"/>
      <c r="L292" s="266"/>
      <c r="M292" s="267"/>
      <c r="N292" s="268"/>
      <c r="O292" s="268"/>
      <c r="P292" s="268"/>
      <c r="Q292" s="268"/>
      <c r="R292" s="268"/>
      <c r="S292" s="268"/>
      <c r="T292" s="269"/>
      <c r="U292" s="13"/>
      <c r="V292" s="13"/>
      <c r="W292" s="13"/>
      <c r="X292" s="13"/>
      <c r="Y292" s="13"/>
      <c r="Z292" s="13"/>
      <c r="AA292" s="13"/>
      <c r="AB292" s="13"/>
      <c r="AC292" s="13"/>
      <c r="AD292" s="13"/>
      <c r="AE292" s="13"/>
      <c r="AT292" s="270" t="s">
        <v>203</v>
      </c>
      <c r="AU292" s="270" t="s">
        <v>85</v>
      </c>
      <c r="AV292" s="13" t="s">
        <v>85</v>
      </c>
      <c r="AW292" s="13" t="s">
        <v>32</v>
      </c>
      <c r="AX292" s="13" t="s">
        <v>83</v>
      </c>
      <c r="AY292" s="270" t="s">
        <v>172</v>
      </c>
    </row>
    <row r="293" spans="1:65" s="2" customFormat="1" ht="16.5" customHeight="1">
      <c r="A293" s="39"/>
      <c r="B293" s="40"/>
      <c r="C293" s="242" t="s">
        <v>569</v>
      </c>
      <c r="D293" s="242" t="s">
        <v>175</v>
      </c>
      <c r="E293" s="243" t="s">
        <v>479</v>
      </c>
      <c r="F293" s="244" t="s">
        <v>480</v>
      </c>
      <c r="G293" s="245" t="s">
        <v>399</v>
      </c>
      <c r="H293" s="246">
        <v>199</v>
      </c>
      <c r="I293" s="247"/>
      <c r="J293" s="248">
        <f>ROUND(I293*H293,2)</f>
        <v>0</v>
      </c>
      <c r="K293" s="244" t="s">
        <v>179</v>
      </c>
      <c r="L293" s="45"/>
      <c r="M293" s="249" t="s">
        <v>1</v>
      </c>
      <c r="N293" s="250" t="s">
        <v>40</v>
      </c>
      <c r="O293" s="92"/>
      <c r="P293" s="251">
        <f>O293*H293</f>
        <v>0</v>
      </c>
      <c r="Q293" s="251">
        <v>0</v>
      </c>
      <c r="R293" s="251">
        <f>Q293*H293</f>
        <v>0</v>
      </c>
      <c r="S293" s="251">
        <v>0</v>
      </c>
      <c r="T293" s="252">
        <f>S293*H293</f>
        <v>0</v>
      </c>
      <c r="U293" s="39"/>
      <c r="V293" s="39"/>
      <c r="W293" s="39"/>
      <c r="X293" s="39"/>
      <c r="Y293" s="39"/>
      <c r="Z293" s="39"/>
      <c r="AA293" s="39"/>
      <c r="AB293" s="39"/>
      <c r="AC293" s="39"/>
      <c r="AD293" s="39"/>
      <c r="AE293" s="39"/>
      <c r="AR293" s="253" t="s">
        <v>195</v>
      </c>
      <c r="AT293" s="253" t="s">
        <v>175</v>
      </c>
      <c r="AU293" s="253" t="s">
        <v>85</v>
      </c>
      <c r="AY293" s="18" t="s">
        <v>172</v>
      </c>
      <c r="BE293" s="254">
        <f>IF(N293="základní",J293,0)</f>
        <v>0</v>
      </c>
      <c r="BF293" s="254">
        <f>IF(N293="snížená",J293,0)</f>
        <v>0</v>
      </c>
      <c r="BG293" s="254">
        <f>IF(N293="zákl. přenesená",J293,0)</f>
        <v>0</v>
      </c>
      <c r="BH293" s="254">
        <f>IF(N293="sníž. přenesená",J293,0)</f>
        <v>0</v>
      </c>
      <c r="BI293" s="254">
        <f>IF(N293="nulová",J293,0)</f>
        <v>0</v>
      </c>
      <c r="BJ293" s="18" t="s">
        <v>83</v>
      </c>
      <c r="BK293" s="254">
        <f>ROUND(I293*H293,2)</f>
        <v>0</v>
      </c>
      <c r="BL293" s="18" t="s">
        <v>195</v>
      </c>
      <c r="BM293" s="253" t="s">
        <v>1065</v>
      </c>
    </row>
    <row r="294" spans="1:47" s="2" customFormat="1" ht="12">
      <c r="A294" s="39"/>
      <c r="B294" s="40"/>
      <c r="C294" s="41"/>
      <c r="D294" s="255" t="s">
        <v>182</v>
      </c>
      <c r="E294" s="41"/>
      <c r="F294" s="256" t="s">
        <v>482</v>
      </c>
      <c r="G294" s="41"/>
      <c r="H294" s="41"/>
      <c r="I294" s="210"/>
      <c r="J294" s="41"/>
      <c r="K294" s="41"/>
      <c r="L294" s="45"/>
      <c r="M294" s="257"/>
      <c r="N294" s="258"/>
      <c r="O294" s="92"/>
      <c r="P294" s="92"/>
      <c r="Q294" s="92"/>
      <c r="R294" s="92"/>
      <c r="S294" s="92"/>
      <c r="T294" s="93"/>
      <c r="U294" s="39"/>
      <c r="V294" s="39"/>
      <c r="W294" s="39"/>
      <c r="X294" s="39"/>
      <c r="Y294" s="39"/>
      <c r="Z294" s="39"/>
      <c r="AA294" s="39"/>
      <c r="AB294" s="39"/>
      <c r="AC294" s="39"/>
      <c r="AD294" s="39"/>
      <c r="AE294" s="39"/>
      <c r="AT294" s="18" t="s">
        <v>182</v>
      </c>
      <c r="AU294" s="18" t="s">
        <v>85</v>
      </c>
    </row>
    <row r="295" spans="1:51" s="13" customFormat="1" ht="12">
      <c r="A295" s="13"/>
      <c r="B295" s="260"/>
      <c r="C295" s="261"/>
      <c r="D295" s="255" t="s">
        <v>203</v>
      </c>
      <c r="E295" s="262" t="s">
        <v>1</v>
      </c>
      <c r="F295" s="263" t="s">
        <v>1066</v>
      </c>
      <c r="G295" s="261"/>
      <c r="H295" s="264">
        <v>199</v>
      </c>
      <c r="I295" s="265"/>
      <c r="J295" s="261"/>
      <c r="K295" s="261"/>
      <c r="L295" s="266"/>
      <c r="M295" s="267"/>
      <c r="N295" s="268"/>
      <c r="O295" s="268"/>
      <c r="P295" s="268"/>
      <c r="Q295" s="268"/>
      <c r="R295" s="268"/>
      <c r="S295" s="268"/>
      <c r="T295" s="269"/>
      <c r="U295" s="13"/>
      <c r="V295" s="13"/>
      <c r="W295" s="13"/>
      <c r="X295" s="13"/>
      <c r="Y295" s="13"/>
      <c r="Z295" s="13"/>
      <c r="AA295" s="13"/>
      <c r="AB295" s="13"/>
      <c r="AC295" s="13"/>
      <c r="AD295" s="13"/>
      <c r="AE295" s="13"/>
      <c r="AT295" s="270" t="s">
        <v>203</v>
      </c>
      <c r="AU295" s="270" t="s">
        <v>85</v>
      </c>
      <c r="AV295" s="13" t="s">
        <v>85</v>
      </c>
      <c r="AW295" s="13" t="s">
        <v>32</v>
      </c>
      <c r="AX295" s="13" t="s">
        <v>83</v>
      </c>
      <c r="AY295" s="270" t="s">
        <v>172</v>
      </c>
    </row>
    <row r="296" spans="1:65" s="2" customFormat="1" ht="16.5" customHeight="1">
      <c r="A296" s="39"/>
      <c r="B296" s="40"/>
      <c r="C296" s="242" t="s">
        <v>575</v>
      </c>
      <c r="D296" s="242" t="s">
        <v>175</v>
      </c>
      <c r="E296" s="243" t="s">
        <v>865</v>
      </c>
      <c r="F296" s="244" t="s">
        <v>866</v>
      </c>
      <c r="G296" s="245" t="s">
        <v>417</v>
      </c>
      <c r="H296" s="246">
        <v>3.5</v>
      </c>
      <c r="I296" s="247"/>
      <c r="J296" s="248">
        <f>ROUND(I296*H296,2)</f>
        <v>0</v>
      </c>
      <c r="K296" s="244" t="s">
        <v>216</v>
      </c>
      <c r="L296" s="45"/>
      <c r="M296" s="249" t="s">
        <v>1</v>
      </c>
      <c r="N296" s="250" t="s">
        <v>40</v>
      </c>
      <c r="O296" s="92"/>
      <c r="P296" s="251">
        <f>O296*H296</f>
        <v>0</v>
      </c>
      <c r="Q296" s="251">
        <v>0</v>
      </c>
      <c r="R296" s="251">
        <f>Q296*H296</f>
        <v>0</v>
      </c>
      <c r="S296" s="251">
        <v>0</v>
      </c>
      <c r="T296" s="252">
        <f>S296*H296</f>
        <v>0</v>
      </c>
      <c r="U296" s="39"/>
      <c r="V296" s="39"/>
      <c r="W296" s="39"/>
      <c r="X296" s="39"/>
      <c r="Y296" s="39"/>
      <c r="Z296" s="39"/>
      <c r="AA296" s="39"/>
      <c r="AB296" s="39"/>
      <c r="AC296" s="39"/>
      <c r="AD296" s="39"/>
      <c r="AE296" s="39"/>
      <c r="AR296" s="253" t="s">
        <v>195</v>
      </c>
      <c r="AT296" s="253" t="s">
        <v>175</v>
      </c>
      <c r="AU296" s="253" t="s">
        <v>85</v>
      </c>
      <c r="AY296" s="18" t="s">
        <v>172</v>
      </c>
      <c r="BE296" s="254">
        <f>IF(N296="základní",J296,0)</f>
        <v>0</v>
      </c>
      <c r="BF296" s="254">
        <f>IF(N296="snížená",J296,0)</f>
        <v>0</v>
      </c>
      <c r="BG296" s="254">
        <f>IF(N296="zákl. přenesená",J296,0)</f>
        <v>0</v>
      </c>
      <c r="BH296" s="254">
        <f>IF(N296="sníž. přenesená",J296,0)</f>
        <v>0</v>
      </c>
      <c r="BI296" s="254">
        <f>IF(N296="nulová",J296,0)</f>
        <v>0</v>
      </c>
      <c r="BJ296" s="18" t="s">
        <v>83</v>
      </c>
      <c r="BK296" s="254">
        <f>ROUND(I296*H296,2)</f>
        <v>0</v>
      </c>
      <c r="BL296" s="18" t="s">
        <v>195</v>
      </c>
      <c r="BM296" s="253" t="s">
        <v>1067</v>
      </c>
    </row>
    <row r="297" spans="1:47" s="2" customFormat="1" ht="12">
      <c r="A297" s="39"/>
      <c r="B297" s="40"/>
      <c r="C297" s="41"/>
      <c r="D297" s="255" t="s">
        <v>182</v>
      </c>
      <c r="E297" s="41"/>
      <c r="F297" s="256" t="s">
        <v>868</v>
      </c>
      <c r="G297" s="41"/>
      <c r="H297" s="41"/>
      <c r="I297" s="210"/>
      <c r="J297" s="41"/>
      <c r="K297" s="41"/>
      <c r="L297" s="45"/>
      <c r="M297" s="257"/>
      <c r="N297" s="258"/>
      <c r="O297" s="92"/>
      <c r="P297" s="92"/>
      <c r="Q297" s="92"/>
      <c r="R297" s="92"/>
      <c r="S297" s="92"/>
      <c r="T297" s="93"/>
      <c r="U297" s="39"/>
      <c r="V297" s="39"/>
      <c r="W297" s="39"/>
      <c r="X297" s="39"/>
      <c r="Y297" s="39"/>
      <c r="Z297" s="39"/>
      <c r="AA297" s="39"/>
      <c r="AB297" s="39"/>
      <c r="AC297" s="39"/>
      <c r="AD297" s="39"/>
      <c r="AE297" s="39"/>
      <c r="AT297" s="18" t="s">
        <v>182</v>
      </c>
      <c r="AU297" s="18" t="s">
        <v>85</v>
      </c>
    </row>
    <row r="298" spans="1:47" s="2" customFormat="1" ht="12">
      <c r="A298" s="39"/>
      <c r="B298" s="40"/>
      <c r="C298" s="41"/>
      <c r="D298" s="271" t="s">
        <v>218</v>
      </c>
      <c r="E298" s="41"/>
      <c r="F298" s="272" t="s">
        <v>869</v>
      </c>
      <c r="G298" s="41"/>
      <c r="H298" s="41"/>
      <c r="I298" s="210"/>
      <c r="J298" s="41"/>
      <c r="K298" s="41"/>
      <c r="L298" s="45"/>
      <c r="M298" s="257"/>
      <c r="N298" s="258"/>
      <c r="O298" s="92"/>
      <c r="P298" s="92"/>
      <c r="Q298" s="92"/>
      <c r="R298" s="92"/>
      <c r="S298" s="92"/>
      <c r="T298" s="93"/>
      <c r="U298" s="39"/>
      <c r="V298" s="39"/>
      <c r="W298" s="39"/>
      <c r="X298" s="39"/>
      <c r="Y298" s="39"/>
      <c r="Z298" s="39"/>
      <c r="AA298" s="39"/>
      <c r="AB298" s="39"/>
      <c r="AC298" s="39"/>
      <c r="AD298" s="39"/>
      <c r="AE298" s="39"/>
      <c r="AT298" s="18" t="s">
        <v>218</v>
      </c>
      <c r="AU298" s="18" t="s">
        <v>85</v>
      </c>
    </row>
    <row r="299" spans="1:47" s="2" customFormat="1" ht="12">
      <c r="A299" s="39"/>
      <c r="B299" s="40"/>
      <c r="C299" s="41"/>
      <c r="D299" s="255" t="s">
        <v>242</v>
      </c>
      <c r="E299" s="41"/>
      <c r="F299" s="259" t="s">
        <v>870</v>
      </c>
      <c r="G299" s="41"/>
      <c r="H299" s="41"/>
      <c r="I299" s="210"/>
      <c r="J299" s="41"/>
      <c r="K299" s="41"/>
      <c r="L299" s="45"/>
      <c r="M299" s="257"/>
      <c r="N299" s="258"/>
      <c r="O299" s="92"/>
      <c r="P299" s="92"/>
      <c r="Q299" s="92"/>
      <c r="R299" s="92"/>
      <c r="S299" s="92"/>
      <c r="T299" s="93"/>
      <c r="U299" s="39"/>
      <c r="V299" s="39"/>
      <c r="W299" s="39"/>
      <c r="X299" s="39"/>
      <c r="Y299" s="39"/>
      <c r="Z299" s="39"/>
      <c r="AA299" s="39"/>
      <c r="AB299" s="39"/>
      <c r="AC299" s="39"/>
      <c r="AD299" s="39"/>
      <c r="AE299" s="39"/>
      <c r="AT299" s="18" t="s">
        <v>242</v>
      </c>
      <c r="AU299" s="18" t="s">
        <v>85</v>
      </c>
    </row>
    <row r="300" spans="1:51" s="13" customFormat="1" ht="12">
      <c r="A300" s="13"/>
      <c r="B300" s="260"/>
      <c r="C300" s="261"/>
      <c r="D300" s="255" t="s">
        <v>203</v>
      </c>
      <c r="E300" s="262" t="s">
        <v>775</v>
      </c>
      <c r="F300" s="263" t="s">
        <v>942</v>
      </c>
      <c r="G300" s="261"/>
      <c r="H300" s="264">
        <v>3.5</v>
      </c>
      <c r="I300" s="265"/>
      <c r="J300" s="261"/>
      <c r="K300" s="261"/>
      <c r="L300" s="266"/>
      <c r="M300" s="267"/>
      <c r="N300" s="268"/>
      <c r="O300" s="268"/>
      <c r="P300" s="268"/>
      <c r="Q300" s="268"/>
      <c r="R300" s="268"/>
      <c r="S300" s="268"/>
      <c r="T300" s="269"/>
      <c r="U300" s="13"/>
      <c r="V300" s="13"/>
      <c r="W300" s="13"/>
      <c r="X300" s="13"/>
      <c r="Y300" s="13"/>
      <c r="Z300" s="13"/>
      <c r="AA300" s="13"/>
      <c r="AB300" s="13"/>
      <c r="AC300" s="13"/>
      <c r="AD300" s="13"/>
      <c r="AE300" s="13"/>
      <c r="AT300" s="270" t="s">
        <v>203</v>
      </c>
      <c r="AU300" s="270" t="s">
        <v>85</v>
      </c>
      <c r="AV300" s="13" t="s">
        <v>85</v>
      </c>
      <c r="AW300" s="13" t="s">
        <v>32</v>
      </c>
      <c r="AX300" s="13" t="s">
        <v>83</v>
      </c>
      <c r="AY300" s="270" t="s">
        <v>172</v>
      </c>
    </row>
    <row r="301" spans="1:65" s="2" customFormat="1" ht="24.15" customHeight="1">
      <c r="A301" s="39"/>
      <c r="B301" s="40"/>
      <c r="C301" s="242" t="s">
        <v>580</v>
      </c>
      <c r="D301" s="242" t="s">
        <v>175</v>
      </c>
      <c r="E301" s="243" t="s">
        <v>1068</v>
      </c>
      <c r="F301" s="244" t="s">
        <v>1069</v>
      </c>
      <c r="G301" s="245" t="s">
        <v>399</v>
      </c>
      <c r="H301" s="246">
        <v>199</v>
      </c>
      <c r="I301" s="247"/>
      <c r="J301" s="248">
        <f>ROUND(I301*H301,2)</f>
        <v>0</v>
      </c>
      <c r="K301" s="244" t="s">
        <v>179</v>
      </c>
      <c r="L301" s="45"/>
      <c r="M301" s="249" t="s">
        <v>1</v>
      </c>
      <c r="N301" s="250" t="s">
        <v>40</v>
      </c>
      <c r="O301" s="92"/>
      <c r="P301" s="251">
        <f>O301*H301</f>
        <v>0</v>
      </c>
      <c r="Q301" s="251">
        <v>0.08425</v>
      </c>
      <c r="R301" s="251">
        <f>Q301*H301</f>
        <v>16.76575</v>
      </c>
      <c r="S301" s="251">
        <v>0</v>
      </c>
      <c r="T301" s="252">
        <f>S301*H301</f>
        <v>0</v>
      </c>
      <c r="U301" s="39"/>
      <c r="V301" s="39"/>
      <c r="W301" s="39"/>
      <c r="X301" s="39"/>
      <c r="Y301" s="39"/>
      <c r="Z301" s="39"/>
      <c r="AA301" s="39"/>
      <c r="AB301" s="39"/>
      <c r="AC301" s="39"/>
      <c r="AD301" s="39"/>
      <c r="AE301" s="39"/>
      <c r="AR301" s="253" t="s">
        <v>195</v>
      </c>
      <c r="AT301" s="253" t="s">
        <v>175</v>
      </c>
      <c r="AU301" s="253" t="s">
        <v>85</v>
      </c>
      <c r="AY301" s="18" t="s">
        <v>172</v>
      </c>
      <c r="BE301" s="254">
        <f>IF(N301="základní",J301,0)</f>
        <v>0</v>
      </c>
      <c r="BF301" s="254">
        <f>IF(N301="snížená",J301,0)</f>
        <v>0</v>
      </c>
      <c r="BG301" s="254">
        <f>IF(N301="zákl. přenesená",J301,0)</f>
        <v>0</v>
      </c>
      <c r="BH301" s="254">
        <f>IF(N301="sníž. přenesená",J301,0)</f>
        <v>0</v>
      </c>
      <c r="BI301" s="254">
        <f>IF(N301="nulová",J301,0)</f>
        <v>0</v>
      </c>
      <c r="BJ301" s="18" t="s">
        <v>83</v>
      </c>
      <c r="BK301" s="254">
        <f>ROUND(I301*H301,2)</f>
        <v>0</v>
      </c>
      <c r="BL301" s="18" t="s">
        <v>195</v>
      </c>
      <c r="BM301" s="253" t="s">
        <v>1070</v>
      </c>
    </row>
    <row r="302" spans="1:47" s="2" customFormat="1" ht="12">
      <c r="A302" s="39"/>
      <c r="B302" s="40"/>
      <c r="C302" s="41"/>
      <c r="D302" s="255" t="s">
        <v>182</v>
      </c>
      <c r="E302" s="41"/>
      <c r="F302" s="256" t="s">
        <v>1071</v>
      </c>
      <c r="G302" s="41"/>
      <c r="H302" s="41"/>
      <c r="I302" s="210"/>
      <c r="J302" s="41"/>
      <c r="K302" s="41"/>
      <c r="L302" s="45"/>
      <c r="M302" s="257"/>
      <c r="N302" s="258"/>
      <c r="O302" s="92"/>
      <c r="P302" s="92"/>
      <c r="Q302" s="92"/>
      <c r="R302" s="92"/>
      <c r="S302" s="92"/>
      <c r="T302" s="93"/>
      <c r="U302" s="39"/>
      <c r="V302" s="39"/>
      <c r="W302" s="39"/>
      <c r="X302" s="39"/>
      <c r="Y302" s="39"/>
      <c r="Z302" s="39"/>
      <c r="AA302" s="39"/>
      <c r="AB302" s="39"/>
      <c r="AC302" s="39"/>
      <c r="AD302" s="39"/>
      <c r="AE302" s="39"/>
      <c r="AT302" s="18" t="s">
        <v>182</v>
      </c>
      <c r="AU302" s="18" t="s">
        <v>85</v>
      </c>
    </row>
    <row r="303" spans="1:47" s="2" customFormat="1" ht="12">
      <c r="A303" s="39"/>
      <c r="B303" s="40"/>
      <c r="C303" s="41"/>
      <c r="D303" s="255" t="s">
        <v>242</v>
      </c>
      <c r="E303" s="41"/>
      <c r="F303" s="259" t="s">
        <v>1072</v>
      </c>
      <c r="G303" s="41"/>
      <c r="H303" s="41"/>
      <c r="I303" s="210"/>
      <c r="J303" s="41"/>
      <c r="K303" s="41"/>
      <c r="L303" s="45"/>
      <c r="M303" s="257"/>
      <c r="N303" s="258"/>
      <c r="O303" s="92"/>
      <c r="P303" s="92"/>
      <c r="Q303" s="92"/>
      <c r="R303" s="92"/>
      <c r="S303" s="92"/>
      <c r="T303" s="93"/>
      <c r="U303" s="39"/>
      <c r="V303" s="39"/>
      <c r="W303" s="39"/>
      <c r="X303" s="39"/>
      <c r="Y303" s="39"/>
      <c r="Z303" s="39"/>
      <c r="AA303" s="39"/>
      <c r="AB303" s="39"/>
      <c r="AC303" s="39"/>
      <c r="AD303" s="39"/>
      <c r="AE303" s="39"/>
      <c r="AT303" s="18" t="s">
        <v>242</v>
      </c>
      <c r="AU303" s="18" t="s">
        <v>85</v>
      </c>
    </row>
    <row r="304" spans="1:51" s="13" customFormat="1" ht="12">
      <c r="A304" s="13"/>
      <c r="B304" s="260"/>
      <c r="C304" s="261"/>
      <c r="D304" s="255" t="s">
        <v>203</v>
      </c>
      <c r="E304" s="262" t="s">
        <v>1</v>
      </c>
      <c r="F304" s="263" t="s">
        <v>1073</v>
      </c>
      <c r="G304" s="261"/>
      <c r="H304" s="264">
        <v>174</v>
      </c>
      <c r="I304" s="265"/>
      <c r="J304" s="261"/>
      <c r="K304" s="261"/>
      <c r="L304" s="266"/>
      <c r="M304" s="267"/>
      <c r="N304" s="268"/>
      <c r="O304" s="268"/>
      <c r="P304" s="268"/>
      <c r="Q304" s="268"/>
      <c r="R304" s="268"/>
      <c r="S304" s="268"/>
      <c r="T304" s="269"/>
      <c r="U304" s="13"/>
      <c r="V304" s="13"/>
      <c r="W304" s="13"/>
      <c r="X304" s="13"/>
      <c r="Y304" s="13"/>
      <c r="Z304" s="13"/>
      <c r="AA304" s="13"/>
      <c r="AB304" s="13"/>
      <c r="AC304" s="13"/>
      <c r="AD304" s="13"/>
      <c r="AE304" s="13"/>
      <c r="AT304" s="270" t="s">
        <v>203</v>
      </c>
      <c r="AU304" s="270" t="s">
        <v>85</v>
      </c>
      <c r="AV304" s="13" t="s">
        <v>85</v>
      </c>
      <c r="AW304" s="13" t="s">
        <v>32</v>
      </c>
      <c r="AX304" s="13" t="s">
        <v>75</v>
      </c>
      <c r="AY304" s="270" t="s">
        <v>172</v>
      </c>
    </row>
    <row r="305" spans="1:51" s="13" customFormat="1" ht="12">
      <c r="A305" s="13"/>
      <c r="B305" s="260"/>
      <c r="C305" s="261"/>
      <c r="D305" s="255" t="s">
        <v>203</v>
      </c>
      <c r="E305" s="262" t="s">
        <v>1</v>
      </c>
      <c r="F305" s="263" t="s">
        <v>1074</v>
      </c>
      <c r="G305" s="261"/>
      <c r="H305" s="264">
        <v>13</v>
      </c>
      <c r="I305" s="265"/>
      <c r="J305" s="261"/>
      <c r="K305" s="261"/>
      <c r="L305" s="266"/>
      <c r="M305" s="267"/>
      <c r="N305" s="268"/>
      <c r="O305" s="268"/>
      <c r="P305" s="268"/>
      <c r="Q305" s="268"/>
      <c r="R305" s="268"/>
      <c r="S305" s="268"/>
      <c r="T305" s="269"/>
      <c r="U305" s="13"/>
      <c r="V305" s="13"/>
      <c r="W305" s="13"/>
      <c r="X305" s="13"/>
      <c r="Y305" s="13"/>
      <c r="Z305" s="13"/>
      <c r="AA305" s="13"/>
      <c r="AB305" s="13"/>
      <c r="AC305" s="13"/>
      <c r="AD305" s="13"/>
      <c r="AE305" s="13"/>
      <c r="AT305" s="270" t="s">
        <v>203</v>
      </c>
      <c r="AU305" s="270" t="s">
        <v>85</v>
      </c>
      <c r="AV305" s="13" t="s">
        <v>85</v>
      </c>
      <c r="AW305" s="13" t="s">
        <v>32</v>
      </c>
      <c r="AX305" s="13" t="s">
        <v>75</v>
      </c>
      <c r="AY305" s="270" t="s">
        <v>172</v>
      </c>
    </row>
    <row r="306" spans="1:51" s="13" customFormat="1" ht="12">
      <c r="A306" s="13"/>
      <c r="B306" s="260"/>
      <c r="C306" s="261"/>
      <c r="D306" s="255" t="s">
        <v>203</v>
      </c>
      <c r="E306" s="262" t="s">
        <v>1</v>
      </c>
      <c r="F306" s="263" t="s">
        <v>1075</v>
      </c>
      <c r="G306" s="261"/>
      <c r="H306" s="264">
        <v>12</v>
      </c>
      <c r="I306" s="265"/>
      <c r="J306" s="261"/>
      <c r="K306" s="261"/>
      <c r="L306" s="266"/>
      <c r="M306" s="267"/>
      <c r="N306" s="268"/>
      <c r="O306" s="268"/>
      <c r="P306" s="268"/>
      <c r="Q306" s="268"/>
      <c r="R306" s="268"/>
      <c r="S306" s="268"/>
      <c r="T306" s="269"/>
      <c r="U306" s="13"/>
      <c r="V306" s="13"/>
      <c r="W306" s="13"/>
      <c r="X306" s="13"/>
      <c r="Y306" s="13"/>
      <c r="Z306" s="13"/>
      <c r="AA306" s="13"/>
      <c r="AB306" s="13"/>
      <c r="AC306" s="13"/>
      <c r="AD306" s="13"/>
      <c r="AE306" s="13"/>
      <c r="AT306" s="270" t="s">
        <v>203</v>
      </c>
      <c r="AU306" s="270" t="s">
        <v>85</v>
      </c>
      <c r="AV306" s="13" t="s">
        <v>85</v>
      </c>
      <c r="AW306" s="13" t="s">
        <v>32</v>
      </c>
      <c r="AX306" s="13" t="s">
        <v>75</v>
      </c>
      <c r="AY306" s="270" t="s">
        <v>172</v>
      </c>
    </row>
    <row r="307" spans="1:51" s="16" customFormat="1" ht="12">
      <c r="A307" s="16"/>
      <c r="B307" s="298"/>
      <c r="C307" s="299"/>
      <c r="D307" s="255" t="s">
        <v>203</v>
      </c>
      <c r="E307" s="300" t="s">
        <v>1</v>
      </c>
      <c r="F307" s="301" t="s">
        <v>257</v>
      </c>
      <c r="G307" s="299"/>
      <c r="H307" s="302">
        <v>199</v>
      </c>
      <c r="I307" s="303"/>
      <c r="J307" s="299"/>
      <c r="K307" s="299"/>
      <c r="L307" s="304"/>
      <c r="M307" s="305"/>
      <c r="N307" s="306"/>
      <c r="O307" s="306"/>
      <c r="P307" s="306"/>
      <c r="Q307" s="306"/>
      <c r="R307" s="306"/>
      <c r="S307" s="306"/>
      <c r="T307" s="307"/>
      <c r="U307" s="16"/>
      <c r="V307" s="16"/>
      <c r="W307" s="16"/>
      <c r="X307" s="16"/>
      <c r="Y307" s="16"/>
      <c r="Z307" s="16"/>
      <c r="AA307" s="16"/>
      <c r="AB307" s="16"/>
      <c r="AC307" s="16"/>
      <c r="AD307" s="16"/>
      <c r="AE307" s="16"/>
      <c r="AT307" s="308" t="s">
        <v>203</v>
      </c>
      <c r="AU307" s="308" t="s">
        <v>85</v>
      </c>
      <c r="AV307" s="16" t="s">
        <v>195</v>
      </c>
      <c r="AW307" s="16" t="s">
        <v>32</v>
      </c>
      <c r="AX307" s="16" t="s">
        <v>83</v>
      </c>
      <c r="AY307" s="308" t="s">
        <v>172</v>
      </c>
    </row>
    <row r="308" spans="1:65" s="2" customFormat="1" ht="21.75" customHeight="1">
      <c r="A308" s="39"/>
      <c r="B308" s="40"/>
      <c r="C308" s="309" t="s">
        <v>587</v>
      </c>
      <c r="D308" s="309" t="s">
        <v>450</v>
      </c>
      <c r="E308" s="310" t="s">
        <v>1076</v>
      </c>
      <c r="F308" s="311" t="s">
        <v>1077</v>
      </c>
      <c r="G308" s="312" t="s">
        <v>399</v>
      </c>
      <c r="H308" s="313">
        <v>174</v>
      </c>
      <c r="I308" s="314"/>
      <c r="J308" s="315">
        <f>ROUND(I308*H308,2)</f>
        <v>0</v>
      </c>
      <c r="K308" s="311" t="s">
        <v>179</v>
      </c>
      <c r="L308" s="316"/>
      <c r="M308" s="317" t="s">
        <v>1</v>
      </c>
      <c r="N308" s="318" t="s">
        <v>40</v>
      </c>
      <c r="O308" s="92"/>
      <c r="P308" s="251">
        <f>O308*H308</f>
        <v>0</v>
      </c>
      <c r="Q308" s="251">
        <v>0.121</v>
      </c>
      <c r="R308" s="251">
        <f>Q308*H308</f>
        <v>21.054</v>
      </c>
      <c r="S308" s="251">
        <v>0</v>
      </c>
      <c r="T308" s="252">
        <f>S308*H308</f>
        <v>0</v>
      </c>
      <c r="U308" s="39"/>
      <c r="V308" s="39"/>
      <c r="W308" s="39"/>
      <c r="X308" s="39"/>
      <c r="Y308" s="39"/>
      <c r="Z308" s="39"/>
      <c r="AA308" s="39"/>
      <c r="AB308" s="39"/>
      <c r="AC308" s="39"/>
      <c r="AD308" s="39"/>
      <c r="AE308" s="39"/>
      <c r="AR308" s="253" t="s">
        <v>220</v>
      </c>
      <c r="AT308" s="253" t="s">
        <v>450</v>
      </c>
      <c r="AU308" s="253" t="s">
        <v>85</v>
      </c>
      <c r="AY308" s="18" t="s">
        <v>172</v>
      </c>
      <c r="BE308" s="254">
        <f>IF(N308="základní",J308,0)</f>
        <v>0</v>
      </c>
      <c r="BF308" s="254">
        <f>IF(N308="snížená",J308,0)</f>
        <v>0</v>
      </c>
      <c r="BG308" s="254">
        <f>IF(N308="zákl. přenesená",J308,0)</f>
        <v>0</v>
      </c>
      <c r="BH308" s="254">
        <f>IF(N308="sníž. přenesená",J308,0)</f>
        <v>0</v>
      </c>
      <c r="BI308" s="254">
        <f>IF(N308="nulová",J308,0)</f>
        <v>0</v>
      </c>
      <c r="BJ308" s="18" t="s">
        <v>83</v>
      </c>
      <c r="BK308" s="254">
        <f>ROUND(I308*H308,2)</f>
        <v>0</v>
      </c>
      <c r="BL308" s="18" t="s">
        <v>195</v>
      </c>
      <c r="BM308" s="253" t="s">
        <v>1078</v>
      </c>
    </row>
    <row r="309" spans="1:47" s="2" customFormat="1" ht="12">
      <c r="A309" s="39"/>
      <c r="B309" s="40"/>
      <c r="C309" s="41"/>
      <c r="D309" s="255" t="s">
        <v>182</v>
      </c>
      <c r="E309" s="41"/>
      <c r="F309" s="256" t="s">
        <v>1077</v>
      </c>
      <c r="G309" s="41"/>
      <c r="H309" s="41"/>
      <c r="I309" s="210"/>
      <c r="J309" s="41"/>
      <c r="K309" s="41"/>
      <c r="L309" s="45"/>
      <c r="M309" s="257"/>
      <c r="N309" s="258"/>
      <c r="O309" s="92"/>
      <c r="P309" s="92"/>
      <c r="Q309" s="92"/>
      <c r="R309" s="92"/>
      <c r="S309" s="92"/>
      <c r="T309" s="93"/>
      <c r="U309" s="39"/>
      <c r="V309" s="39"/>
      <c r="W309" s="39"/>
      <c r="X309" s="39"/>
      <c r="Y309" s="39"/>
      <c r="Z309" s="39"/>
      <c r="AA309" s="39"/>
      <c r="AB309" s="39"/>
      <c r="AC309" s="39"/>
      <c r="AD309" s="39"/>
      <c r="AE309" s="39"/>
      <c r="AT309" s="18" t="s">
        <v>182</v>
      </c>
      <c r="AU309" s="18" t="s">
        <v>85</v>
      </c>
    </row>
    <row r="310" spans="1:51" s="13" customFormat="1" ht="12">
      <c r="A310" s="13"/>
      <c r="B310" s="260"/>
      <c r="C310" s="261"/>
      <c r="D310" s="255" t="s">
        <v>203</v>
      </c>
      <c r="E310" s="262" t="s">
        <v>1</v>
      </c>
      <c r="F310" s="263" t="s">
        <v>1079</v>
      </c>
      <c r="G310" s="261"/>
      <c r="H310" s="264">
        <v>174</v>
      </c>
      <c r="I310" s="265"/>
      <c r="J310" s="261"/>
      <c r="K310" s="261"/>
      <c r="L310" s="266"/>
      <c r="M310" s="267"/>
      <c r="N310" s="268"/>
      <c r="O310" s="268"/>
      <c r="P310" s="268"/>
      <c r="Q310" s="268"/>
      <c r="R310" s="268"/>
      <c r="S310" s="268"/>
      <c r="T310" s="269"/>
      <c r="U310" s="13"/>
      <c r="V310" s="13"/>
      <c r="W310" s="13"/>
      <c r="X310" s="13"/>
      <c r="Y310" s="13"/>
      <c r="Z310" s="13"/>
      <c r="AA310" s="13"/>
      <c r="AB310" s="13"/>
      <c r="AC310" s="13"/>
      <c r="AD310" s="13"/>
      <c r="AE310" s="13"/>
      <c r="AT310" s="270" t="s">
        <v>203</v>
      </c>
      <c r="AU310" s="270" t="s">
        <v>85</v>
      </c>
      <c r="AV310" s="13" t="s">
        <v>85</v>
      </c>
      <c r="AW310" s="13" t="s">
        <v>32</v>
      </c>
      <c r="AX310" s="13" t="s">
        <v>83</v>
      </c>
      <c r="AY310" s="270" t="s">
        <v>172</v>
      </c>
    </row>
    <row r="311" spans="1:65" s="2" customFormat="1" ht="21.75" customHeight="1">
      <c r="A311" s="39"/>
      <c r="B311" s="40"/>
      <c r="C311" s="309" t="s">
        <v>591</v>
      </c>
      <c r="D311" s="309" t="s">
        <v>450</v>
      </c>
      <c r="E311" s="310" t="s">
        <v>1080</v>
      </c>
      <c r="F311" s="311" t="s">
        <v>1081</v>
      </c>
      <c r="G311" s="312" t="s">
        <v>399</v>
      </c>
      <c r="H311" s="313">
        <v>12</v>
      </c>
      <c r="I311" s="314"/>
      <c r="J311" s="315">
        <f>ROUND(I311*H311,2)</f>
        <v>0</v>
      </c>
      <c r="K311" s="311" t="s">
        <v>179</v>
      </c>
      <c r="L311" s="316"/>
      <c r="M311" s="317" t="s">
        <v>1</v>
      </c>
      <c r="N311" s="318" t="s">
        <v>40</v>
      </c>
      <c r="O311" s="92"/>
      <c r="P311" s="251">
        <f>O311*H311</f>
        <v>0</v>
      </c>
      <c r="Q311" s="251">
        <v>0.121</v>
      </c>
      <c r="R311" s="251">
        <f>Q311*H311</f>
        <v>1.452</v>
      </c>
      <c r="S311" s="251">
        <v>0</v>
      </c>
      <c r="T311" s="252">
        <f>S311*H311</f>
        <v>0</v>
      </c>
      <c r="U311" s="39"/>
      <c r="V311" s="39"/>
      <c r="W311" s="39"/>
      <c r="X311" s="39"/>
      <c r="Y311" s="39"/>
      <c r="Z311" s="39"/>
      <c r="AA311" s="39"/>
      <c r="AB311" s="39"/>
      <c r="AC311" s="39"/>
      <c r="AD311" s="39"/>
      <c r="AE311" s="39"/>
      <c r="AR311" s="253" t="s">
        <v>220</v>
      </c>
      <c r="AT311" s="253" t="s">
        <v>450</v>
      </c>
      <c r="AU311" s="253" t="s">
        <v>85</v>
      </c>
      <c r="AY311" s="18" t="s">
        <v>172</v>
      </c>
      <c r="BE311" s="254">
        <f>IF(N311="základní",J311,0)</f>
        <v>0</v>
      </c>
      <c r="BF311" s="254">
        <f>IF(N311="snížená",J311,0)</f>
        <v>0</v>
      </c>
      <c r="BG311" s="254">
        <f>IF(N311="zákl. přenesená",J311,0)</f>
        <v>0</v>
      </c>
      <c r="BH311" s="254">
        <f>IF(N311="sníž. přenesená",J311,0)</f>
        <v>0</v>
      </c>
      <c r="BI311" s="254">
        <f>IF(N311="nulová",J311,0)</f>
        <v>0</v>
      </c>
      <c r="BJ311" s="18" t="s">
        <v>83</v>
      </c>
      <c r="BK311" s="254">
        <f>ROUND(I311*H311,2)</f>
        <v>0</v>
      </c>
      <c r="BL311" s="18" t="s">
        <v>195</v>
      </c>
      <c r="BM311" s="253" t="s">
        <v>1082</v>
      </c>
    </row>
    <row r="312" spans="1:47" s="2" customFormat="1" ht="12">
      <c r="A312" s="39"/>
      <c r="B312" s="40"/>
      <c r="C312" s="41"/>
      <c r="D312" s="255" t="s">
        <v>182</v>
      </c>
      <c r="E312" s="41"/>
      <c r="F312" s="256" t="s">
        <v>1081</v>
      </c>
      <c r="G312" s="41"/>
      <c r="H312" s="41"/>
      <c r="I312" s="210"/>
      <c r="J312" s="41"/>
      <c r="K312" s="41"/>
      <c r="L312" s="45"/>
      <c r="M312" s="257"/>
      <c r="N312" s="258"/>
      <c r="O312" s="92"/>
      <c r="P312" s="92"/>
      <c r="Q312" s="92"/>
      <c r="R312" s="92"/>
      <c r="S312" s="92"/>
      <c r="T312" s="93"/>
      <c r="U312" s="39"/>
      <c r="V312" s="39"/>
      <c r="W312" s="39"/>
      <c r="X312" s="39"/>
      <c r="Y312" s="39"/>
      <c r="Z312" s="39"/>
      <c r="AA312" s="39"/>
      <c r="AB312" s="39"/>
      <c r="AC312" s="39"/>
      <c r="AD312" s="39"/>
      <c r="AE312" s="39"/>
      <c r="AT312" s="18" t="s">
        <v>182</v>
      </c>
      <c r="AU312" s="18" t="s">
        <v>85</v>
      </c>
    </row>
    <row r="313" spans="1:51" s="13" customFormat="1" ht="12">
      <c r="A313" s="13"/>
      <c r="B313" s="260"/>
      <c r="C313" s="261"/>
      <c r="D313" s="255" t="s">
        <v>203</v>
      </c>
      <c r="E313" s="262" t="s">
        <v>1</v>
      </c>
      <c r="F313" s="263" t="s">
        <v>1075</v>
      </c>
      <c r="G313" s="261"/>
      <c r="H313" s="264">
        <v>12</v>
      </c>
      <c r="I313" s="265"/>
      <c r="J313" s="261"/>
      <c r="K313" s="261"/>
      <c r="L313" s="266"/>
      <c r="M313" s="267"/>
      <c r="N313" s="268"/>
      <c r="O313" s="268"/>
      <c r="P313" s="268"/>
      <c r="Q313" s="268"/>
      <c r="R313" s="268"/>
      <c r="S313" s="268"/>
      <c r="T313" s="269"/>
      <c r="U313" s="13"/>
      <c r="V313" s="13"/>
      <c r="W313" s="13"/>
      <c r="X313" s="13"/>
      <c r="Y313" s="13"/>
      <c r="Z313" s="13"/>
      <c r="AA313" s="13"/>
      <c r="AB313" s="13"/>
      <c r="AC313" s="13"/>
      <c r="AD313" s="13"/>
      <c r="AE313" s="13"/>
      <c r="AT313" s="270" t="s">
        <v>203</v>
      </c>
      <c r="AU313" s="270" t="s">
        <v>85</v>
      </c>
      <c r="AV313" s="13" t="s">
        <v>85</v>
      </c>
      <c r="AW313" s="13" t="s">
        <v>32</v>
      </c>
      <c r="AX313" s="13" t="s">
        <v>83</v>
      </c>
      <c r="AY313" s="270" t="s">
        <v>172</v>
      </c>
    </row>
    <row r="314" spans="1:65" s="2" customFormat="1" ht="24.15" customHeight="1">
      <c r="A314" s="39"/>
      <c r="B314" s="40"/>
      <c r="C314" s="309" t="s">
        <v>596</v>
      </c>
      <c r="D314" s="309" t="s">
        <v>450</v>
      </c>
      <c r="E314" s="310" t="s">
        <v>1083</v>
      </c>
      <c r="F314" s="311" t="s">
        <v>1084</v>
      </c>
      <c r="G314" s="312" t="s">
        <v>399</v>
      </c>
      <c r="H314" s="313">
        <v>13</v>
      </c>
      <c r="I314" s="314"/>
      <c r="J314" s="315">
        <f>ROUND(I314*H314,2)</f>
        <v>0</v>
      </c>
      <c r="K314" s="311" t="s">
        <v>1</v>
      </c>
      <c r="L314" s="316"/>
      <c r="M314" s="317" t="s">
        <v>1</v>
      </c>
      <c r="N314" s="318" t="s">
        <v>40</v>
      </c>
      <c r="O314" s="92"/>
      <c r="P314" s="251">
        <f>O314*H314</f>
        <v>0</v>
      </c>
      <c r="Q314" s="251">
        <v>0.131</v>
      </c>
      <c r="R314" s="251">
        <f>Q314*H314</f>
        <v>1.703</v>
      </c>
      <c r="S314" s="251">
        <v>0</v>
      </c>
      <c r="T314" s="252">
        <f>S314*H314</f>
        <v>0</v>
      </c>
      <c r="U314" s="39"/>
      <c r="V314" s="39"/>
      <c r="W314" s="39"/>
      <c r="X314" s="39"/>
      <c r="Y314" s="39"/>
      <c r="Z314" s="39"/>
      <c r="AA314" s="39"/>
      <c r="AB314" s="39"/>
      <c r="AC314" s="39"/>
      <c r="AD314" s="39"/>
      <c r="AE314" s="39"/>
      <c r="AR314" s="253" t="s">
        <v>220</v>
      </c>
      <c r="AT314" s="253" t="s">
        <v>450</v>
      </c>
      <c r="AU314" s="253" t="s">
        <v>85</v>
      </c>
      <c r="AY314" s="18" t="s">
        <v>172</v>
      </c>
      <c r="BE314" s="254">
        <f>IF(N314="základní",J314,0)</f>
        <v>0</v>
      </c>
      <c r="BF314" s="254">
        <f>IF(N314="snížená",J314,0)</f>
        <v>0</v>
      </c>
      <c r="BG314" s="254">
        <f>IF(N314="zákl. přenesená",J314,0)</f>
        <v>0</v>
      </c>
      <c r="BH314" s="254">
        <f>IF(N314="sníž. přenesená",J314,0)</f>
        <v>0</v>
      </c>
      <c r="BI314" s="254">
        <f>IF(N314="nulová",J314,0)</f>
        <v>0</v>
      </c>
      <c r="BJ314" s="18" t="s">
        <v>83</v>
      </c>
      <c r="BK314" s="254">
        <f>ROUND(I314*H314,2)</f>
        <v>0</v>
      </c>
      <c r="BL314" s="18" t="s">
        <v>195</v>
      </c>
      <c r="BM314" s="253" t="s">
        <v>1085</v>
      </c>
    </row>
    <row r="315" spans="1:47" s="2" customFormat="1" ht="12">
      <c r="A315" s="39"/>
      <c r="B315" s="40"/>
      <c r="C315" s="41"/>
      <c r="D315" s="255" t="s">
        <v>182</v>
      </c>
      <c r="E315" s="41"/>
      <c r="F315" s="256" t="s">
        <v>1086</v>
      </c>
      <c r="G315" s="41"/>
      <c r="H315" s="41"/>
      <c r="I315" s="210"/>
      <c r="J315" s="41"/>
      <c r="K315" s="41"/>
      <c r="L315" s="45"/>
      <c r="M315" s="257"/>
      <c r="N315" s="258"/>
      <c r="O315" s="92"/>
      <c r="P315" s="92"/>
      <c r="Q315" s="92"/>
      <c r="R315" s="92"/>
      <c r="S315" s="92"/>
      <c r="T315" s="93"/>
      <c r="U315" s="39"/>
      <c r="V315" s="39"/>
      <c r="W315" s="39"/>
      <c r="X315" s="39"/>
      <c r="Y315" s="39"/>
      <c r="Z315" s="39"/>
      <c r="AA315" s="39"/>
      <c r="AB315" s="39"/>
      <c r="AC315" s="39"/>
      <c r="AD315" s="39"/>
      <c r="AE315" s="39"/>
      <c r="AT315" s="18" t="s">
        <v>182</v>
      </c>
      <c r="AU315" s="18" t="s">
        <v>85</v>
      </c>
    </row>
    <row r="316" spans="1:51" s="13" customFormat="1" ht="12">
      <c r="A316" s="13"/>
      <c r="B316" s="260"/>
      <c r="C316" s="261"/>
      <c r="D316" s="255" t="s">
        <v>203</v>
      </c>
      <c r="E316" s="262" t="s">
        <v>1</v>
      </c>
      <c r="F316" s="263" t="s">
        <v>1074</v>
      </c>
      <c r="G316" s="261"/>
      <c r="H316" s="264">
        <v>13</v>
      </c>
      <c r="I316" s="265"/>
      <c r="J316" s="261"/>
      <c r="K316" s="261"/>
      <c r="L316" s="266"/>
      <c r="M316" s="267"/>
      <c r="N316" s="268"/>
      <c r="O316" s="268"/>
      <c r="P316" s="268"/>
      <c r="Q316" s="268"/>
      <c r="R316" s="268"/>
      <c r="S316" s="268"/>
      <c r="T316" s="269"/>
      <c r="U316" s="13"/>
      <c r="V316" s="13"/>
      <c r="W316" s="13"/>
      <c r="X316" s="13"/>
      <c r="Y316" s="13"/>
      <c r="Z316" s="13"/>
      <c r="AA316" s="13"/>
      <c r="AB316" s="13"/>
      <c r="AC316" s="13"/>
      <c r="AD316" s="13"/>
      <c r="AE316" s="13"/>
      <c r="AT316" s="270" t="s">
        <v>203</v>
      </c>
      <c r="AU316" s="270" t="s">
        <v>85</v>
      </c>
      <c r="AV316" s="13" t="s">
        <v>85</v>
      </c>
      <c r="AW316" s="13" t="s">
        <v>32</v>
      </c>
      <c r="AX316" s="13" t="s">
        <v>83</v>
      </c>
      <c r="AY316" s="270" t="s">
        <v>172</v>
      </c>
    </row>
    <row r="317" spans="1:63" s="12" customFormat="1" ht="22.8" customHeight="1">
      <c r="A317" s="12"/>
      <c r="B317" s="226"/>
      <c r="C317" s="227"/>
      <c r="D317" s="228" t="s">
        <v>74</v>
      </c>
      <c r="E317" s="240" t="s">
        <v>205</v>
      </c>
      <c r="F317" s="240" t="s">
        <v>1087</v>
      </c>
      <c r="G317" s="227"/>
      <c r="H317" s="227"/>
      <c r="I317" s="230"/>
      <c r="J317" s="241">
        <f>BK317</f>
        <v>0</v>
      </c>
      <c r="K317" s="227"/>
      <c r="L317" s="232"/>
      <c r="M317" s="233"/>
      <c r="N317" s="234"/>
      <c r="O317" s="234"/>
      <c r="P317" s="235">
        <f>SUM(P318:P320)</f>
        <v>0</v>
      </c>
      <c r="Q317" s="234"/>
      <c r="R317" s="235">
        <f>SUM(R318:R320)</f>
        <v>0.0026268</v>
      </c>
      <c r="S317" s="234"/>
      <c r="T317" s="236">
        <f>SUM(T318:T320)</f>
        <v>0</v>
      </c>
      <c r="U317" s="12"/>
      <c r="V317" s="12"/>
      <c r="W317" s="12"/>
      <c r="X317" s="12"/>
      <c r="Y317" s="12"/>
      <c r="Z317" s="12"/>
      <c r="AA317" s="12"/>
      <c r="AB317" s="12"/>
      <c r="AC317" s="12"/>
      <c r="AD317" s="12"/>
      <c r="AE317" s="12"/>
      <c r="AR317" s="237" t="s">
        <v>83</v>
      </c>
      <c r="AT317" s="238" t="s">
        <v>74</v>
      </c>
      <c r="AU317" s="238" t="s">
        <v>83</v>
      </c>
      <c r="AY317" s="237" t="s">
        <v>172</v>
      </c>
      <c r="BK317" s="239">
        <f>SUM(BK318:BK320)</f>
        <v>0</v>
      </c>
    </row>
    <row r="318" spans="1:65" s="2" customFormat="1" ht="16.5" customHeight="1">
      <c r="A318" s="39"/>
      <c r="B318" s="40"/>
      <c r="C318" s="242" t="s">
        <v>600</v>
      </c>
      <c r="D318" s="242" t="s">
        <v>175</v>
      </c>
      <c r="E318" s="243" t="s">
        <v>1088</v>
      </c>
      <c r="F318" s="244" t="s">
        <v>1089</v>
      </c>
      <c r="G318" s="245" t="s">
        <v>399</v>
      </c>
      <c r="H318" s="246">
        <v>7.96</v>
      </c>
      <c r="I318" s="247"/>
      <c r="J318" s="248">
        <f>ROUND(I318*H318,2)</f>
        <v>0</v>
      </c>
      <c r="K318" s="244" t="s">
        <v>1</v>
      </c>
      <c r="L318" s="45"/>
      <c r="M318" s="249" t="s">
        <v>1</v>
      </c>
      <c r="N318" s="250" t="s">
        <v>40</v>
      </c>
      <c r="O318" s="92"/>
      <c r="P318" s="251">
        <f>O318*H318</f>
        <v>0</v>
      </c>
      <c r="Q318" s="251">
        <v>0.00033</v>
      </c>
      <c r="R318" s="251">
        <f>Q318*H318</f>
        <v>0.0026268</v>
      </c>
      <c r="S318" s="251">
        <v>0</v>
      </c>
      <c r="T318" s="252">
        <f>S318*H318</f>
        <v>0</v>
      </c>
      <c r="U318" s="39"/>
      <c r="V318" s="39"/>
      <c r="W318" s="39"/>
      <c r="X318" s="39"/>
      <c r="Y318" s="39"/>
      <c r="Z318" s="39"/>
      <c r="AA318" s="39"/>
      <c r="AB318" s="39"/>
      <c r="AC318" s="39"/>
      <c r="AD318" s="39"/>
      <c r="AE318" s="39"/>
      <c r="AR318" s="253" t="s">
        <v>195</v>
      </c>
      <c r="AT318" s="253" t="s">
        <v>175</v>
      </c>
      <c r="AU318" s="253" t="s">
        <v>85</v>
      </c>
      <c r="AY318" s="18" t="s">
        <v>172</v>
      </c>
      <c r="BE318" s="254">
        <f>IF(N318="základní",J318,0)</f>
        <v>0</v>
      </c>
      <c r="BF318" s="254">
        <f>IF(N318="snížená",J318,0)</f>
        <v>0</v>
      </c>
      <c r="BG318" s="254">
        <f>IF(N318="zákl. přenesená",J318,0)</f>
        <v>0</v>
      </c>
      <c r="BH318" s="254">
        <f>IF(N318="sníž. přenesená",J318,0)</f>
        <v>0</v>
      </c>
      <c r="BI318" s="254">
        <f>IF(N318="nulová",J318,0)</f>
        <v>0</v>
      </c>
      <c r="BJ318" s="18" t="s">
        <v>83</v>
      </c>
      <c r="BK318" s="254">
        <f>ROUND(I318*H318,2)</f>
        <v>0</v>
      </c>
      <c r="BL318" s="18" t="s">
        <v>195</v>
      </c>
      <c r="BM318" s="253" t="s">
        <v>1090</v>
      </c>
    </row>
    <row r="319" spans="1:47" s="2" customFormat="1" ht="12">
      <c r="A319" s="39"/>
      <c r="B319" s="40"/>
      <c r="C319" s="41"/>
      <c r="D319" s="255" t="s">
        <v>182</v>
      </c>
      <c r="E319" s="41"/>
      <c r="F319" s="256" t="s">
        <v>1091</v>
      </c>
      <c r="G319" s="41"/>
      <c r="H319" s="41"/>
      <c r="I319" s="210"/>
      <c r="J319" s="41"/>
      <c r="K319" s="41"/>
      <c r="L319" s="45"/>
      <c r="M319" s="257"/>
      <c r="N319" s="258"/>
      <c r="O319" s="92"/>
      <c r="P319" s="92"/>
      <c r="Q319" s="92"/>
      <c r="R319" s="92"/>
      <c r="S319" s="92"/>
      <c r="T319" s="93"/>
      <c r="U319" s="39"/>
      <c r="V319" s="39"/>
      <c r="W319" s="39"/>
      <c r="X319" s="39"/>
      <c r="Y319" s="39"/>
      <c r="Z319" s="39"/>
      <c r="AA319" s="39"/>
      <c r="AB319" s="39"/>
      <c r="AC319" s="39"/>
      <c r="AD319" s="39"/>
      <c r="AE319" s="39"/>
      <c r="AT319" s="18" t="s">
        <v>182</v>
      </c>
      <c r="AU319" s="18" t="s">
        <v>85</v>
      </c>
    </row>
    <row r="320" spans="1:51" s="13" customFormat="1" ht="12">
      <c r="A320" s="13"/>
      <c r="B320" s="260"/>
      <c r="C320" s="261"/>
      <c r="D320" s="255" t="s">
        <v>203</v>
      </c>
      <c r="E320" s="262" t="s">
        <v>1</v>
      </c>
      <c r="F320" s="263" t="s">
        <v>1092</v>
      </c>
      <c r="G320" s="261"/>
      <c r="H320" s="264">
        <v>7.96</v>
      </c>
      <c r="I320" s="265"/>
      <c r="J320" s="261"/>
      <c r="K320" s="261"/>
      <c r="L320" s="266"/>
      <c r="M320" s="267"/>
      <c r="N320" s="268"/>
      <c r="O320" s="268"/>
      <c r="P320" s="268"/>
      <c r="Q320" s="268"/>
      <c r="R320" s="268"/>
      <c r="S320" s="268"/>
      <c r="T320" s="269"/>
      <c r="U320" s="13"/>
      <c r="V320" s="13"/>
      <c r="W320" s="13"/>
      <c r="X320" s="13"/>
      <c r="Y320" s="13"/>
      <c r="Z320" s="13"/>
      <c r="AA320" s="13"/>
      <c r="AB320" s="13"/>
      <c r="AC320" s="13"/>
      <c r="AD320" s="13"/>
      <c r="AE320" s="13"/>
      <c r="AT320" s="270" t="s">
        <v>203</v>
      </c>
      <c r="AU320" s="270" t="s">
        <v>85</v>
      </c>
      <c r="AV320" s="13" t="s">
        <v>85</v>
      </c>
      <c r="AW320" s="13" t="s">
        <v>32</v>
      </c>
      <c r="AX320" s="13" t="s">
        <v>83</v>
      </c>
      <c r="AY320" s="270" t="s">
        <v>172</v>
      </c>
    </row>
    <row r="321" spans="1:63" s="12" customFormat="1" ht="22.8" customHeight="1">
      <c r="A321" s="12"/>
      <c r="B321" s="226"/>
      <c r="C321" s="227"/>
      <c r="D321" s="228" t="s">
        <v>74</v>
      </c>
      <c r="E321" s="240" t="s">
        <v>234</v>
      </c>
      <c r="F321" s="240" t="s">
        <v>235</v>
      </c>
      <c r="G321" s="227"/>
      <c r="H321" s="227"/>
      <c r="I321" s="230"/>
      <c r="J321" s="241">
        <f>BK321</f>
        <v>0</v>
      </c>
      <c r="K321" s="227"/>
      <c r="L321" s="232"/>
      <c r="M321" s="233"/>
      <c r="N321" s="234"/>
      <c r="O321" s="234"/>
      <c r="P321" s="235">
        <f>SUM(P322:P430)</f>
        <v>0</v>
      </c>
      <c r="Q321" s="234"/>
      <c r="R321" s="235">
        <f>SUM(R322:R430)</f>
        <v>56.270441</v>
      </c>
      <c r="S321" s="234"/>
      <c r="T321" s="236">
        <f>SUM(T322:T430)</f>
        <v>13.995000000000001</v>
      </c>
      <c r="U321" s="12"/>
      <c r="V321" s="12"/>
      <c r="W321" s="12"/>
      <c r="X321" s="12"/>
      <c r="Y321" s="12"/>
      <c r="Z321" s="12"/>
      <c r="AA321" s="12"/>
      <c r="AB321" s="12"/>
      <c r="AC321" s="12"/>
      <c r="AD321" s="12"/>
      <c r="AE321" s="12"/>
      <c r="AR321" s="237" t="s">
        <v>83</v>
      </c>
      <c r="AT321" s="238" t="s">
        <v>74</v>
      </c>
      <c r="AU321" s="238" t="s">
        <v>83</v>
      </c>
      <c r="AY321" s="237" t="s">
        <v>172</v>
      </c>
      <c r="BK321" s="239">
        <f>SUM(BK322:BK430)</f>
        <v>0</v>
      </c>
    </row>
    <row r="322" spans="1:65" s="2" customFormat="1" ht="16.5" customHeight="1">
      <c r="A322" s="39"/>
      <c r="B322" s="40"/>
      <c r="C322" s="242" t="s">
        <v>604</v>
      </c>
      <c r="D322" s="242" t="s">
        <v>175</v>
      </c>
      <c r="E322" s="243" t="s">
        <v>1093</v>
      </c>
      <c r="F322" s="244" t="s">
        <v>1094</v>
      </c>
      <c r="G322" s="245" t="s">
        <v>238</v>
      </c>
      <c r="H322" s="246">
        <v>2</v>
      </c>
      <c r="I322" s="247"/>
      <c r="J322" s="248">
        <f>ROUND(I322*H322,2)</f>
        <v>0</v>
      </c>
      <c r="K322" s="244" t="s">
        <v>1</v>
      </c>
      <c r="L322" s="45"/>
      <c r="M322" s="249" t="s">
        <v>1</v>
      </c>
      <c r="N322" s="250" t="s">
        <v>40</v>
      </c>
      <c r="O322" s="92"/>
      <c r="P322" s="251">
        <f>O322*H322</f>
        <v>0</v>
      </c>
      <c r="Q322" s="251">
        <v>0</v>
      </c>
      <c r="R322" s="251">
        <f>Q322*H322</f>
        <v>0</v>
      </c>
      <c r="S322" s="251">
        <v>0</v>
      </c>
      <c r="T322" s="252">
        <f>S322*H322</f>
        <v>0</v>
      </c>
      <c r="U322" s="39"/>
      <c r="V322" s="39"/>
      <c r="W322" s="39"/>
      <c r="X322" s="39"/>
      <c r="Y322" s="39"/>
      <c r="Z322" s="39"/>
      <c r="AA322" s="39"/>
      <c r="AB322" s="39"/>
      <c r="AC322" s="39"/>
      <c r="AD322" s="39"/>
      <c r="AE322" s="39"/>
      <c r="AR322" s="253" t="s">
        <v>195</v>
      </c>
      <c r="AT322" s="253" t="s">
        <v>175</v>
      </c>
      <c r="AU322" s="253" t="s">
        <v>85</v>
      </c>
      <c r="AY322" s="18" t="s">
        <v>172</v>
      </c>
      <c r="BE322" s="254">
        <f>IF(N322="základní",J322,0)</f>
        <v>0</v>
      </c>
      <c r="BF322" s="254">
        <f>IF(N322="snížená",J322,0)</f>
        <v>0</v>
      </c>
      <c r="BG322" s="254">
        <f>IF(N322="zákl. přenesená",J322,0)</f>
        <v>0</v>
      </c>
      <c r="BH322" s="254">
        <f>IF(N322="sníž. přenesená",J322,0)</f>
        <v>0</v>
      </c>
      <c r="BI322" s="254">
        <f>IF(N322="nulová",J322,0)</f>
        <v>0</v>
      </c>
      <c r="BJ322" s="18" t="s">
        <v>83</v>
      </c>
      <c r="BK322" s="254">
        <f>ROUND(I322*H322,2)</f>
        <v>0</v>
      </c>
      <c r="BL322" s="18" t="s">
        <v>195</v>
      </c>
      <c r="BM322" s="253" t="s">
        <v>1095</v>
      </c>
    </row>
    <row r="323" spans="1:47" s="2" customFormat="1" ht="12">
      <c r="A323" s="39"/>
      <c r="B323" s="40"/>
      <c r="C323" s="41"/>
      <c r="D323" s="255" t="s">
        <v>182</v>
      </c>
      <c r="E323" s="41"/>
      <c r="F323" s="256" t="s">
        <v>1096</v>
      </c>
      <c r="G323" s="41"/>
      <c r="H323" s="41"/>
      <c r="I323" s="210"/>
      <c r="J323" s="41"/>
      <c r="K323" s="41"/>
      <c r="L323" s="45"/>
      <c r="M323" s="257"/>
      <c r="N323" s="258"/>
      <c r="O323" s="92"/>
      <c r="P323" s="92"/>
      <c r="Q323" s="92"/>
      <c r="R323" s="92"/>
      <c r="S323" s="92"/>
      <c r="T323" s="93"/>
      <c r="U323" s="39"/>
      <c r="V323" s="39"/>
      <c r="W323" s="39"/>
      <c r="X323" s="39"/>
      <c r="Y323" s="39"/>
      <c r="Z323" s="39"/>
      <c r="AA323" s="39"/>
      <c r="AB323" s="39"/>
      <c r="AC323" s="39"/>
      <c r="AD323" s="39"/>
      <c r="AE323" s="39"/>
      <c r="AT323" s="18" t="s">
        <v>182</v>
      </c>
      <c r="AU323" s="18" t="s">
        <v>85</v>
      </c>
    </row>
    <row r="324" spans="1:51" s="13" customFormat="1" ht="12">
      <c r="A324" s="13"/>
      <c r="B324" s="260"/>
      <c r="C324" s="261"/>
      <c r="D324" s="255" t="s">
        <v>203</v>
      </c>
      <c r="E324" s="262" t="s">
        <v>1</v>
      </c>
      <c r="F324" s="263" t="s">
        <v>1097</v>
      </c>
      <c r="G324" s="261"/>
      <c r="H324" s="264">
        <v>2</v>
      </c>
      <c r="I324" s="265"/>
      <c r="J324" s="261"/>
      <c r="K324" s="261"/>
      <c r="L324" s="266"/>
      <c r="M324" s="267"/>
      <c r="N324" s="268"/>
      <c r="O324" s="268"/>
      <c r="P324" s="268"/>
      <c r="Q324" s="268"/>
      <c r="R324" s="268"/>
      <c r="S324" s="268"/>
      <c r="T324" s="269"/>
      <c r="U324" s="13"/>
      <c r="V324" s="13"/>
      <c r="W324" s="13"/>
      <c r="X324" s="13"/>
      <c r="Y324" s="13"/>
      <c r="Z324" s="13"/>
      <c r="AA324" s="13"/>
      <c r="AB324" s="13"/>
      <c r="AC324" s="13"/>
      <c r="AD324" s="13"/>
      <c r="AE324" s="13"/>
      <c r="AT324" s="270" t="s">
        <v>203</v>
      </c>
      <c r="AU324" s="270" t="s">
        <v>85</v>
      </c>
      <c r="AV324" s="13" t="s">
        <v>85</v>
      </c>
      <c r="AW324" s="13" t="s">
        <v>32</v>
      </c>
      <c r="AX324" s="13" t="s">
        <v>83</v>
      </c>
      <c r="AY324" s="270" t="s">
        <v>172</v>
      </c>
    </row>
    <row r="325" spans="1:65" s="2" customFormat="1" ht="16.5" customHeight="1">
      <c r="A325" s="39"/>
      <c r="B325" s="40"/>
      <c r="C325" s="242" t="s">
        <v>612</v>
      </c>
      <c r="D325" s="242" t="s">
        <v>175</v>
      </c>
      <c r="E325" s="243" t="s">
        <v>1098</v>
      </c>
      <c r="F325" s="244" t="s">
        <v>1099</v>
      </c>
      <c r="G325" s="245" t="s">
        <v>369</v>
      </c>
      <c r="H325" s="246">
        <v>1.6</v>
      </c>
      <c r="I325" s="247"/>
      <c r="J325" s="248">
        <f>ROUND(I325*H325,2)</f>
        <v>0</v>
      </c>
      <c r="K325" s="244" t="s">
        <v>216</v>
      </c>
      <c r="L325" s="45"/>
      <c r="M325" s="249" t="s">
        <v>1</v>
      </c>
      <c r="N325" s="250" t="s">
        <v>40</v>
      </c>
      <c r="O325" s="92"/>
      <c r="P325" s="251">
        <f>O325*H325</f>
        <v>0</v>
      </c>
      <c r="Q325" s="251">
        <v>0.04008</v>
      </c>
      <c r="R325" s="251">
        <f>Q325*H325</f>
        <v>0.064128</v>
      </c>
      <c r="S325" s="251">
        <v>0</v>
      </c>
      <c r="T325" s="252">
        <f>S325*H325</f>
        <v>0</v>
      </c>
      <c r="U325" s="39"/>
      <c r="V325" s="39"/>
      <c r="W325" s="39"/>
      <c r="X325" s="39"/>
      <c r="Y325" s="39"/>
      <c r="Z325" s="39"/>
      <c r="AA325" s="39"/>
      <c r="AB325" s="39"/>
      <c r="AC325" s="39"/>
      <c r="AD325" s="39"/>
      <c r="AE325" s="39"/>
      <c r="AR325" s="253" t="s">
        <v>195</v>
      </c>
      <c r="AT325" s="253" t="s">
        <v>175</v>
      </c>
      <c r="AU325" s="253" t="s">
        <v>85</v>
      </c>
      <c r="AY325" s="18" t="s">
        <v>172</v>
      </c>
      <c r="BE325" s="254">
        <f>IF(N325="základní",J325,0)</f>
        <v>0</v>
      </c>
      <c r="BF325" s="254">
        <f>IF(N325="snížená",J325,0)</f>
        <v>0</v>
      </c>
      <c r="BG325" s="254">
        <f>IF(N325="zákl. přenesená",J325,0)</f>
        <v>0</v>
      </c>
      <c r="BH325" s="254">
        <f>IF(N325="sníž. přenesená",J325,0)</f>
        <v>0</v>
      </c>
      <c r="BI325" s="254">
        <f>IF(N325="nulová",J325,0)</f>
        <v>0</v>
      </c>
      <c r="BJ325" s="18" t="s">
        <v>83</v>
      </c>
      <c r="BK325" s="254">
        <f>ROUND(I325*H325,2)</f>
        <v>0</v>
      </c>
      <c r="BL325" s="18" t="s">
        <v>195</v>
      </c>
      <c r="BM325" s="253" t="s">
        <v>1100</v>
      </c>
    </row>
    <row r="326" spans="1:47" s="2" customFormat="1" ht="12">
      <c r="A326" s="39"/>
      <c r="B326" s="40"/>
      <c r="C326" s="41"/>
      <c r="D326" s="255" t="s">
        <v>182</v>
      </c>
      <c r="E326" s="41"/>
      <c r="F326" s="256" t="s">
        <v>1101</v>
      </c>
      <c r="G326" s="41"/>
      <c r="H326" s="41"/>
      <c r="I326" s="210"/>
      <c r="J326" s="41"/>
      <c r="K326" s="41"/>
      <c r="L326" s="45"/>
      <c r="M326" s="257"/>
      <c r="N326" s="258"/>
      <c r="O326" s="92"/>
      <c r="P326" s="92"/>
      <c r="Q326" s="92"/>
      <c r="R326" s="92"/>
      <c r="S326" s="92"/>
      <c r="T326" s="93"/>
      <c r="U326" s="39"/>
      <c r="V326" s="39"/>
      <c r="W326" s="39"/>
      <c r="X326" s="39"/>
      <c r="Y326" s="39"/>
      <c r="Z326" s="39"/>
      <c r="AA326" s="39"/>
      <c r="AB326" s="39"/>
      <c r="AC326" s="39"/>
      <c r="AD326" s="39"/>
      <c r="AE326" s="39"/>
      <c r="AT326" s="18" t="s">
        <v>182</v>
      </c>
      <c r="AU326" s="18" t="s">
        <v>85</v>
      </c>
    </row>
    <row r="327" spans="1:47" s="2" customFormat="1" ht="12">
      <c r="A327" s="39"/>
      <c r="B327" s="40"/>
      <c r="C327" s="41"/>
      <c r="D327" s="271" t="s">
        <v>218</v>
      </c>
      <c r="E327" s="41"/>
      <c r="F327" s="272" t="s">
        <v>1102</v>
      </c>
      <c r="G327" s="41"/>
      <c r="H327" s="41"/>
      <c r="I327" s="210"/>
      <c r="J327" s="41"/>
      <c r="K327" s="41"/>
      <c r="L327" s="45"/>
      <c r="M327" s="257"/>
      <c r="N327" s="258"/>
      <c r="O327" s="92"/>
      <c r="P327" s="92"/>
      <c r="Q327" s="92"/>
      <c r="R327" s="92"/>
      <c r="S327" s="92"/>
      <c r="T327" s="93"/>
      <c r="U327" s="39"/>
      <c r="V327" s="39"/>
      <c r="W327" s="39"/>
      <c r="X327" s="39"/>
      <c r="Y327" s="39"/>
      <c r="Z327" s="39"/>
      <c r="AA327" s="39"/>
      <c r="AB327" s="39"/>
      <c r="AC327" s="39"/>
      <c r="AD327" s="39"/>
      <c r="AE327" s="39"/>
      <c r="AT327" s="18" t="s">
        <v>218</v>
      </c>
      <c r="AU327" s="18" t="s">
        <v>85</v>
      </c>
    </row>
    <row r="328" spans="1:47" s="2" customFormat="1" ht="12">
      <c r="A328" s="39"/>
      <c r="B328" s="40"/>
      <c r="C328" s="41"/>
      <c r="D328" s="255" t="s">
        <v>242</v>
      </c>
      <c r="E328" s="41"/>
      <c r="F328" s="259" t="s">
        <v>1103</v>
      </c>
      <c r="G328" s="41"/>
      <c r="H328" s="41"/>
      <c r="I328" s="210"/>
      <c r="J328" s="41"/>
      <c r="K328" s="41"/>
      <c r="L328" s="45"/>
      <c r="M328" s="257"/>
      <c r="N328" s="258"/>
      <c r="O328" s="92"/>
      <c r="P328" s="92"/>
      <c r="Q328" s="92"/>
      <c r="R328" s="92"/>
      <c r="S328" s="92"/>
      <c r="T328" s="93"/>
      <c r="U328" s="39"/>
      <c r="V328" s="39"/>
      <c r="W328" s="39"/>
      <c r="X328" s="39"/>
      <c r="Y328" s="39"/>
      <c r="Z328" s="39"/>
      <c r="AA328" s="39"/>
      <c r="AB328" s="39"/>
      <c r="AC328" s="39"/>
      <c r="AD328" s="39"/>
      <c r="AE328" s="39"/>
      <c r="AT328" s="18" t="s">
        <v>242</v>
      </c>
      <c r="AU328" s="18" t="s">
        <v>85</v>
      </c>
    </row>
    <row r="329" spans="1:51" s="13" customFormat="1" ht="12">
      <c r="A329" s="13"/>
      <c r="B329" s="260"/>
      <c r="C329" s="261"/>
      <c r="D329" s="255" t="s">
        <v>203</v>
      </c>
      <c r="E329" s="262" t="s">
        <v>1</v>
      </c>
      <c r="F329" s="263" t="s">
        <v>1104</v>
      </c>
      <c r="G329" s="261"/>
      <c r="H329" s="264">
        <v>1.6</v>
      </c>
      <c r="I329" s="265"/>
      <c r="J329" s="261"/>
      <c r="K329" s="261"/>
      <c r="L329" s="266"/>
      <c r="M329" s="267"/>
      <c r="N329" s="268"/>
      <c r="O329" s="268"/>
      <c r="P329" s="268"/>
      <c r="Q329" s="268"/>
      <c r="R329" s="268"/>
      <c r="S329" s="268"/>
      <c r="T329" s="269"/>
      <c r="U329" s="13"/>
      <c r="V329" s="13"/>
      <c r="W329" s="13"/>
      <c r="X329" s="13"/>
      <c r="Y329" s="13"/>
      <c r="Z329" s="13"/>
      <c r="AA329" s="13"/>
      <c r="AB329" s="13"/>
      <c r="AC329" s="13"/>
      <c r="AD329" s="13"/>
      <c r="AE329" s="13"/>
      <c r="AT329" s="270" t="s">
        <v>203</v>
      </c>
      <c r="AU329" s="270" t="s">
        <v>85</v>
      </c>
      <c r="AV329" s="13" t="s">
        <v>85</v>
      </c>
      <c r="AW329" s="13" t="s">
        <v>32</v>
      </c>
      <c r="AX329" s="13" t="s">
        <v>83</v>
      </c>
      <c r="AY329" s="270" t="s">
        <v>172</v>
      </c>
    </row>
    <row r="330" spans="1:65" s="2" customFormat="1" ht="24.15" customHeight="1">
      <c r="A330" s="39"/>
      <c r="B330" s="40"/>
      <c r="C330" s="242" t="s">
        <v>619</v>
      </c>
      <c r="D330" s="242" t="s">
        <v>175</v>
      </c>
      <c r="E330" s="243" t="s">
        <v>1105</v>
      </c>
      <c r="F330" s="244" t="s">
        <v>1106</v>
      </c>
      <c r="G330" s="245" t="s">
        <v>369</v>
      </c>
      <c r="H330" s="246">
        <v>11.7</v>
      </c>
      <c r="I330" s="247"/>
      <c r="J330" s="248">
        <f>ROUND(I330*H330,2)</f>
        <v>0</v>
      </c>
      <c r="K330" s="244" t="s">
        <v>216</v>
      </c>
      <c r="L330" s="45"/>
      <c r="M330" s="249" t="s">
        <v>1</v>
      </c>
      <c r="N330" s="250" t="s">
        <v>40</v>
      </c>
      <c r="O330" s="92"/>
      <c r="P330" s="251">
        <f>O330*H330</f>
        <v>0</v>
      </c>
      <c r="Q330" s="251">
        <v>0.00074</v>
      </c>
      <c r="R330" s="251">
        <f>Q330*H330</f>
        <v>0.008657999999999999</v>
      </c>
      <c r="S330" s="251">
        <v>0</v>
      </c>
      <c r="T330" s="252">
        <f>S330*H330</f>
        <v>0</v>
      </c>
      <c r="U330" s="39"/>
      <c r="V330" s="39"/>
      <c r="W330" s="39"/>
      <c r="X330" s="39"/>
      <c r="Y330" s="39"/>
      <c r="Z330" s="39"/>
      <c r="AA330" s="39"/>
      <c r="AB330" s="39"/>
      <c r="AC330" s="39"/>
      <c r="AD330" s="39"/>
      <c r="AE330" s="39"/>
      <c r="AR330" s="253" t="s">
        <v>195</v>
      </c>
      <c r="AT330" s="253" t="s">
        <v>175</v>
      </c>
      <c r="AU330" s="253" t="s">
        <v>85</v>
      </c>
      <c r="AY330" s="18" t="s">
        <v>172</v>
      </c>
      <c r="BE330" s="254">
        <f>IF(N330="základní",J330,0)</f>
        <v>0</v>
      </c>
      <c r="BF330" s="254">
        <f>IF(N330="snížená",J330,0)</f>
        <v>0</v>
      </c>
      <c r="BG330" s="254">
        <f>IF(N330="zákl. přenesená",J330,0)</f>
        <v>0</v>
      </c>
      <c r="BH330" s="254">
        <f>IF(N330="sníž. přenesená",J330,0)</f>
        <v>0</v>
      </c>
      <c r="BI330" s="254">
        <f>IF(N330="nulová",J330,0)</f>
        <v>0</v>
      </c>
      <c r="BJ330" s="18" t="s">
        <v>83</v>
      </c>
      <c r="BK330" s="254">
        <f>ROUND(I330*H330,2)</f>
        <v>0</v>
      </c>
      <c r="BL330" s="18" t="s">
        <v>195</v>
      </c>
      <c r="BM330" s="253" t="s">
        <v>1107</v>
      </c>
    </row>
    <row r="331" spans="1:47" s="2" customFormat="1" ht="12">
      <c r="A331" s="39"/>
      <c r="B331" s="40"/>
      <c r="C331" s="41"/>
      <c r="D331" s="255" t="s">
        <v>182</v>
      </c>
      <c r="E331" s="41"/>
      <c r="F331" s="256" t="s">
        <v>1108</v>
      </c>
      <c r="G331" s="41"/>
      <c r="H331" s="41"/>
      <c r="I331" s="210"/>
      <c r="J331" s="41"/>
      <c r="K331" s="41"/>
      <c r="L331" s="45"/>
      <c r="M331" s="257"/>
      <c r="N331" s="258"/>
      <c r="O331" s="92"/>
      <c r="P331" s="92"/>
      <c r="Q331" s="92"/>
      <c r="R331" s="92"/>
      <c r="S331" s="92"/>
      <c r="T331" s="93"/>
      <c r="U331" s="39"/>
      <c r="V331" s="39"/>
      <c r="W331" s="39"/>
      <c r="X331" s="39"/>
      <c r="Y331" s="39"/>
      <c r="Z331" s="39"/>
      <c r="AA331" s="39"/>
      <c r="AB331" s="39"/>
      <c r="AC331" s="39"/>
      <c r="AD331" s="39"/>
      <c r="AE331" s="39"/>
      <c r="AT331" s="18" t="s">
        <v>182</v>
      </c>
      <c r="AU331" s="18" t="s">
        <v>85</v>
      </c>
    </row>
    <row r="332" spans="1:47" s="2" customFormat="1" ht="12">
      <c r="A332" s="39"/>
      <c r="B332" s="40"/>
      <c r="C332" s="41"/>
      <c r="D332" s="271" t="s">
        <v>218</v>
      </c>
      <c r="E332" s="41"/>
      <c r="F332" s="272" t="s">
        <v>1109</v>
      </c>
      <c r="G332" s="41"/>
      <c r="H332" s="41"/>
      <c r="I332" s="210"/>
      <c r="J332" s="41"/>
      <c r="K332" s="41"/>
      <c r="L332" s="45"/>
      <c r="M332" s="257"/>
      <c r="N332" s="258"/>
      <c r="O332" s="92"/>
      <c r="P332" s="92"/>
      <c r="Q332" s="92"/>
      <c r="R332" s="92"/>
      <c r="S332" s="92"/>
      <c r="T332" s="93"/>
      <c r="U332" s="39"/>
      <c r="V332" s="39"/>
      <c r="W332" s="39"/>
      <c r="X332" s="39"/>
      <c r="Y332" s="39"/>
      <c r="Z332" s="39"/>
      <c r="AA332" s="39"/>
      <c r="AB332" s="39"/>
      <c r="AC332" s="39"/>
      <c r="AD332" s="39"/>
      <c r="AE332" s="39"/>
      <c r="AT332" s="18" t="s">
        <v>218</v>
      </c>
      <c r="AU332" s="18" t="s">
        <v>85</v>
      </c>
    </row>
    <row r="333" spans="1:47" s="2" customFormat="1" ht="12">
      <c r="A333" s="39"/>
      <c r="B333" s="40"/>
      <c r="C333" s="41"/>
      <c r="D333" s="255" t="s">
        <v>242</v>
      </c>
      <c r="E333" s="41"/>
      <c r="F333" s="259" t="s">
        <v>1103</v>
      </c>
      <c r="G333" s="41"/>
      <c r="H333" s="41"/>
      <c r="I333" s="210"/>
      <c r="J333" s="41"/>
      <c r="K333" s="41"/>
      <c r="L333" s="45"/>
      <c r="M333" s="257"/>
      <c r="N333" s="258"/>
      <c r="O333" s="92"/>
      <c r="P333" s="92"/>
      <c r="Q333" s="92"/>
      <c r="R333" s="92"/>
      <c r="S333" s="92"/>
      <c r="T333" s="93"/>
      <c r="U333" s="39"/>
      <c r="V333" s="39"/>
      <c r="W333" s="39"/>
      <c r="X333" s="39"/>
      <c r="Y333" s="39"/>
      <c r="Z333" s="39"/>
      <c r="AA333" s="39"/>
      <c r="AB333" s="39"/>
      <c r="AC333" s="39"/>
      <c r="AD333" s="39"/>
      <c r="AE333" s="39"/>
      <c r="AT333" s="18" t="s">
        <v>242</v>
      </c>
      <c r="AU333" s="18" t="s">
        <v>85</v>
      </c>
    </row>
    <row r="334" spans="1:51" s="13" customFormat="1" ht="12">
      <c r="A334" s="13"/>
      <c r="B334" s="260"/>
      <c r="C334" s="261"/>
      <c r="D334" s="255" t="s">
        <v>203</v>
      </c>
      <c r="E334" s="262" t="s">
        <v>1</v>
      </c>
      <c r="F334" s="263" t="s">
        <v>1110</v>
      </c>
      <c r="G334" s="261"/>
      <c r="H334" s="264">
        <v>11.7</v>
      </c>
      <c r="I334" s="265"/>
      <c r="J334" s="261"/>
      <c r="K334" s="261"/>
      <c r="L334" s="266"/>
      <c r="M334" s="267"/>
      <c r="N334" s="268"/>
      <c r="O334" s="268"/>
      <c r="P334" s="268"/>
      <c r="Q334" s="268"/>
      <c r="R334" s="268"/>
      <c r="S334" s="268"/>
      <c r="T334" s="269"/>
      <c r="U334" s="13"/>
      <c r="V334" s="13"/>
      <c r="W334" s="13"/>
      <c r="X334" s="13"/>
      <c r="Y334" s="13"/>
      <c r="Z334" s="13"/>
      <c r="AA334" s="13"/>
      <c r="AB334" s="13"/>
      <c r="AC334" s="13"/>
      <c r="AD334" s="13"/>
      <c r="AE334" s="13"/>
      <c r="AT334" s="270" t="s">
        <v>203</v>
      </c>
      <c r="AU334" s="270" t="s">
        <v>85</v>
      </c>
      <c r="AV334" s="13" t="s">
        <v>85</v>
      </c>
      <c r="AW334" s="13" t="s">
        <v>32</v>
      </c>
      <c r="AX334" s="13" t="s">
        <v>83</v>
      </c>
      <c r="AY334" s="270" t="s">
        <v>172</v>
      </c>
    </row>
    <row r="335" spans="1:65" s="2" customFormat="1" ht="21.75" customHeight="1">
      <c r="A335" s="39"/>
      <c r="B335" s="40"/>
      <c r="C335" s="309" t="s">
        <v>626</v>
      </c>
      <c r="D335" s="309" t="s">
        <v>450</v>
      </c>
      <c r="E335" s="310" t="s">
        <v>1111</v>
      </c>
      <c r="F335" s="311" t="s">
        <v>1112</v>
      </c>
      <c r="G335" s="312" t="s">
        <v>369</v>
      </c>
      <c r="H335" s="313">
        <v>13.3</v>
      </c>
      <c r="I335" s="314"/>
      <c r="J335" s="315">
        <f>ROUND(I335*H335,2)</f>
        <v>0</v>
      </c>
      <c r="K335" s="311" t="s">
        <v>179</v>
      </c>
      <c r="L335" s="316"/>
      <c r="M335" s="317" t="s">
        <v>1</v>
      </c>
      <c r="N335" s="318" t="s">
        <v>40</v>
      </c>
      <c r="O335" s="92"/>
      <c r="P335" s="251">
        <f>O335*H335</f>
        <v>0</v>
      </c>
      <c r="Q335" s="251">
        <v>0.022</v>
      </c>
      <c r="R335" s="251">
        <f>Q335*H335</f>
        <v>0.29259999999999997</v>
      </c>
      <c r="S335" s="251">
        <v>0</v>
      </c>
      <c r="T335" s="252">
        <f>S335*H335</f>
        <v>0</v>
      </c>
      <c r="U335" s="39"/>
      <c r="V335" s="39"/>
      <c r="W335" s="39"/>
      <c r="X335" s="39"/>
      <c r="Y335" s="39"/>
      <c r="Z335" s="39"/>
      <c r="AA335" s="39"/>
      <c r="AB335" s="39"/>
      <c r="AC335" s="39"/>
      <c r="AD335" s="39"/>
      <c r="AE335" s="39"/>
      <c r="AR335" s="253" t="s">
        <v>220</v>
      </c>
      <c r="AT335" s="253" t="s">
        <v>450</v>
      </c>
      <c r="AU335" s="253" t="s">
        <v>85</v>
      </c>
      <c r="AY335" s="18" t="s">
        <v>172</v>
      </c>
      <c r="BE335" s="254">
        <f>IF(N335="základní",J335,0)</f>
        <v>0</v>
      </c>
      <c r="BF335" s="254">
        <f>IF(N335="snížená",J335,0)</f>
        <v>0</v>
      </c>
      <c r="BG335" s="254">
        <f>IF(N335="zákl. přenesená",J335,0)</f>
        <v>0</v>
      </c>
      <c r="BH335" s="254">
        <f>IF(N335="sníž. přenesená",J335,0)</f>
        <v>0</v>
      </c>
      <c r="BI335" s="254">
        <f>IF(N335="nulová",J335,0)</f>
        <v>0</v>
      </c>
      <c r="BJ335" s="18" t="s">
        <v>83</v>
      </c>
      <c r="BK335" s="254">
        <f>ROUND(I335*H335,2)</f>
        <v>0</v>
      </c>
      <c r="BL335" s="18" t="s">
        <v>195</v>
      </c>
      <c r="BM335" s="253" t="s">
        <v>1113</v>
      </c>
    </row>
    <row r="336" spans="1:47" s="2" customFormat="1" ht="12">
      <c r="A336" s="39"/>
      <c r="B336" s="40"/>
      <c r="C336" s="41"/>
      <c r="D336" s="255" t="s">
        <v>182</v>
      </c>
      <c r="E336" s="41"/>
      <c r="F336" s="256" t="s">
        <v>1114</v>
      </c>
      <c r="G336" s="41"/>
      <c r="H336" s="41"/>
      <c r="I336" s="210"/>
      <c r="J336" s="41"/>
      <c r="K336" s="41"/>
      <c r="L336" s="45"/>
      <c r="M336" s="257"/>
      <c r="N336" s="258"/>
      <c r="O336" s="92"/>
      <c r="P336" s="92"/>
      <c r="Q336" s="92"/>
      <c r="R336" s="92"/>
      <c r="S336" s="92"/>
      <c r="T336" s="93"/>
      <c r="U336" s="39"/>
      <c r="V336" s="39"/>
      <c r="W336" s="39"/>
      <c r="X336" s="39"/>
      <c r="Y336" s="39"/>
      <c r="Z336" s="39"/>
      <c r="AA336" s="39"/>
      <c r="AB336" s="39"/>
      <c r="AC336" s="39"/>
      <c r="AD336" s="39"/>
      <c r="AE336" s="39"/>
      <c r="AT336" s="18" t="s">
        <v>182</v>
      </c>
      <c r="AU336" s="18" t="s">
        <v>85</v>
      </c>
    </row>
    <row r="337" spans="1:51" s="13" customFormat="1" ht="12">
      <c r="A337" s="13"/>
      <c r="B337" s="260"/>
      <c r="C337" s="261"/>
      <c r="D337" s="255" t="s">
        <v>203</v>
      </c>
      <c r="E337" s="262" t="s">
        <v>1</v>
      </c>
      <c r="F337" s="263" t="s">
        <v>1115</v>
      </c>
      <c r="G337" s="261"/>
      <c r="H337" s="264">
        <v>13.3</v>
      </c>
      <c r="I337" s="265"/>
      <c r="J337" s="261"/>
      <c r="K337" s="261"/>
      <c r="L337" s="266"/>
      <c r="M337" s="267"/>
      <c r="N337" s="268"/>
      <c r="O337" s="268"/>
      <c r="P337" s="268"/>
      <c r="Q337" s="268"/>
      <c r="R337" s="268"/>
      <c r="S337" s="268"/>
      <c r="T337" s="269"/>
      <c r="U337" s="13"/>
      <c r="V337" s="13"/>
      <c r="W337" s="13"/>
      <c r="X337" s="13"/>
      <c r="Y337" s="13"/>
      <c r="Z337" s="13"/>
      <c r="AA337" s="13"/>
      <c r="AB337" s="13"/>
      <c r="AC337" s="13"/>
      <c r="AD337" s="13"/>
      <c r="AE337" s="13"/>
      <c r="AT337" s="270" t="s">
        <v>203</v>
      </c>
      <c r="AU337" s="270" t="s">
        <v>85</v>
      </c>
      <c r="AV337" s="13" t="s">
        <v>85</v>
      </c>
      <c r="AW337" s="13" t="s">
        <v>32</v>
      </c>
      <c r="AX337" s="13" t="s">
        <v>83</v>
      </c>
      <c r="AY337" s="270" t="s">
        <v>172</v>
      </c>
    </row>
    <row r="338" spans="1:65" s="2" customFormat="1" ht="16.5" customHeight="1">
      <c r="A338" s="39"/>
      <c r="B338" s="40"/>
      <c r="C338" s="242" t="s">
        <v>634</v>
      </c>
      <c r="D338" s="242" t="s">
        <v>175</v>
      </c>
      <c r="E338" s="243" t="s">
        <v>1116</v>
      </c>
      <c r="F338" s="244" t="s">
        <v>1117</v>
      </c>
      <c r="G338" s="245" t="s">
        <v>238</v>
      </c>
      <c r="H338" s="246">
        <v>12</v>
      </c>
      <c r="I338" s="247"/>
      <c r="J338" s="248">
        <f>ROUND(I338*H338,2)</f>
        <v>0</v>
      </c>
      <c r="K338" s="244" t="s">
        <v>179</v>
      </c>
      <c r="L338" s="45"/>
      <c r="M338" s="249" t="s">
        <v>1</v>
      </c>
      <c r="N338" s="250" t="s">
        <v>40</v>
      </c>
      <c r="O338" s="92"/>
      <c r="P338" s="251">
        <f>O338*H338</f>
        <v>0</v>
      </c>
      <c r="Q338" s="251">
        <v>0.00018</v>
      </c>
      <c r="R338" s="251">
        <f>Q338*H338</f>
        <v>0.00216</v>
      </c>
      <c r="S338" s="251">
        <v>0</v>
      </c>
      <c r="T338" s="252">
        <f>S338*H338</f>
        <v>0</v>
      </c>
      <c r="U338" s="39"/>
      <c r="V338" s="39"/>
      <c r="W338" s="39"/>
      <c r="X338" s="39"/>
      <c r="Y338" s="39"/>
      <c r="Z338" s="39"/>
      <c r="AA338" s="39"/>
      <c r="AB338" s="39"/>
      <c r="AC338" s="39"/>
      <c r="AD338" s="39"/>
      <c r="AE338" s="39"/>
      <c r="AR338" s="253" t="s">
        <v>195</v>
      </c>
      <c r="AT338" s="253" t="s">
        <v>175</v>
      </c>
      <c r="AU338" s="253" t="s">
        <v>85</v>
      </c>
      <c r="AY338" s="18" t="s">
        <v>172</v>
      </c>
      <c r="BE338" s="254">
        <f>IF(N338="základní",J338,0)</f>
        <v>0</v>
      </c>
      <c r="BF338" s="254">
        <f>IF(N338="snížená",J338,0)</f>
        <v>0</v>
      </c>
      <c r="BG338" s="254">
        <f>IF(N338="zákl. přenesená",J338,0)</f>
        <v>0</v>
      </c>
      <c r="BH338" s="254">
        <f>IF(N338="sníž. přenesená",J338,0)</f>
        <v>0</v>
      </c>
      <c r="BI338" s="254">
        <f>IF(N338="nulová",J338,0)</f>
        <v>0</v>
      </c>
      <c r="BJ338" s="18" t="s">
        <v>83</v>
      </c>
      <c r="BK338" s="254">
        <f>ROUND(I338*H338,2)</f>
        <v>0</v>
      </c>
      <c r="BL338" s="18" t="s">
        <v>195</v>
      </c>
      <c r="BM338" s="253" t="s">
        <v>1118</v>
      </c>
    </row>
    <row r="339" spans="1:47" s="2" customFormat="1" ht="12">
      <c r="A339" s="39"/>
      <c r="B339" s="40"/>
      <c r="C339" s="41"/>
      <c r="D339" s="255" t="s">
        <v>182</v>
      </c>
      <c r="E339" s="41"/>
      <c r="F339" s="256" t="s">
        <v>1119</v>
      </c>
      <c r="G339" s="41"/>
      <c r="H339" s="41"/>
      <c r="I339" s="210"/>
      <c r="J339" s="41"/>
      <c r="K339" s="41"/>
      <c r="L339" s="45"/>
      <c r="M339" s="257"/>
      <c r="N339" s="258"/>
      <c r="O339" s="92"/>
      <c r="P339" s="92"/>
      <c r="Q339" s="92"/>
      <c r="R339" s="92"/>
      <c r="S339" s="92"/>
      <c r="T339" s="93"/>
      <c r="U339" s="39"/>
      <c r="V339" s="39"/>
      <c r="W339" s="39"/>
      <c r="X339" s="39"/>
      <c r="Y339" s="39"/>
      <c r="Z339" s="39"/>
      <c r="AA339" s="39"/>
      <c r="AB339" s="39"/>
      <c r="AC339" s="39"/>
      <c r="AD339" s="39"/>
      <c r="AE339" s="39"/>
      <c r="AT339" s="18" t="s">
        <v>182</v>
      </c>
      <c r="AU339" s="18" t="s">
        <v>85</v>
      </c>
    </row>
    <row r="340" spans="1:47" s="2" customFormat="1" ht="12">
      <c r="A340" s="39"/>
      <c r="B340" s="40"/>
      <c r="C340" s="41"/>
      <c r="D340" s="255" t="s">
        <v>242</v>
      </c>
      <c r="E340" s="41"/>
      <c r="F340" s="259" t="s">
        <v>1120</v>
      </c>
      <c r="G340" s="41"/>
      <c r="H340" s="41"/>
      <c r="I340" s="210"/>
      <c r="J340" s="41"/>
      <c r="K340" s="41"/>
      <c r="L340" s="45"/>
      <c r="M340" s="257"/>
      <c r="N340" s="258"/>
      <c r="O340" s="92"/>
      <c r="P340" s="92"/>
      <c r="Q340" s="92"/>
      <c r="R340" s="92"/>
      <c r="S340" s="92"/>
      <c r="T340" s="93"/>
      <c r="U340" s="39"/>
      <c r="V340" s="39"/>
      <c r="W340" s="39"/>
      <c r="X340" s="39"/>
      <c r="Y340" s="39"/>
      <c r="Z340" s="39"/>
      <c r="AA340" s="39"/>
      <c r="AB340" s="39"/>
      <c r="AC340" s="39"/>
      <c r="AD340" s="39"/>
      <c r="AE340" s="39"/>
      <c r="AT340" s="18" t="s">
        <v>242</v>
      </c>
      <c r="AU340" s="18" t="s">
        <v>85</v>
      </c>
    </row>
    <row r="341" spans="1:51" s="13" customFormat="1" ht="12">
      <c r="A341" s="13"/>
      <c r="B341" s="260"/>
      <c r="C341" s="261"/>
      <c r="D341" s="255" t="s">
        <v>203</v>
      </c>
      <c r="E341" s="262" t="s">
        <v>1</v>
      </c>
      <c r="F341" s="263" t="s">
        <v>320</v>
      </c>
      <c r="G341" s="261"/>
      <c r="H341" s="264">
        <v>12</v>
      </c>
      <c r="I341" s="265"/>
      <c r="J341" s="261"/>
      <c r="K341" s="261"/>
      <c r="L341" s="266"/>
      <c r="M341" s="267"/>
      <c r="N341" s="268"/>
      <c r="O341" s="268"/>
      <c r="P341" s="268"/>
      <c r="Q341" s="268"/>
      <c r="R341" s="268"/>
      <c r="S341" s="268"/>
      <c r="T341" s="269"/>
      <c r="U341" s="13"/>
      <c r="V341" s="13"/>
      <c r="W341" s="13"/>
      <c r="X341" s="13"/>
      <c r="Y341" s="13"/>
      <c r="Z341" s="13"/>
      <c r="AA341" s="13"/>
      <c r="AB341" s="13"/>
      <c r="AC341" s="13"/>
      <c r="AD341" s="13"/>
      <c r="AE341" s="13"/>
      <c r="AT341" s="270" t="s">
        <v>203</v>
      </c>
      <c r="AU341" s="270" t="s">
        <v>85</v>
      </c>
      <c r="AV341" s="13" t="s">
        <v>85</v>
      </c>
      <c r="AW341" s="13" t="s">
        <v>32</v>
      </c>
      <c r="AX341" s="13" t="s">
        <v>83</v>
      </c>
      <c r="AY341" s="270" t="s">
        <v>172</v>
      </c>
    </row>
    <row r="342" spans="1:65" s="2" customFormat="1" ht="16.5" customHeight="1">
      <c r="A342" s="39"/>
      <c r="B342" s="40"/>
      <c r="C342" s="309" t="s">
        <v>641</v>
      </c>
      <c r="D342" s="309" t="s">
        <v>450</v>
      </c>
      <c r="E342" s="310" t="s">
        <v>1121</v>
      </c>
      <c r="F342" s="311" t="s">
        <v>1122</v>
      </c>
      <c r="G342" s="312" t="s">
        <v>238</v>
      </c>
      <c r="H342" s="313">
        <v>12</v>
      </c>
      <c r="I342" s="314"/>
      <c r="J342" s="315">
        <f>ROUND(I342*H342,2)</f>
        <v>0</v>
      </c>
      <c r="K342" s="311" t="s">
        <v>1</v>
      </c>
      <c r="L342" s="316"/>
      <c r="M342" s="317" t="s">
        <v>1</v>
      </c>
      <c r="N342" s="318" t="s">
        <v>40</v>
      </c>
      <c r="O342" s="92"/>
      <c r="P342" s="251">
        <f>O342*H342</f>
        <v>0</v>
      </c>
      <c r="Q342" s="251">
        <v>0.0004</v>
      </c>
      <c r="R342" s="251">
        <f>Q342*H342</f>
        <v>0.0048000000000000004</v>
      </c>
      <c r="S342" s="251">
        <v>0</v>
      </c>
      <c r="T342" s="252">
        <f>S342*H342</f>
        <v>0</v>
      </c>
      <c r="U342" s="39"/>
      <c r="V342" s="39"/>
      <c r="W342" s="39"/>
      <c r="X342" s="39"/>
      <c r="Y342" s="39"/>
      <c r="Z342" s="39"/>
      <c r="AA342" s="39"/>
      <c r="AB342" s="39"/>
      <c r="AC342" s="39"/>
      <c r="AD342" s="39"/>
      <c r="AE342" s="39"/>
      <c r="AR342" s="253" t="s">
        <v>220</v>
      </c>
      <c r="AT342" s="253" t="s">
        <v>450</v>
      </c>
      <c r="AU342" s="253" t="s">
        <v>85</v>
      </c>
      <c r="AY342" s="18" t="s">
        <v>172</v>
      </c>
      <c r="BE342" s="254">
        <f>IF(N342="základní",J342,0)</f>
        <v>0</v>
      </c>
      <c r="BF342" s="254">
        <f>IF(N342="snížená",J342,0)</f>
        <v>0</v>
      </c>
      <c r="BG342" s="254">
        <f>IF(N342="zákl. přenesená",J342,0)</f>
        <v>0</v>
      </c>
      <c r="BH342" s="254">
        <f>IF(N342="sníž. přenesená",J342,0)</f>
        <v>0</v>
      </c>
      <c r="BI342" s="254">
        <f>IF(N342="nulová",J342,0)</f>
        <v>0</v>
      </c>
      <c r="BJ342" s="18" t="s">
        <v>83</v>
      </c>
      <c r="BK342" s="254">
        <f>ROUND(I342*H342,2)</f>
        <v>0</v>
      </c>
      <c r="BL342" s="18" t="s">
        <v>195</v>
      </c>
      <c r="BM342" s="253" t="s">
        <v>1123</v>
      </c>
    </row>
    <row r="343" spans="1:47" s="2" customFormat="1" ht="12">
      <c r="A343" s="39"/>
      <c r="B343" s="40"/>
      <c r="C343" s="41"/>
      <c r="D343" s="255" t="s">
        <v>182</v>
      </c>
      <c r="E343" s="41"/>
      <c r="F343" s="256" t="s">
        <v>1124</v>
      </c>
      <c r="G343" s="41"/>
      <c r="H343" s="41"/>
      <c r="I343" s="210"/>
      <c r="J343" s="41"/>
      <c r="K343" s="41"/>
      <c r="L343" s="45"/>
      <c r="M343" s="257"/>
      <c r="N343" s="258"/>
      <c r="O343" s="92"/>
      <c r="P343" s="92"/>
      <c r="Q343" s="92"/>
      <c r="R343" s="92"/>
      <c r="S343" s="92"/>
      <c r="T343" s="93"/>
      <c r="U343" s="39"/>
      <c r="V343" s="39"/>
      <c r="W343" s="39"/>
      <c r="X343" s="39"/>
      <c r="Y343" s="39"/>
      <c r="Z343" s="39"/>
      <c r="AA343" s="39"/>
      <c r="AB343" s="39"/>
      <c r="AC343" s="39"/>
      <c r="AD343" s="39"/>
      <c r="AE343" s="39"/>
      <c r="AT343" s="18" t="s">
        <v>182</v>
      </c>
      <c r="AU343" s="18" t="s">
        <v>85</v>
      </c>
    </row>
    <row r="344" spans="1:65" s="2" customFormat="1" ht="24.15" customHeight="1">
      <c r="A344" s="39"/>
      <c r="B344" s="40"/>
      <c r="C344" s="242" t="s">
        <v>385</v>
      </c>
      <c r="D344" s="242" t="s">
        <v>175</v>
      </c>
      <c r="E344" s="243" t="s">
        <v>563</v>
      </c>
      <c r="F344" s="244" t="s">
        <v>564</v>
      </c>
      <c r="G344" s="245" t="s">
        <v>238</v>
      </c>
      <c r="H344" s="246">
        <v>2</v>
      </c>
      <c r="I344" s="247"/>
      <c r="J344" s="248">
        <f>ROUND(I344*H344,2)</f>
        <v>0</v>
      </c>
      <c r="K344" s="244" t="s">
        <v>216</v>
      </c>
      <c r="L344" s="45"/>
      <c r="M344" s="249" t="s">
        <v>1</v>
      </c>
      <c r="N344" s="250" t="s">
        <v>40</v>
      </c>
      <c r="O344" s="92"/>
      <c r="P344" s="251">
        <f>O344*H344</f>
        <v>0</v>
      </c>
      <c r="Q344" s="251">
        <v>0.0007</v>
      </c>
      <c r="R344" s="251">
        <f>Q344*H344</f>
        <v>0.0014</v>
      </c>
      <c r="S344" s="251">
        <v>0</v>
      </c>
      <c r="T344" s="252">
        <f>S344*H344</f>
        <v>0</v>
      </c>
      <c r="U344" s="39"/>
      <c r="V344" s="39"/>
      <c r="W344" s="39"/>
      <c r="X344" s="39"/>
      <c r="Y344" s="39"/>
      <c r="Z344" s="39"/>
      <c r="AA344" s="39"/>
      <c r="AB344" s="39"/>
      <c r="AC344" s="39"/>
      <c r="AD344" s="39"/>
      <c r="AE344" s="39"/>
      <c r="AR344" s="253" t="s">
        <v>195</v>
      </c>
      <c r="AT344" s="253" t="s">
        <v>175</v>
      </c>
      <c r="AU344" s="253" t="s">
        <v>85</v>
      </c>
      <c r="AY344" s="18" t="s">
        <v>172</v>
      </c>
      <c r="BE344" s="254">
        <f>IF(N344="základní",J344,0)</f>
        <v>0</v>
      </c>
      <c r="BF344" s="254">
        <f>IF(N344="snížená",J344,0)</f>
        <v>0</v>
      </c>
      <c r="BG344" s="254">
        <f>IF(N344="zákl. přenesená",J344,0)</f>
        <v>0</v>
      </c>
      <c r="BH344" s="254">
        <f>IF(N344="sníž. přenesená",J344,0)</f>
        <v>0</v>
      </c>
      <c r="BI344" s="254">
        <f>IF(N344="nulová",J344,0)</f>
        <v>0</v>
      </c>
      <c r="BJ344" s="18" t="s">
        <v>83</v>
      </c>
      <c r="BK344" s="254">
        <f>ROUND(I344*H344,2)</f>
        <v>0</v>
      </c>
      <c r="BL344" s="18" t="s">
        <v>195</v>
      </c>
      <c r="BM344" s="253" t="s">
        <v>1125</v>
      </c>
    </row>
    <row r="345" spans="1:47" s="2" customFormat="1" ht="12">
      <c r="A345" s="39"/>
      <c r="B345" s="40"/>
      <c r="C345" s="41"/>
      <c r="D345" s="255" t="s">
        <v>182</v>
      </c>
      <c r="E345" s="41"/>
      <c r="F345" s="256" t="s">
        <v>566</v>
      </c>
      <c r="G345" s="41"/>
      <c r="H345" s="41"/>
      <c r="I345" s="210"/>
      <c r="J345" s="41"/>
      <c r="K345" s="41"/>
      <c r="L345" s="45"/>
      <c r="M345" s="257"/>
      <c r="N345" s="258"/>
      <c r="O345" s="92"/>
      <c r="P345" s="92"/>
      <c r="Q345" s="92"/>
      <c r="R345" s="92"/>
      <c r="S345" s="92"/>
      <c r="T345" s="93"/>
      <c r="U345" s="39"/>
      <c r="V345" s="39"/>
      <c r="W345" s="39"/>
      <c r="X345" s="39"/>
      <c r="Y345" s="39"/>
      <c r="Z345" s="39"/>
      <c r="AA345" s="39"/>
      <c r="AB345" s="39"/>
      <c r="AC345" s="39"/>
      <c r="AD345" s="39"/>
      <c r="AE345" s="39"/>
      <c r="AT345" s="18" t="s">
        <v>182</v>
      </c>
      <c r="AU345" s="18" t="s">
        <v>85</v>
      </c>
    </row>
    <row r="346" spans="1:47" s="2" customFormat="1" ht="12">
      <c r="A346" s="39"/>
      <c r="B346" s="40"/>
      <c r="C346" s="41"/>
      <c r="D346" s="271" t="s">
        <v>218</v>
      </c>
      <c r="E346" s="41"/>
      <c r="F346" s="272" t="s">
        <v>567</v>
      </c>
      <c r="G346" s="41"/>
      <c r="H346" s="41"/>
      <c r="I346" s="210"/>
      <c r="J346" s="41"/>
      <c r="K346" s="41"/>
      <c r="L346" s="45"/>
      <c r="M346" s="257"/>
      <c r="N346" s="258"/>
      <c r="O346" s="92"/>
      <c r="P346" s="92"/>
      <c r="Q346" s="92"/>
      <c r="R346" s="92"/>
      <c r="S346" s="92"/>
      <c r="T346" s="93"/>
      <c r="U346" s="39"/>
      <c r="V346" s="39"/>
      <c r="W346" s="39"/>
      <c r="X346" s="39"/>
      <c r="Y346" s="39"/>
      <c r="Z346" s="39"/>
      <c r="AA346" s="39"/>
      <c r="AB346" s="39"/>
      <c r="AC346" s="39"/>
      <c r="AD346" s="39"/>
      <c r="AE346" s="39"/>
      <c r="AT346" s="18" t="s">
        <v>218</v>
      </c>
      <c r="AU346" s="18" t="s">
        <v>85</v>
      </c>
    </row>
    <row r="347" spans="1:47" s="2" customFormat="1" ht="12">
      <c r="A347" s="39"/>
      <c r="B347" s="40"/>
      <c r="C347" s="41"/>
      <c r="D347" s="255" t="s">
        <v>242</v>
      </c>
      <c r="E347" s="41"/>
      <c r="F347" s="259" t="s">
        <v>568</v>
      </c>
      <c r="G347" s="41"/>
      <c r="H347" s="41"/>
      <c r="I347" s="210"/>
      <c r="J347" s="41"/>
      <c r="K347" s="41"/>
      <c r="L347" s="45"/>
      <c r="M347" s="257"/>
      <c r="N347" s="258"/>
      <c r="O347" s="92"/>
      <c r="P347" s="92"/>
      <c r="Q347" s="92"/>
      <c r="R347" s="92"/>
      <c r="S347" s="92"/>
      <c r="T347" s="93"/>
      <c r="U347" s="39"/>
      <c r="V347" s="39"/>
      <c r="W347" s="39"/>
      <c r="X347" s="39"/>
      <c r="Y347" s="39"/>
      <c r="Z347" s="39"/>
      <c r="AA347" s="39"/>
      <c r="AB347" s="39"/>
      <c r="AC347" s="39"/>
      <c r="AD347" s="39"/>
      <c r="AE347" s="39"/>
      <c r="AT347" s="18" t="s">
        <v>242</v>
      </c>
      <c r="AU347" s="18" t="s">
        <v>85</v>
      </c>
    </row>
    <row r="348" spans="1:51" s="13" customFormat="1" ht="12">
      <c r="A348" s="13"/>
      <c r="B348" s="260"/>
      <c r="C348" s="261"/>
      <c r="D348" s="255" t="s">
        <v>203</v>
      </c>
      <c r="E348" s="262" t="s">
        <v>1</v>
      </c>
      <c r="F348" s="263" t="s">
        <v>85</v>
      </c>
      <c r="G348" s="261"/>
      <c r="H348" s="264">
        <v>2</v>
      </c>
      <c r="I348" s="265"/>
      <c r="J348" s="261"/>
      <c r="K348" s="261"/>
      <c r="L348" s="266"/>
      <c r="M348" s="267"/>
      <c r="N348" s="268"/>
      <c r="O348" s="268"/>
      <c r="P348" s="268"/>
      <c r="Q348" s="268"/>
      <c r="R348" s="268"/>
      <c r="S348" s="268"/>
      <c r="T348" s="269"/>
      <c r="U348" s="13"/>
      <c r="V348" s="13"/>
      <c r="W348" s="13"/>
      <c r="X348" s="13"/>
      <c r="Y348" s="13"/>
      <c r="Z348" s="13"/>
      <c r="AA348" s="13"/>
      <c r="AB348" s="13"/>
      <c r="AC348" s="13"/>
      <c r="AD348" s="13"/>
      <c r="AE348" s="13"/>
      <c r="AT348" s="270" t="s">
        <v>203</v>
      </c>
      <c r="AU348" s="270" t="s">
        <v>85</v>
      </c>
      <c r="AV348" s="13" t="s">
        <v>85</v>
      </c>
      <c r="AW348" s="13" t="s">
        <v>32</v>
      </c>
      <c r="AX348" s="13" t="s">
        <v>83</v>
      </c>
      <c r="AY348" s="270" t="s">
        <v>172</v>
      </c>
    </row>
    <row r="349" spans="1:65" s="2" customFormat="1" ht="16.5" customHeight="1">
      <c r="A349" s="39"/>
      <c r="B349" s="40"/>
      <c r="C349" s="309" t="s">
        <v>652</v>
      </c>
      <c r="D349" s="309" t="s">
        <v>450</v>
      </c>
      <c r="E349" s="310" t="s">
        <v>570</v>
      </c>
      <c r="F349" s="311" t="s">
        <v>571</v>
      </c>
      <c r="G349" s="312" t="s">
        <v>238</v>
      </c>
      <c r="H349" s="313">
        <v>2</v>
      </c>
      <c r="I349" s="314"/>
      <c r="J349" s="315">
        <f>ROUND(I349*H349,2)</f>
        <v>0</v>
      </c>
      <c r="K349" s="311" t="s">
        <v>179</v>
      </c>
      <c r="L349" s="316"/>
      <c r="M349" s="317" t="s">
        <v>1</v>
      </c>
      <c r="N349" s="318" t="s">
        <v>40</v>
      </c>
      <c r="O349" s="92"/>
      <c r="P349" s="251">
        <f>O349*H349</f>
        <v>0</v>
      </c>
      <c r="Q349" s="251">
        <v>0.004</v>
      </c>
      <c r="R349" s="251">
        <f>Q349*H349</f>
        <v>0.008</v>
      </c>
      <c r="S349" s="251">
        <v>0</v>
      </c>
      <c r="T349" s="252">
        <f>S349*H349</f>
        <v>0</v>
      </c>
      <c r="U349" s="39"/>
      <c r="V349" s="39"/>
      <c r="W349" s="39"/>
      <c r="X349" s="39"/>
      <c r="Y349" s="39"/>
      <c r="Z349" s="39"/>
      <c r="AA349" s="39"/>
      <c r="AB349" s="39"/>
      <c r="AC349" s="39"/>
      <c r="AD349" s="39"/>
      <c r="AE349" s="39"/>
      <c r="AR349" s="253" t="s">
        <v>220</v>
      </c>
      <c r="AT349" s="253" t="s">
        <v>450</v>
      </c>
      <c r="AU349" s="253" t="s">
        <v>85</v>
      </c>
      <c r="AY349" s="18" t="s">
        <v>172</v>
      </c>
      <c r="BE349" s="254">
        <f>IF(N349="základní",J349,0)</f>
        <v>0</v>
      </c>
      <c r="BF349" s="254">
        <f>IF(N349="snížená",J349,0)</f>
        <v>0</v>
      </c>
      <c r="BG349" s="254">
        <f>IF(N349="zákl. přenesená",J349,0)</f>
        <v>0</v>
      </c>
      <c r="BH349" s="254">
        <f>IF(N349="sníž. přenesená",J349,0)</f>
        <v>0</v>
      </c>
      <c r="BI349" s="254">
        <f>IF(N349="nulová",J349,0)</f>
        <v>0</v>
      </c>
      <c r="BJ349" s="18" t="s">
        <v>83</v>
      </c>
      <c r="BK349" s="254">
        <f>ROUND(I349*H349,2)</f>
        <v>0</v>
      </c>
      <c r="BL349" s="18" t="s">
        <v>195</v>
      </c>
      <c r="BM349" s="253" t="s">
        <v>1126</v>
      </c>
    </row>
    <row r="350" spans="1:47" s="2" customFormat="1" ht="12">
      <c r="A350" s="39"/>
      <c r="B350" s="40"/>
      <c r="C350" s="41"/>
      <c r="D350" s="255" t="s">
        <v>182</v>
      </c>
      <c r="E350" s="41"/>
      <c r="F350" s="256" t="s">
        <v>571</v>
      </c>
      <c r="G350" s="41"/>
      <c r="H350" s="41"/>
      <c r="I350" s="210"/>
      <c r="J350" s="41"/>
      <c r="K350" s="41"/>
      <c r="L350" s="45"/>
      <c r="M350" s="257"/>
      <c r="N350" s="258"/>
      <c r="O350" s="92"/>
      <c r="P350" s="92"/>
      <c r="Q350" s="92"/>
      <c r="R350" s="92"/>
      <c r="S350" s="92"/>
      <c r="T350" s="93"/>
      <c r="U350" s="39"/>
      <c r="V350" s="39"/>
      <c r="W350" s="39"/>
      <c r="X350" s="39"/>
      <c r="Y350" s="39"/>
      <c r="Z350" s="39"/>
      <c r="AA350" s="39"/>
      <c r="AB350" s="39"/>
      <c r="AC350" s="39"/>
      <c r="AD350" s="39"/>
      <c r="AE350" s="39"/>
      <c r="AT350" s="18" t="s">
        <v>182</v>
      </c>
      <c r="AU350" s="18" t="s">
        <v>85</v>
      </c>
    </row>
    <row r="351" spans="1:51" s="13" customFormat="1" ht="12">
      <c r="A351" s="13"/>
      <c r="B351" s="260"/>
      <c r="C351" s="261"/>
      <c r="D351" s="255" t="s">
        <v>203</v>
      </c>
      <c r="E351" s="262" t="s">
        <v>1</v>
      </c>
      <c r="F351" s="263" t="s">
        <v>1127</v>
      </c>
      <c r="G351" s="261"/>
      <c r="H351" s="264">
        <v>2</v>
      </c>
      <c r="I351" s="265"/>
      <c r="J351" s="261"/>
      <c r="K351" s="261"/>
      <c r="L351" s="266"/>
      <c r="M351" s="267"/>
      <c r="N351" s="268"/>
      <c r="O351" s="268"/>
      <c r="P351" s="268"/>
      <c r="Q351" s="268"/>
      <c r="R351" s="268"/>
      <c r="S351" s="268"/>
      <c r="T351" s="269"/>
      <c r="U351" s="13"/>
      <c r="V351" s="13"/>
      <c r="W351" s="13"/>
      <c r="X351" s="13"/>
      <c r="Y351" s="13"/>
      <c r="Z351" s="13"/>
      <c r="AA351" s="13"/>
      <c r="AB351" s="13"/>
      <c r="AC351" s="13"/>
      <c r="AD351" s="13"/>
      <c r="AE351" s="13"/>
      <c r="AT351" s="270" t="s">
        <v>203</v>
      </c>
      <c r="AU351" s="270" t="s">
        <v>85</v>
      </c>
      <c r="AV351" s="13" t="s">
        <v>85</v>
      </c>
      <c r="AW351" s="13" t="s">
        <v>32</v>
      </c>
      <c r="AX351" s="13" t="s">
        <v>83</v>
      </c>
      <c r="AY351" s="270" t="s">
        <v>172</v>
      </c>
    </row>
    <row r="352" spans="1:65" s="2" customFormat="1" ht="24.15" customHeight="1">
      <c r="A352" s="39"/>
      <c r="B352" s="40"/>
      <c r="C352" s="242" t="s">
        <v>660</v>
      </c>
      <c r="D352" s="242" t="s">
        <v>175</v>
      </c>
      <c r="E352" s="243" t="s">
        <v>581</v>
      </c>
      <c r="F352" s="244" t="s">
        <v>582</v>
      </c>
      <c r="G352" s="245" t="s">
        <v>238</v>
      </c>
      <c r="H352" s="246">
        <v>2</v>
      </c>
      <c r="I352" s="247"/>
      <c r="J352" s="248">
        <f>ROUND(I352*H352,2)</f>
        <v>0</v>
      </c>
      <c r="K352" s="244" t="s">
        <v>216</v>
      </c>
      <c r="L352" s="45"/>
      <c r="M352" s="249" t="s">
        <v>1</v>
      </c>
      <c r="N352" s="250" t="s">
        <v>40</v>
      </c>
      <c r="O352" s="92"/>
      <c r="P352" s="251">
        <f>O352*H352</f>
        <v>0</v>
      </c>
      <c r="Q352" s="251">
        <v>0.10941</v>
      </c>
      <c r="R352" s="251">
        <f>Q352*H352</f>
        <v>0.21882</v>
      </c>
      <c r="S352" s="251">
        <v>0</v>
      </c>
      <c r="T352" s="252">
        <f>S352*H352</f>
        <v>0</v>
      </c>
      <c r="U352" s="39"/>
      <c r="V352" s="39"/>
      <c r="W352" s="39"/>
      <c r="X352" s="39"/>
      <c r="Y352" s="39"/>
      <c r="Z352" s="39"/>
      <c r="AA352" s="39"/>
      <c r="AB352" s="39"/>
      <c r="AC352" s="39"/>
      <c r="AD352" s="39"/>
      <c r="AE352" s="39"/>
      <c r="AR352" s="253" t="s">
        <v>195</v>
      </c>
      <c r="AT352" s="253" t="s">
        <v>175</v>
      </c>
      <c r="AU352" s="253" t="s">
        <v>85</v>
      </c>
      <c r="AY352" s="18" t="s">
        <v>172</v>
      </c>
      <c r="BE352" s="254">
        <f>IF(N352="základní",J352,0)</f>
        <v>0</v>
      </c>
      <c r="BF352" s="254">
        <f>IF(N352="snížená",J352,0)</f>
        <v>0</v>
      </c>
      <c r="BG352" s="254">
        <f>IF(N352="zákl. přenesená",J352,0)</f>
        <v>0</v>
      </c>
      <c r="BH352" s="254">
        <f>IF(N352="sníž. přenesená",J352,0)</f>
        <v>0</v>
      </c>
      <c r="BI352" s="254">
        <f>IF(N352="nulová",J352,0)</f>
        <v>0</v>
      </c>
      <c r="BJ352" s="18" t="s">
        <v>83</v>
      </c>
      <c r="BK352" s="254">
        <f>ROUND(I352*H352,2)</f>
        <v>0</v>
      </c>
      <c r="BL352" s="18" t="s">
        <v>195</v>
      </c>
      <c r="BM352" s="253" t="s">
        <v>1128</v>
      </c>
    </row>
    <row r="353" spans="1:47" s="2" customFormat="1" ht="12">
      <c r="A353" s="39"/>
      <c r="B353" s="40"/>
      <c r="C353" s="41"/>
      <c r="D353" s="255" t="s">
        <v>182</v>
      </c>
      <c r="E353" s="41"/>
      <c r="F353" s="256" t="s">
        <v>584</v>
      </c>
      <c r="G353" s="41"/>
      <c r="H353" s="41"/>
      <c r="I353" s="210"/>
      <c r="J353" s="41"/>
      <c r="K353" s="41"/>
      <c r="L353" s="45"/>
      <c r="M353" s="257"/>
      <c r="N353" s="258"/>
      <c r="O353" s="92"/>
      <c r="P353" s="92"/>
      <c r="Q353" s="92"/>
      <c r="R353" s="92"/>
      <c r="S353" s="92"/>
      <c r="T353" s="93"/>
      <c r="U353" s="39"/>
      <c r="V353" s="39"/>
      <c r="W353" s="39"/>
      <c r="X353" s="39"/>
      <c r="Y353" s="39"/>
      <c r="Z353" s="39"/>
      <c r="AA353" s="39"/>
      <c r="AB353" s="39"/>
      <c r="AC353" s="39"/>
      <c r="AD353" s="39"/>
      <c r="AE353" s="39"/>
      <c r="AT353" s="18" t="s">
        <v>182</v>
      </c>
      <c r="AU353" s="18" t="s">
        <v>85</v>
      </c>
    </row>
    <row r="354" spans="1:47" s="2" customFormat="1" ht="12">
      <c r="A354" s="39"/>
      <c r="B354" s="40"/>
      <c r="C354" s="41"/>
      <c r="D354" s="271" t="s">
        <v>218</v>
      </c>
      <c r="E354" s="41"/>
      <c r="F354" s="272" t="s">
        <v>585</v>
      </c>
      <c r="G354" s="41"/>
      <c r="H354" s="41"/>
      <c r="I354" s="210"/>
      <c r="J354" s="41"/>
      <c r="K354" s="41"/>
      <c r="L354" s="45"/>
      <c r="M354" s="257"/>
      <c r="N354" s="258"/>
      <c r="O354" s="92"/>
      <c r="P354" s="92"/>
      <c r="Q354" s="92"/>
      <c r="R354" s="92"/>
      <c r="S354" s="92"/>
      <c r="T354" s="93"/>
      <c r="U354" s="39"/>
      <c r="V354" s="39"/>
      <c r="W354" s="39"/>
      <c r="X354" s="39"/>
      <c r="Y354" s="39"/>
      <c r="Z354" s="39"/>
      <c r="AA354" s="39"/>
      <c r="AB354" s="39"/>
      <c r="AC354" s="39"/>
      <c r="AD354" s="39"/>
      <c r="AE354" s="39"/>
      <c r="AT354" s="18" t="s">
        <v>218</v>
      </c>
      <c r="AU354" s="18" t="s">
        <v>85</v>
      </c>
    </row>
    <row r="355" spans="1:47" s="2" customFormat="1" ht="12">
      <c r="A355" s="39"/>
      <c r="B355" s="40"/>
      <c r="C355" s="41"/>
      <c r="D355" s="255" t="s">
        <v>242</v>
      </c>
      <c r="E355" s="41"/>
      <c r="F355" s="259" t="s">
        <v>586</v>
      </c>
      <c r="G355" s="41"/>
      <c r="H355" s="41"/>
      <c r="I355" s="210"/>
      <c r="J355" s="41"/>
      <c r="K355" s="41"/>
      <c r="L355" s="45"/>
      <c r="M355" s="257"/>
      <c r="N355" s="258"/>
      <c r="O355" s="92"/>
      <c r="P355" s="92"/>
      <c r="Q355" s="92"/>
      <c r="R355" s="92"/>
      <c r="S355" s="92"/>
      <c r="T355" s="93"/>
      <c r="U355" s="39"/>
      <c r="V355" s="39"/>
      <c r="W355" s="39"/>
      <c r="X355" s="39"/>
      <c r="Y355" s="39"/>
      <c r="Z355" s="39"/>
      <c r="AA355" s="39"/>
      <c r="AB355" s="39"/>
      <c r="AC355" s="39"/>
      <c r="AD355" s="39"/>
      <c r="AE355" s="39"/>
      <c r="AT355" s="18" t="s">
        <v>242</v>
      </c>
      <c r="AU355" s="18" t="s">
        <v>85</v>
      </c>
    </row>
    <row r="356" spans="1:51" s="13" customFormat="1" ht="12">
      <c r="A356" s="13"/>
      <c r="B356" s="260"/>
      <c r="C356" s="261"/>
      <c r="D356" s="255" t="s">
        <v>203</v>
      </c>
      <c r="E356" s="262" t="s">
        <v>1</v>
      </c>
      <c r="F356" s="263" t="s">
        <v>85</v>
      </c>
      <c r="G356" s="261"/>
      <c r="H356" s="264">
        <v>2</v>
      </c>
      <c r="I356" s="265"/>
      <c r="J356" s="261"/>
      <c r="K356" s="261"/>
      <c r="L356" s="266"/>
      <c r="M356" s="267"/>
      <c r="N356" s="268"/>
      <c r="O356" s="268"/>
      <c r="P356" s="268"/>
      <c r="Q356" s="268"/>
      <c r="R356" s="268"/>
      <c r="S356" s="268"/>
      <c r="T356" s="269"/>
      <c r="U356" s="13"/>
      <c r="V356" s="13"/>
      <c r="W356" s="13"/>
      <c r="X356" s="13"/>
      <c r="Y356" s="13"/>
      <c r="Z356" s="13"/>
      <c r="AA356" s="13"/>
      <c r="AB356" s="13"/>
      <c r="AC356" s="13"/>
      <c r="AD356" s="13"/>
      <c r="AE356" s="13"/>
      <c r="AT356" s="270" t="s">
        <v>203</v>
      </c>
      <c r="AU356" s="270" t="s">
        <v>85</v>
      </c>
      <c r="AV356" s="13" t="s">
        <v>85</v>
      </c>
      <c r="AW356" s="13" t="s">
        <v>32</v>
      </c>
      <c r="AX356" s="13" t="s">
        <v>83</v>
      </c>
      <c r="AY356" s="270" t="s">
        <v>172</v>
      </c>
    </row>
    <row r="357" spans="1:65" s="2" customFormat="1" ht="21.75" customHeight="1">
      <c r="A357" s="39"/>
      <c r="B357" s="40"/>
      <c r="C357" s="309" t="s">
        <v>667</v>
      </c>
      <c r="D357" s="309" t="s">
        <v>450</v>
      </c>
      <c r="E357" s="310" t="s">
        <v>588</v>
      </c>
      <c r="F357" s="311" t="s">
        <v>589</v>
      </c>
      <c r="G357" s="312" t="s">
        <v>238</v>
      </c>
      <c r="H357" s="313">
        <v>2</v>
      </c>
      <c r="I357" s="314"/>
      <c r="J357" s="315">
        <f>ROUND(I357*H357,2)</f>
        <v>0</v>
      </c>
      <c r="K357" s="311" t="s">
        <v>216</v>
      </c>
      <c r="L357" s="316"/>
      <c r="M357" s="317" t="s">
        <v>1</v>
      </c>
      <c r="N357" s="318" t="s">
        <v>40</v>
      </c>
      <c r="O357" s="92"/>
      <c r="P357" s="251">
        <f>O357*H357</f>
        <v>0</v>
      </c>
      <c r="Q357" s="251">
        <v>0.0061</v>
      </c>
      <c r="R357" s="251">
        <f>Q357*H357</f>
        <v>0.0122</v>
      </c>
      <c r="S357" s="251">
        <v>0</v>
      </c>
      <c r="T357" s="252">
        <f>S357*H357</f>
        <v>0</v>
      </c>
      <c r="U357" s="39"/>
      <c r="V357" s="39"/>
      <c r="W357" s="39"/>
      <c r="X357" s="39"/>
      <c r="Y357" s="39"/>
      <c r="Z357" s="39"/>
      <c r="AA357" s="39"/>
      <c r="AB357" s="39"/>
      <c r="AC357" s="39"/>
      <c r="AD357" s="39"/>
      <c r="AE357" s="39"/>
      <c r="AR357" s="253" t="s">
        <v>220</v>
      </c>
      <c r="AT357" s="253" t="s">
        <v>450</v>
      </c>
      <c r="AU357" s="253" t="s">
        <v>85</v>
      </c>
      <c r="AY357" s="18" t="s">
        <v>172</v>
      </c>
      <c r="BE357" s="254">
        <f>IF(N357="základní",J357,0)</f>
        <v>0</v>
      </c>
      <c r="BF357" s="254">
        <f>IF(N357="snížená",J357,0)</f>
        <v>0</v>
      </c>
      <c r="BG357" s="254">
        <f>IF(N357="zákl. přenesená",J357,0)</f>
        <v>0</v>
      </c>
      <c r="BH357" s="254">
        <f>IF(N357="sníž. přenesená",J357,0)</f>
        <v>0</v>
      </c>
      <c r="BI357" s="254">
        <f>IF(N357="nulová",J357,0)</f>
        <v>0</v>
      </c>
      <c r="BJ357" s="18" t="s">
        <v>83</v>
      </c>
      <c r="BK357" s="254">
        <f>ROUND(I357*H357,2)</f>
        <v>0</v>
      </c>
      <c r="BL357" s="18" t="s">
        <v>195</v>
      </c>
      <c r="BM357" s="253" t="s">
        <v>1129</v>
      </c>
    </row>
    <row r="358" spans="1:47" s="2" customFormat="1" ht="12">
      <c r="A358" s="39"/>
      <c r="B358" s="40"/>
      <c r="C358" s="41"/>
      <c r="D358" s="255" t="s">
        <v>182</v>
      </c>
      <c r="E358" s="41"/>
      <c r="F358" s="256" t="s">
        <v>589</v>
      </c>
      <c r="G358" s="41"/>
      <c r="H358" s="41"/>
      <c r="I358" s="210"/>
      <c r="J358" s="41"/>
      <c r="K358" s="41"/>
      <c r="L358" s="45"/>
      <c r="M358" s="257"/>
      <c r="N358" s="258"/>
      <c r="O358" s="92"/>
      <c r="P358" s="92"/>
      <c r="Q358" s="92"/>
      <c r="R358" s="92"/>
      <c r="S358" s="92"/>
      <c r="T358" s="93"/>
      <c r="U358" s="39"/>
      <c r="V358" s="39"/>
      <c r="W358" s="39"/>
      <c r="X358" s="39"/>
      <c r="Y358" s="39"/>
      <c r="Z358" s="39"/>
      <c r="AA358" s="39"/>
      <c r="AB358" s="39"/>
      <c r="AC358" s="39"/>
      <c r="AD358" s="39"/>
      <c r="AE358" s="39"/>
      <c r="AT358" s="18" t="s">
        <v>182</v>
      </c>
      <c r="AU358" s="18" t="s">
        <v>85</v>
      </c>
    </row>
    <row r="359" spans="1:51" s="13" customFormat="1" ht="12">
      <c r="A359" s="13"/>
      <c r="B359" s="260"/>
      <c r="C359" s="261"/>
      <c r="D359" s="255" t="s">
        <v>203</v>
      </c>
      <c r="E359" s="262" t="s">
        <v>1</v>
      </c>
      <c r="F359" s="263" t="s">
        <v>85</v>
      </c>
      <c r="G359" s="261"/>
      <c r="H359" s="264">
        <v>2</v>
      </c>
      <c r="I359" s="265"/>
      <c r="J359" s="261"/>
      <c r="K359" s="261"/>
      <c r="L359" s="266"/>
      <c r="M359" s="267"/>
      <c r="N359" s="268"/>
      <c r="O359" s="268"/>
      <c r="P359" s="268"/>
      <c r="Q359" s="268"/>
      <c r="R359" s="268"/>
      <c r="S359" s="268"/>
      <c r="T359" s="269"/>
      <c r="U359" s="13"/>
      <c r="V359" s="13"/>
      <c r="W359" s="13"/>
      <c r="X359" s="13"/>
      <c r="Y359" s="13"/>
      <c r="Z359" s="13"/>
      <c r="AA359" s="13"/>
      <c r="AB359" s="13"/>
      <c r="AC359" s="13"/>
      <c r="AD359" s="13"/>
      <c r="AE359" s="13"/>
      <c r="AT359" s="270" t="s">
        <v>203</v>
      </c>
      <c r="AU359" s="270" t="s">
        <v>85</v>
      </c>
      <c r="AV359" s="13" t="s">
        <v>85</v>
      </c>
      <c r="AW359" s="13" t="s">
        <v>32</v>
      </c>
      <c r="AX359" s="13" t="s">
        <v>83</v>
      </c>
      <c r="AY359" s="270" t="s">
        <v>172</v>
      </c>
    </row>
    <row r="360" spans="1:65" s="2" customFormat="1" ht="21.75" customHeight="1">
      <c r="A360" s="39"/>
      <c r="B360" s="40"/>
      <c r="C360" s="309" t="s">
        <v>675</v>
      </c>
      <c r="D360" s="309" t="s">
        <v>450</v>
      </c>
      <c r="E360" s="310" t="s">
        <v>592</v>
      </c>
      <c r="F360" s="311" t="s">
        <v>593</v>
      </c>
      <c r="G360" s="312" t="s">
        <v>238</v>
      </c>
      <c r="H360" s="313">
        <v>4</v>
      </c>
      <c r="I360" s="314"/>
      <c r="J360" s="315">
        <f>ROUND(I360*H360,2)</f>
        <v>0</v>
      </c>
      <c r="K360" s="311" t="s">
        <v>216</v>
      </c>
      <c r="L360" s="316"/>
      <c r="M360" s="317" t="s">
        <v>1</v>
      </c>
      <c r="N360" s="318" t="s">
        <v>40</v>
      </c>
      <c r="O360" s="92"/>
      <c r="P360" s="251">
        <f>O360*H360</f>
        <v>0</v>
      </c>
      <c r="Q360" s="251">
        <v>0.00035</v>
      </c>
      <c r="R360" s="251">
        <f>Q360*H360</f>
        <v>0.0014</v>
      </c>
      <c r="S360" s="251">
        <v>0</v>
      </c>
      <c r="T360" s="252">
        <f>S360*H360</f>
        <v>0</v>
      </c>
      <c r="U360" s="39"/>
      <c r="V360" s="39"/>
      <c r="W360" s="39"/>
      <c r="X360" s="39"/>
      <c r="Y360" s="39"/>
      <c r="Z360" s="39"/>
      <c r="AA360" s="39"/>
      <c r="AB360" s="39"/>
      <c r="AC360" s="39"/>
      <c r="AD360" s="39"/>
      <c r="AE360" s="39"/>
      <c r="AR360" s="253" t="s">
        <v>220</v>
      </c>
      <c r="AT360" s="253" t="s">
        <v>450</v>
      </c>
      <c r="AU360" s="253" t="s">
        <v>85</v>
      </c>
      <c r="AY360" s="18" t="s">
        <v>172</v>
      </c>
      <c r="BE360" s="254">
        <f>IF(N360="základní",J360,0)</f>
        <v>0</v>
      </c>
      <c r="BF360" s="254">
        <f>IF(N360="snížená",J360,0)</f>
        <v>0</v>
      </c>
      <c r="BG360" s="254">
        <f>IF(N360="zákl. přenesená",J360,0)</f>
        <v>0</v>
      </c>
      <c r="BH360" s="254">
        <f>IF(N360="sníž. přenesená",J360,0)</f>
        <v>0</v>
      </c>
      <c r="BI360" s="254">
        <f>IF(N360="nulová",J360,0)</f>
        <v>0</v>
      </c>
      <c r="BJ360" s="18" t="s">
        <v>83</v>
      </c>
      <c r="BK360" s="254">
        <f>ROUND(I360*H360,2)</f>
        <v>0</v>
      </c>
      <c r="BL360" s="18" t="s">
        <v>195</v>
      </c>
      <c r="BM360" s="253" t="s">
        <v>1130</v>
      </c>
    </row>
    <row r="361" spans="1:47" s="2" customFormat="1" ht="12">
      <c r="A361" s="39"/>
      <c r="B361" s="40"/>
      <c r="C361" s="41"/>
      <c r="D361" s="255" t="s">
        <v>182</v>
      </c>
      <c r="E361" s="41"/>
      <c r="F361" s="256" t="s">
        <v>593</v>
      </c>
      <c r="G361" s="41"/>
      <c r="H361" s="41"/>
      <c r="I361" s="210"/>
      <c r="J361" s="41"/>
      <c r="K361" s="41"/>
      <c r="L361" s="45"/>
      <c r="M361" s="257"/>
      <c r="N361" s="258"/>
      <c r="O361" s="92"/>
      <c r="P361" s="92"/>
      <c r="Q361" s="92"/>
      <c r="R361" s="92"/>
      <c r="S361" s="92"/>
      <c r="T361" s="93"/>
      <c r="U361" s="39"/>
      <c r="V361" s="39"/>
      <c r="W361" s="39"/>
      <c r="X361" s="39"/>
      <c r="Y361" s="39"/>
      <c r="Z361" s="39"/>
      <c r="AA361" s="39"/>
      <c r="AB361" s="39"/>
      <c r="AC361" s="39"/>
      <c r="AD361" s="39"/>
      <c r="AE361" s="39"/>
      <c r="AT361" s="18" t="s">
        <v>182</v>
      </c>
      <c r="AU361" s="18" t="s">
        <v>85</v>
      </c>
    </row>
    <row r="362" spans="1:51" s="13" customFormat="1" ht="12">
      <c r="A362" s="13"/>
      <c r="B362" s="260"/>
      <c r="C362" s="261"/>
      <c r="D362" s="255" t="s">
        <v>203</v>
      </c>
      <c r="E362" s="262" t="s">
        <v>1</v>
      </c>
      <c r="F362" s="263" t="s">
        <v>1131</v>
      </c>
      <c r="G362" s="261"/>
      <c r="H362" s="264">
        <v>4</v>
      </c>
      <c r="I362" s="265"/>
      <c r="J362" s="261"/>
      <c r="K362" s="261"/>
      <c r="L362" s="266"/>
      <c r="M362" s="267"/>
      <c r="N362" s="268"/>
      <c r="O362" s="268"/>
      <c r="P362" s="268"/>
      <c r="Q362" s="268"/>
      <c r="R362" s="268"/>
      <c r="S362" s="268"/>
      <c r="T362" s="269"/>
      <c r="U362" s="13"/>
      <c r="V362" s="13"/>
      <c r="W362" s="13"/>
      <c r="X362" s="13"/>
      <c r="Y362" s="13"/>
      <c r="Z362" s="13"/>
      <c r="AA362" s="13"/>
      <c r="AB362" s="13"/>
      <c r="AC362" s="13"/>
      <c r="AD362" s="13"/>
      <c r="AE362" s="13"/>
      <c r="AT362" s="270" t="s">
        <v>203</v>
      </c>
      <c r="AU362" s="270" t="s">
        <v>85</v>
      </c>
      <c r="AV362" s="13" t="s">
        <v>85</v>
      </c>
      <c r="AW362" s="13" t="s">
        <v>32</v>
      </c>
      <c r="AX362" s="13" t="s">
        <v>83</v>
      </c>
      <c r="AY362" s="270" t="s">
        <v>172</v>
      </c>
    </row>
    <row r="363" spans="1:65" s="2" customFormat="1" ht="16.5" customHeight="1">
      <c r="A363" s="39"/>
      <c r="B363" s="40"/>
      <c r="C363" s="309" t="s">
        <v>683</v>
      </c>
      <c r="D363" s="309" t="s">
        <v>450</v>
      </c>
      <c r="E363" s="310" t="s">
        <v>597</v>
      </c>
      <c r="F363" s="311" t="s">
        <v>598</v>
      </c>
      <c r="G363" s="312" t="s">
        <v>238</v>
      </c>
      <c r="H363" s="313">
        <v>2</v>
      </c>
      <c r="I363" s="314"/>
      <c r="J363" s="315">
        <f>ROUND(I363*H363,2)</f>
        <v>0</v>
      </c>
      <c r="K363" s="311" t="s">
        <v>216</v>
      </c>
      <c r="L363" s="316"/>
      <c r="M363" s="317" t="s">
        <v>1</v>
      </c>
      <c r="N363" s="318" t="s">
        <v>40</v>
      </c>
      <c r="O363" s="92"/>
      <c r="P363" s="251">
        <f>O363*H363</f>
        <v>0</v>
      </c>
      <c r="Q363" s="251">
        <v>0.0001</v>
      </c>
      <c r="R363" s="251">
        <f>Q363*H363</f>
        <v>0.0002</v>
      </c>
      <c r="S363" s="251">
        <v>0</v>
      </c>
      <c r="T363" s="252">
        <f>S363*H363</f>
        <v>0</v>
      </c>
      <c r="U363" s="39"/>
      <c r="V363" s="39"/>
      <c r="W363" s="39"/>
      <c r="X363" s="39"/>
      <c r="Y363" s="39"/>
      <c r="Z363" s="39"/>
      <c r="AA363" s="39"/>
      <c r="AB363" s="39"/>
      <c r="AC363" s="39"/>
      <c r="AD363" s="39"/>
      <c r="AE363" s="39"/>
      <c r="AR363" s="253" t="s">
        <v>220</v>
      </c>
      <c r="AT363" s="253" t="s">
        <v>450</v>
      </c>
      <c r="AU363" s="253" t="s">
        <v>85</v>
      </c>
      <c r="AY363" s="18" t="s">
        <v>172</v>
      </c>
      <c r="BE363" s="254">
        <f>IF(N363="základní",J363,0)</f>
        <v>0</v>
      </c>
      <c r="BF363" s="254">
        <f>IF(N363="snížená",J363,0)</f>
        <v>0</v>
      </c>
      <c r="BG363" s="254">
        <f>IF(N363="zákl. přenesená",J363,0)</f>
        <v>0</v>
      </c>
      <c r="BH363" s="254">
        <f>IF(N363="sníž. přenesená",J363,0)</f>
        <v>0</v>
      </c>
      <c r="BI363" s="254">
        <f>IF(N363="nulová",J363,0)</f>
        <v>0</v>
      </c>
      <c r="BJ363" s="18" t="s">
        <v>83</v>
      </c>
      <c r="BK363" s="254">
        <f>ROUND(I363*H363,2)</f>
        <v>0</v>
      </c>
      <c r="BL363" s="18" t="s">
        <v>195</v>
      </c>
      <c r="BM363" s="253" t="s">
        <v>1132</v>
      </c>
    </row>
    <row r="364" spans="1:47" s="2" customFormat="1" ht="12">
      <c r="A364" s="39"/>
      <c r="B364" s="40"/>
      <c r="C364" s="41"/>
      <c r="D364" s="255" t="s">
        <v>182</v>
      </c>
      <c r="E364" s="41"/>
      <c r="F364" s="256" t="s">
        <v>598</v>
      </c>
      <c r="G364" s="41"/>
      <c r="H364" s="41"/>
      <c r="I364" s="210"/>
      <c r="J364" s="41"/>
      <c r="K364" s="41"/>
      <c r="L364" s="45"/>
      <c r="M364" s="257"/>
      <c r="N364" s="258"/>
      <c r="O364" s="92"/>
      <c r="P364" s="92"/>
      <c r="Q364" s="92"/>
      <c r="R364" s="92"/>
      <c r="S364" s="92"/>
      <c r="T364" s="93"/>
      <c r="U364" s="39"/>
      <c r="V364" s="39"/>
      <c r="W364" s="39"/>
      <c r="X364" s="39"/>
      <c r="Y364" s="39"/>
      <c r="Z364" s="39"/>
      <c r="AA364" s="39"/>
      <c r="AB364" s="39"/>
      <c r="AC364" s="39"/>
      <c r="AD364" s="39"/>
      <c r="AE364" s="39"/>
      <c r="AT364" s="18" t="s">
        <v>182</v>
      </c>
      <c r="AU364" s="18" t="s">
        <v>85</v>
      </c>
    </row>
    <row r="365" spans="1:51" s="13" customFormat="1" ht="12">
      <c r="A365" s="13"/>
      <c r="B365" s="260"/>
      <c r="C365" s="261"/>
      <c r="D365" s="255" t="s">
        <v>203</v>
      </c>
      <c r="E365" s="262" t="s">
        <v>1</v>
      </c>
      <c r="F365" s="263" t="s">
        <v>85</v>
      </c>
      <c r="G365" s="261"/>
      <c r="H365" s="264">
        <v>2</v>
      </c>
      <c r="I365" s="265"/>
      <c r="J365" s="261"/>
      <c r="K365" s="261"/>
      <c r="L365" s="266"/>
      <c r="M365" s="267"/>
      <c r="N365" s="268"/>
      <c r="O365" s="268"/>
      <c r="P365" s="268"/>
      <c r="Q365" s="268"/>
      <c r="R365" s="268"/>
      <c r="S365" s="268"/>
      <c r="T365" s="269"/>
      <c r="U365" s="13"/>
      <c r="V365" s="13"/>
      <c r="W365" s="13"/>
      <c r="X365" s="13"/>
      <c r="Y365" s="13"/>
      <c r="Z365" s="13"/>
      <c r="AA365" s="13"/>
      <c r="AB365" s="13"/>
      <c r="AC365" s="13"/>
      <c r="AD365" s="13"/>
      <c r="AE365" s="13"/>
      <c r="AT365" s="270" t="s">
        <v>203</v>
      </c>
      <c r="AU365" s="270" t="s">
        <v>85</v>
      </c>
      <c r="AV365" s="13" t="s">
        <v>85</v>
      </c>
      <c r="AW365" s="13" t="s">
        <v>32</v>
      </c>
      <c r="AX365" s="13" t="s">
        <v>83</v>
      </c>
      <c r="AY365" s="270" t="s">
        <v>172</v>
      </c>
    </row>
    <row r="366" spans="1:65" s="2" customFormat="1" ht="16.5" customHeight="1">
      <c r="A366" s="39"/>
      <c r="B366" s="40"/>
      <c r="C366" s="309" t="s">
        <v>692</v>
      </c>
      <c r="D366" s="309" t="s">
        <v>450</v>
      </c>
      <c r="E366" s="310" t="s">
        <v>601</v>
      </c>
      <c r="F366" s="311" t="s">
        <v>602</v>
      </c>
      <c r="G366" s="312" t="s">
        <v>238</v>
      </c>
      <c r="H366" s="313">
        <v>2</v>
      </c>
      <c r="I366" s="314"/>
      <c r="J366" s="315">
        <f>ROUND(I366*H366,2)</f>
        <v>0</v>
      </c>
      <c r="K366" s="311" t="s">
        <v>216</v>
      </c>
      <c r="L366" s="316"/>
      <c r="M366" s="317" t="s">
        <v>1</v>
      </c>
      <c r="N366" s="318" t="s">
        <v>40</v>
      </c>
      <c r="O366" s="92"/>
      <c r="P366" s="251">
        <f>O366*H366</f>
        <v>0</v>
      </c>
      <c r="Q366" s="251">
        <v>0.003</v>
      </c>
      <c r="R366" s="251">
        <f>Q366*H366</f>
        <v>0.006</v>
      </c>
      <c r="S366" s="251">
        <v>0</v>
      </c>
      <c r="T366" s="252">
        <f>S366*H366</f>
        <v>0</v>
      </c>
      <c r="U366" s="39"/>
      <c r="V366" s="39"/>
      <c r="W366" s="39"/>
      <c r="X366" s="39"/>
      <c r="Y366" s="39"/>
      <c r="Z366" s="39"/>
      <c r="AA366" s="39"/>
      <c r="AB366" s="39"/>
      <c r="AC366" s="39"/>
      <c r="AD366" s="39"/>
      <c r="AE366" s="39"/>
      <c r="AR366" s="253" t="s">
        <v>220</v>
      </c>
      <c r="AT366" s="253" t="s">
        <v>450</v>
      </c>
      <c r="AU366" s="253" t="s">
        <v>85</v>
      </c>
      <c r="AY366" s="18" t="s">
        <v>172</v>
      </c>
      <c r="BE366" s="254">
        <f>IF(N366="základní",J366,0)</f>
        <v>0</v>
      </c>
      <c r="BF366" s="254">
        <f>IF(N366="snížená",J366,0)</f>
        <v>0</v>
      </c>
      <c r="BG366" s="254">
        <f>IF(N366="zákl. přenesená",J366,0)</f>
        <v>0</v>
      </c>
      <c r="BH366" s="254">
        <f>IF(N366="sníž. přenesená",J366,0)</f>
        <v>0</v>
      </c>
      <c r="BI366" s="254">
        <f>IF(N366="nulová",J366,0)</f>
        <v>0</v>
      </c>
      <c r="BJ366" s="18" t="s">
        <v>83</v>
      </c>
      <c r="BK366" s="254">
        <f>ROUND(I366*H366,2)</f>
        <v>0</v>
      </c>
      <c r="BL366" s="18" t="s">
        <v>195</v>
      </c>
      <c r="BM366" s="253" t="s">
        <v>1133</v>
      </c>
    </row>
    <row r="367" spans="1:47" s="2" customFormat="1" ht="12">
      <c r="A367" s="39"/>
      <c r="B367" s="40"/>
      <c r="C367" s="41"/>
      <c r="D367" s="255" t="s">
        <v>182</v>
      </c>
      <c r="E367" s="41"/>
      <c r="F367" s="256" t="s">
        <v>602</v>
      </c>
      <c r="G367" s="41"/>
      <c r="H367" s="41"/>
      <c r="I367" s="210"/>
      <c r="J367" s="41"/>
      <c r="K367" s="41"/>
      <c r="L367" s="45"/>
      <c r="M367" s="257"/>
      <c r="N367" s="258"/>
      <c r="O367" s="92"/>
      <c r="P367" s="92"/>
      <c r="Q367" s="92"/>
      <c r="R367" s="92"/>
      <c r="S367" s="92"/>
      <c r="T367" s="93"/>
      <c r="U367" s="39"/>
      <c r="V367" s="39"/>
      <c r="W367" s="39"/>
      <c r="X367" s="39"/>
      <c r="Y367" s="39"/>
      <c r="Z367" s="39"/>
      <c r="AA367" s="39"/>
      <c r="AB367" s="39"/>
      <c r="AC367" s="39"/>
      <c r="AD367" s="39"/>
      <c r="AE367" s="39"/>
      <c r="AT367" s="18" t="s">
        <v>182</v>
      </c>
      <c r="AU367" s="18" t="s">
        <v>85</v>
      </c>
    </row>
    <row r="368" spans="1:51" s="13" customFormat="1" ht="12">
      <c r="A368" s="13"/>
      <c r="B368" s="260"/>
      <c r="C368" s="261"/>
      <c r="D368" s="255" t="s">
        <v>203</v>
      </c>
      <c r="E368" s="262" t="s">
        <v>1</v>
      </c>
      <c r="F368" s="263" t="s">
        <v>85</v>
      </c>
      <c r="G368" s="261"/>
      <c r="H368" s="264">
        <v>2</v>
      </c>
      <c r="I368" s="265"/>
      <c r="J368" s="261"/>
      <c r="K368" s="261"/>
      <c r="L368" s="266"/>
      <c r="M368" s="267"/>
      <c r="N368" s="268"/>
      <c r="O368" s="268"/>
      <c r="P368" s="268"/>
      <c r="Q368" s="268"/>
      <c r="R368" s="268"/>
      <c r="S368" s="268"/>
      <c r="T368" s="269"/>
      <c r="U368" s="13"/>
      <c r="V368" s="13"/>
      <c r="W368" s="13"/>
      <c r="X368" s="13"/>
      <c r="Y368" s="13"/>
      <c r="Z368" s="13"/>
      <c r="AA368" s="13"/>
      <c r="AB368" s="13"/>
      <c r="AC368" s="13"/>
      <c r="AD368" s="13"/>
      <c r="AE368" s="13"/>
      <c r="AT368" s="270" t="s">
        <v>203</v>
      </c>
      <c r="AU368" s="270" t="s">
        <v>85</v>
      </c>
      <c r="AV368" s="13" t="s">
        <v>85</v>
      </c>
      <c r="AW368" s="13" t="s">
        <v>32</v>
      </c>
      <c r="AX368" s="13" t="s">
        <v>83</v>
      </c>
      <c r="AY368" s="270" t="s">
        <v>172</v>
      </c>
    </row>
    <row r="369" spans="1:65" s="2" customFormat="1" ht="33" customHeight="1">
      <c r="A369" s="39"/>
      <c r="B369" s="40"/>
      <c r="C369" s="242" t="s">
        <v>701</v>
      </c>
      <c r="D369" s="242" t="s">
        <v>175</v>
      </c>
      <c r="E369" s="243" t="s">
        <v>896</v>
      </c>
      <c r="F369" s="244" t="s">
        <v>897</v>
      </c>
      <c r="G369" s="245" t="s">
        <v>369</v>
      </c>
      <c r="H369" s="246">
        <v>51</v>
      </c>
      <c r="I369" s="247"/>
      <c r="J369" s="248">
        <f>ROUND(I369*H369,2)</f>
        <v>0</v>
      </c>
      <c r="K369" s="244" t="s">
        <v>216</v>
      </c>
      <c r="L369" s="45"/>
      <c r="M369" s="249" t="s">
        <v>1</v>
      </c>
      <c r="N369" s="250" t="s">
        <v>40</v>
      </c>
      <c r="O369" s="92"/>
      <c r="P369" s="251">
        <f>O369*H369</f>
        <v>0</v>
      </c>
      <c r="Q369" s="251">
        <v>0.1554</v>
      </c>
      <c r="R369" s="251">
        <f>Q369*H369</f>
        <v>7.925400000000001</v>
      </c>
      <c r="S369" s="251">
        <v>0</v>
      </c>
      <c r="T369" s="252">
        <f>S369*H369</f>
        <v>0</v>
      </c>
      <c r="U369" s="39"/>
      <c r="V369" s="39"/>
      <c r="W369" s="39"/>
      <c r="X369" s="39"/>
      <c r="Y369" s="39"/>
      <c r="Z369" s="39"/>
      <c r="AA369" s="39"/>
      <c r="AB369" s="39"/>
      <c r="AC369" s="39"/>
      <c r="AD369" s="39"/>
      <c r="AE369" s="39"/>
      <c r="AR369" s="253" t="s">
        <v>195</v>
      </c>
      <c r="AT369" s="253" t="s">
        <v>175</v>
      </c>
      <c r="AU369" s="253" t="s">
        <v>85</v>
      </c>
      <c r="AY369" s="18" t="s">
        <v>172</v>
      </c>
      <c r="BE369" s="254">
        <f>IF(N369="základní",J369,0)</f>
        <v>0</v>
      </c>
      <c r="BF369" s="254">
        <f>IF(N369="snížená",J369,0)</f>
        <v>0</v>
      </c>
      <c r="BG369" s="254">
        <f>IF(N369="zákl. přenesená",J369,0)</f>
        <v>0</v>
      </c>
      <c r="BH369" s="254">
        <f>IF(N369="sníž. přenesená",J369,0)</f>
        <v>0</v>
      </c>
      <c r="BI369" s="254">
        <f>IF(N369="nulová",J369,0)</f>
        <v>0</v>
      </c>
      <c r="BJ369" s="18" t="s">
        <v>83</v>
      </c>
      <c r="BK369" s="254">
        <f>ROUND(I369*H369,2)</f>
        <v>0</v>
      </c>
      <c r="BL369" s="18" t="s">
        <v>195</v>
      </c>
      <c r="BM369" s="253" t="s">
        <v>1134</v>
      </c>
    </row>
    <row r="370" spans="1:47" s="2" customFormat="1" ht="12">
      <c r="A370" s="39"/>
      <c r="B370" s="40"/>
      <c r="C370" s="41"/>
      <c r="D370" s="255" t="s">
        <v>182</v>
      </c>
      <c r="E370" s="41"/>
      <c r="F370" s="256" t="s">
        <v>899</v>
      </c>
      <c r="G370" s="41"/>
      <c r="H370" s="41"/>
      <c r="I370" s="210"/>
      <c r="J370" s="41"/>
      <c r="K370" s="41"/>
      <c r="L370" s="45"/>
      <c r="M370" s="257"/>
      <c r="N370" s="258"/>
      <c r="O370" s="92"/>
      <c r="P370" s="92"/>
      <c r="Q370" s="92"/>
      <c r="R370" s="92"/>
      <c r="S370" s="92"/>
      <c r="T370" s="93"/>
      <c r="U370" s="39"/>
      <c r="V370" s="39"/>
      <c r="W370" s="39"/>
      <c r="X370" s="39"/>
      <c r="Y370" s="39"/>
      <c r="Z370" s="39"/>
      <c r="AA370" s="39"/>
      <c r="AB370" s="39"/>
      <c r="AC370" s="39"/>
      <c r="AD370" s="39"/>
      <c r="AE370" s="39"/>
      <c r="AT370" s="18" t="s">
        <v>182</v>
      </c>
      <c r="AU370" s="18" t="s">
        <v>85</v>
      </c>
    </row>
    <row r="371" spans="1:47" s="2" customFormat="1" ht="12">
      <c r="A371" s="39"/>
      <c r="B371" s="40"/>
      <c r="C371" s="41"/>
      <c r="D371" s="271" t="s">
        <v>218</v>
      </c>
      <c r="E371" s="41"/>
      <c r="F371" s="272" t="s">
        <v>900</v>
      </c>
      <c r="G371" s="41"/>
      <c r="H371" s="41"/>
      <c r="I371" s="210"/>
      <c r="J371" s="41"/>
      <c r="K371" s="41"/>
      <c r="L371" s="45"/>
      <c r="M371" s="257"/>
      <c r="N371" s="258"/>
      <c r="O371" s="92"/>
      <c r="P371" s="92"/>
      <c r="Q371" s="92"/>
      <c r="R371" s="92"/>
      <c r="S371" s="92"/>
      <c r="T371" s="93"/>
      <c r="U371" s="39"/>
      <c r="V371" s="39"/>
      <c r="W371" s="39"/>
      <c r="X371" s="39"/>
      <c r="Y371" s="39"/>
      <c r="Z371" s="39"/>
      <c r="AA371" s="39"/>
      <c r="AB371" s="39"/>
      <c r="AC371" s="39"/>
      <c r="AD371" s="39"/>
      <c r="AE371" s="39"/>
      <c r="AT371" s="18" t="s">
        <v>218</v>
      </c>
      <c r="AU371" s="18" t="s">
        <v>85</v>
      </c>
    </row>
    <row r="372" spans="1:47" s="2" customFormat="1" ht="12">
      <c r="A372" s="39"/>
      <c r="B372" s="40"/>
      <c r="C372" s="41"/>
      <c r="D372" s="255" t="s">
        <v>242</v>
      </c>
      <c r="E372" s="41"/>
      <c r="F372" s="259" t="s">
        <v>901</v>
      </c>
      <c r="G372" s="41"/>
      <c r="H372" s="41"/>
      <c r="I372" s="210"/>
      <c r="J372" s="41"/>
      <c r="K372" s="41"/>
      <c r="L372" s="45"/>
      <c r="M372" s="257"/>
      <c r="N372" s="258"/>
      <c r="O372" s="92"/>
      <c r="P372" s="92"/>
      <c r="Q372" s="92"/>
      <c r="R372" s="92"/>
      <c r="S372" s="92"/>
      <c r="T372" s="93"/>
      <c r="U372" s="39"/>
      <c r="V372" s="39"/>
      <c r="W372" s="39"/>
      <c r="X372" s="39"/>
      <c r="Y372" s="39"/>
      <c r="Z372" s="39"/>
      <c r="AA372" s="39"/>
      <c r="AB372" s="39"/>
      <c r="AC372" s="39"/>
      <c r="AD372" s="39"/>
      <c r="AE372" s="39"/>
      <c r="AT372" s="18" t="s">
        <v>242</v>
      </c>
      <c r="AU372" s="18" t="s">
        <v>85</v>
      </c>
    </row>
    <row r="373" spans="1:51" s="13" customFormat="1" ht="12">
      <c r="A373" s="13"/>
      <c r="B373" s="260"/>
      <c r="C373" s="261"/>
      <c r="D373" s="255" t="s">
        <v>203</v>
      </c>
      <c r="E373" s="262" t="s">
        <v>1</v>
      </c>
      <c r="F373" s="263" t="s">
        <v>1135</v>
      </c>
      <c r="G373" s="261"/>
      <c r="H373" s="264">
        <v>51</v>
      </c>
      <c r="I373" s="265"/>
      <c r="J373" s="261"/>
      <c r="K373" s="261"/>
      <c r="L373" s="266"/>
      <c r="M373" s="267"/>
      <c r="N373" s="268"/>
      <c r="O373" s="268"/>
      <c r="P373" s="268"/>
      <c r="Q373" s="268"/>
      <c r="R373" s="268"/>
      <c r="S373" s="268"/>
      <c r="T373" s="269"/>
      <c r="U373" s="13"/>
      <c r="V373" s="13"/>
      <c r="W373" s="13"/>
      <c r="X373" s="13"/>
      <c r="Y373" s="13"/>
      <c r="Z373" s="13"/>
      <c r="AA373" s="13"/>
      <c r="AB373" s="13"/>
      <c r="AC373" s="13"/>
      <c r="AD373" s="13"/>
      <c r="AE373" s="13"/>
      <c r="AT373" s="270" t="s">
        <v>203</v>
      </c>
      <c r="AU373" s="270" t="s">
        <v>85</v>
      </c>
      <c r="AV373" s="13" t="s">
        <v>85</v>
      </c>
      <c r="AW373" s="13" t="s">
        <v>32</v>
      </c>
      <c r="AX373" s="13" t="s">
        <v>83</v>
      </c>
      <c r="AY373" s="270" t="s">
        <v>172</v>
      </c>
    </row>
    <row r="374" spans="1:65" s="2" customFormat="1" ht="16.5" customHeight="1">
      <c r="A374" s="39"/>
      <c r="B374" s="40"/>
      <c r="C374" s="309" t="s">
        <v>708</v>
      </c>
      <c r="D374" s="309" t="s">
        <v>450</v>
      </c>
      <c r="E374" s="310" t="s">
        <v>903</v>
      </c>
      <c r="F374" s="311" t="s">
        <v>904</v>
      </c>
      <c r="G374" s="312" t="s">
        <v>369</v>
      </c>
      <c r="H374" s="313">
        <v>51</v>
      </c>
      <c r="I374" s="314"/>
      <c r="J374" s="315">
        <f>ROUND(I374*H374,2)</f>
        <v>0</v>
      </c>
      <c r="K374" s="311" t="s">
        <v>216</v>
      </c>
      <c r="L374" s="316"/>
      <c r="M374" s="317" t="s">
        <v>1</v>
      </c>
      <c r="N374" s="318" t="s">
        <v>40</v>
      </c>
      <c r="O374" s="92"/>
      <c r="P374" s="251">
        <f>O374*H374</f>
        <v>0</v>
      </c>
      <c r="Q374" s="251">
        <v>0.08</v>
      </c>
      <c r="R374" s="251">
        <f>Q374*H374</f>
        <v>4.08</v>
      </c>
      <c r="S374" s="251">
        <v>0</v>
      </c>
      <c r="T374" s="252">
        <f>S374*H374</f>
        <v>0</v>
      </c>
      <c r="U374" s="39"/>
      <c r="V374" s="39"/>
      <c r="W374" s="39"/>
      <c r="X374" s="39"/>
      <c r="Y374" s="39"/>
      <c r="Z374" s="39"/>
      <c r="AA374" s="39"/>
      <c r="AB374" s="39"/>
      <c r="AC374" s="39"/>
      <c r="AD374" s="39"/>
      <c r="AE374" s="39"/>
      <c r="AR374" s="253" t="s">
        <v>220</v>
      </c>
      <c r="AT374" s="253" t="s">
        <v>450</v>
      </c>
      <c r="AU374" s="253" t="s">
        <v>85</v>
      </c>
      <c r="AY374" s="18" t="s">
        <v>172</v>
      </c>
      <c r="BE374" s="254">
        <f>IF(N374="základní",J374,0)</f>
        <v>0</v>
      </c>
      <c r="BF374" s="254">
        <f>IF(N374="snížená",J374,0)</f>
        <v>0</v>
      </c>
      <c r="BG374" s="254">
        <f>IF(N374="zákl. přenesená",J374,0)</f>
        <v>0</v>
      </c>
      <c r="BH374" s="254">
        <f>IF(N374="sníž. přenesená",J374,0)</f>
        <v>0</v>
      </c>
      <c r="BI374" s="254">
        <f>IF(N374="nulová",J374,0)</f>
        <v>0</v>
      </c>
      <c r="BJ374" s="18" t="s">
        <v>83</v>
      </c>
      <c r="BK374" s="254">
        <f>ROUND(I374*H374,2)</f>
        <v>0</v>
      </c>
      <c r="BL374" s="18" t="s">
        <v>195</v>
      </c>
      <c r="BM374" s="253" t="s">
        <v>1136</v>
      </c>
    </row>
    <row r="375" spans="1:47" s="2" customFormat="1" ht="12">
      <c r="A375" s="39"/>
      <c r="B375" s="40"/>
      <c r="C375" s="41"/>
      <c r="D375" s="255" t="s">
        <v>182</v>
      </c>
      <c r="E375" s="41"/>
      <c r="F375" s="256" t="s">
        <v>904</v>
      </c>
      <c r="G375" s="41"/>
      <c r="H375" s="41"/>
      <c r="I375" s="210"/>
      <c r="J375" s="41"/>
      <c r="K375" s="41"/>
      <c r="L375" s="45"/>
      <c r="M375" s="257"/>
      <c r="N375" s="258"/>
      <c r="O375" s="92"/>
      <c r="P375" s="92"/>
      <c r="Q375" s="92"/>
      <c r="R375" s="92"/>
      <c r="S375" s="92"/>
      <c r="T375" s="93"/>
      <c r="U375" s="39"/>
      <c r="V375" s="39"/>
      <c r="W375" s="39"/>
      <c r="X375" s="39"/>
      <c r="Y375" s="39"/>
      <c r="Z375" s="39"/>
      <c r="AA375" s="39"/>
      <c r="AB375" s="39"/>
      <c r="AC375" s="39"/>
      <c r="AD375" s="39"/>
      <c r="AE375" s="39"/>
      <c r="AT375" s="18" t="s">
        <v>182</v>
      </c>
      <c r="AU375" s="18" t="s">
        <v>85</v>
      </c>
    </row>
    <row r="376" spans="1:51" s="13" customFormat="1" ht="12">
      <c r="A376" s="13"/>
      <c r="B376" s="260"/>
      <c r="C376" s="261"/>
      <c r="D376" s="255" t="s">
        <v>203</v>
      </c>
      <c r="E376" s="262" t="s">
        <v>1</v>
      </c>
      <c r="F376" s="263" t="s">
        <v>701</v>
      </c>
      <c r="G376" s="261"/>
      <c r="H376" s="264">
        <v>51</v>
      </c>
      <c r="I376" s="265"/>
      <c r="J376" s="261"/>
      <c r="K376" s="261"/>
      <c r="L376" s="266"/>
      <c r="M376" s="267"/>
      <c r="N376" s="268"/>
      <c r="O376" s="268"/>
      <c r="P376" s="268"/>
      <c r="Q376" s="268"/>
      <c r="R376" s="268"/>
      <c r="S376" s="268"/>
      <c r="T376" s="269"/>
      <c r="U376" s="13"/>
      <c r="V376" s="13"/>
      <c r="W376" s="13"/>
      <c r="X376" s="13"/>
      <c r="Y376" s="13"/>
      <c r="Z376" s="13"/>
      <c r="AA376" s="13"/>
      <c r="AB376" s="13"/>
      <c r="AC376" s="13"/>
      <c r="AD376" s="13"/>
      <c r="AE376" s="13"/>
      <c r="AT376" s="270" t="s">
        <v>203</v>
      </c>
      <c r="AU376" s="270" t="s">
        <v>85</v>
      </c>
      <c r="AV376" s="13" t="s">
        <v>85</v>
      </c>
      <c r="AW376" s="13" t="s">
        <v>32</v>
      </c>
      <c r="AX376" s="13" t="s">
        <v>83</v>
      </c>
      <c r="AY376" s="270" t="s">
        <v>172</v>
      </c>
    </row>
    <row r="377" spans="1:65" s="2" customFormat="1" ht="33" customHeight="1">
      <c r="A377" s="39"/>
      <c r="B377" s="40"/>
      <c r="C377" s="242" t="s">
        <v>718</v>
      </c>
      <c r="D377" s="242" t="s">
        <v>175</v>
      </c>
      <c r="E377" s="243" t="s">
        <v>1137</v>
      </c>
      <c r="F377" s="244" t="s">
        <v>1138</v>
      </c>
      <c r="G377" s="245" t="s">
        <v>369</v>
      </c>
      <c r="H377" s="246">
        <v>75</v>
      </c>
      <c r="I377" s="247"/>
      <c r="J377" s="248">
        <f>ROUND(I377*H377,2)</f>
        <v>0</v>
      </c>
      <c r="K377" s="244" t="s">
        <v>216</v>
      </c>
      <c r="L377" s="45"/>
      <c r="M377" s="249" t="s">
        <v>1</v>
      </c>
      <c r="N377" s="250" t="s">
        <v>40</v>
      </c>
      <c r="O377" s="92"/>
      <c r="P377" s="251">
        <f>O377*H377</f>
        <v>0</v>
      </c>
      <c r="Q377" s="251">
        <v>0.1295</v>
      </c>
      <c r="R377" s="251">
        <f>Q377*H377</f>
        <v>9.7125</v>
      </c>
      <c r="S377" s="251">
        <v>0</v>
      </c>
      <c r="T377" s="252">
        <f>S377*H377</f>
        <v>0</v>
      </c>
      <c r="U377" s="39"/>
      <c r="V377" s="39"/>
      <c r="W377" s="39"/>
      <c r="X377" s="39"/>
      <c r="Y377" s="39"/>
      <c r="Z377" s="39"/>
      <c r="AA377" s="39"/>
      <c r="AB377" s="39"/>
      <c r="AC377" s="39"/>
      <c r="AD377" s="39"/>
      <c r="AE377" s="39"/>
      <c r="AR377" s="253" t="s">
        <v>195</v>
      </c>
      <c r="AT377" s="253" t="s">
        <v>175</v>
      </c>
      <c r="AU377" s="253" t="s">
        <v>85</v>
      </c>
      <c r="AY377" s="18" t="s">
        <v>172</v>
      </c>
      <c r="BE377" s="254">
        <f>IF(N377="základní",J377,0)</f>
        <v>0</v>
      </c>
      <c r="BF377" s="254">
        <f>IF(N377="snížená",J377,0)</f>
        <v>0</v>
      </c>
      <c r="BG377" s="254">
        <f>IF(N377="zákl. přenesená",J377,0)</f>
        <v>0</v>
      </c>
      <c r="BH377" s="254">
        <f>IF(N377="sníž. přenesená",J377,0)</f>
        <v>0</v>
      </c>
      <c r="BI377" s="254">
        <f>IF(N377="nulová",J377,0)</f>
        <v>0</v>
      </c>
      <c r="BJ377" s="18" t="s">
        <v>83</v>
      </c>
      <c r="BK377" s="254">
        <f>ROUND(I377*H377,2)</f>
        <v>0</v>
      </c>
      <c r="BL377" s="18" t="s">
        <v>195</v>
      </c>
      <c r="BM377" s="253" t="s">
        <v>1139</v>
      </c>
    </row>
    <row r="378" spans="1:47" s="2" customFormat="1" ht="12">
      <c r="A378" s="39"/>
      <c r="B378" s="40"/>
      <c r="C378" s="41"/>
      <c r="D378" s="255" t="s">
        <v>182</v>
      </c>
      <c r="E378" s="41"/>
      <c r="F378" s="256" t="s">
        <v>1140</v>
      </c>
      <c r="G378" s="41"/>
      <c r="H378" s="41"/>
      <c r="I378" s="210"/>
      <c r="J378" s="41"/>
      <c r="K378" s="41"/>
      <c r="L378" s="45"/>
      <c r="M378" s="257"/>
      <c r="N378" s="258"/>
      <c r="O378" s="92"/>
      <c r="P378" s="92"/>
      <c r="Q378" s="92"/>
      <c r="R378" s="92"/>
      <c r="S378" s="92"/>
      <c r="T378" s="93"/>
      <c r="U378" s="39"/>
      <c r="V378" s="39"/>
      <c r="W378" s="39"/>
      <c r="X378" s="39"/>
      <c r="Y378" s="39"/>
      <c r="Z378" s="39"/>
      <c r="AA378" s="39"/>
      <c r="AB378" s="39"/>
      <c r="AC378" s="39"/>
      <c r="AD378" s="39"/>
      <c r="AE378" s="39"/>
      <c r="AT378" s="18" t="s">
        <v>182</v>
      </c>
      <c r="AU378" s="18" t="s">
        <v>85</v>
      </c>
    </row>
    <row r="379" spans="1:47" s="2" customFormat="1" ht="12">
      <c r="A379" s="39"/>
      <c r="B379" s="40"/>
      <c r="C379" s="41"/>
      <c r="D379" s="271" t="s">
        <v>218</v>
      </c>
      <c r="E379" s="41"/>
      <c r="F379" s="272" t="s">
        <v>1141</v>
      </c>
      <c r="G379" s="41"/>
      <c r="H379" s="41"/>
      <c r="I379" s="210"/>
      <c r="J379" s="41"/>
      <c r="K379" s="41"/>
      <c r="L379" s="45"/>
      <c r="M379" s="257"/>
      <c r="N379" s="258"/>
      <c r="O379" s="92"/>
      <c r="P379" s="92"/>
      <c r="Q379" s="92"/>
      <c r="R379" s="92"/>
      <c r="S379" s="92"/>
      <c r="T379" s="93"/>
      <c r="U379" s="39"/>
      <c r="V379" s="39"/>
      <c r="W379" s="39"/>
      <c r="X379" s="39"/>
      <c r="Y379" s="39"/>
      <c r="Z379" s="39"/>
      <c r="AA379" s="39"/>
      <c r="AB379" s="39"/>
      <c r="AC379" s="39"/>
      <c r="AD379" s="39"/>
      <c r="AE379" s="39"/>
      <c r="AT379" s="18" t="s">
        <v>218</v>
      </c>
      <c r="AU379" s="18" t="s">
        <v>85</v>
      </c>
    </row>
    <row r="380" spans="1:47" s="2" customFormat="1" ht="12">
      <c r="A380" s="39"/>
      <c r="B380" s="40"/>
      <c r="C380" s="41"/>
      <c r="D380" s="255" t="s">
        <v>242</v>
      </c>
      <c r="E380" s="41"/>
      <c r="F380" s="259" t="s">
        <v>1142</v>
      </c>
      <c r="G380" s="41"/>
      <c r="H380" s="41"/>
      <c r="I380" s="210"/>
      <c r="J380" s="41"/>
      <c r="K380" s="41"/>
      <c r="L380" s="45"/>
      <c r="M380" s="257"/>
      <c r="N380" s="258"/>
      <c r="O380" s="92"/>
      <c r="P380" s="92"/>
      <c r="Q380" s="92"/>
      <c r="R380" s="92"/>
      <c r="S380" s="92"/>
      <c r="T380" s="93"/>
      <c r="U380" s="39"/>
      <c r="V380" s="39"/>
      <c r="W380" s="39"/>
      <c r="X380" s="39"/>
      <c r="Y380" s="39"/>
      <c r="Z380" s="39"/>
      <c r="AA380" s="39"/>
      <c r="AB380" s="39"/>
      <c r="AC380" s="39"/>
      <c r="AD380" s="39"/>
      <c r="AE380" s="39"/>
      <c r="AT380" s="18" t="s">
        <v>242</v>
      </c>
      <c r="AU380" s="18" t="s">
        <v>85</v>
      </c>
    </row>
    <row r="381" spans="1:51" s="13" customFormat="1" ht="12">
      <c r="A381" s="13"/>
      <c r="B381" s="260"/>
      <c r="C381" s="261"/>
      <c r="D381" s="255" t="s">
        <v>203</v>
      </c>
      <c r="E381" s="262" t="s">
        <v>1</v>
      </c>
      <c r="F381" s="263" t="s">
        <v>1143</v>
      </c>
      <c r="G381" s="261"/>
      <c r="H381" s="264">
        <v>75</v>
      </c>
      <c r="I381" s="265"/>
      <c r="J381" s="261"/>
      <c r="K381" s="261"/>
      <c r="L381" s="266"/>
      <c r="M381" s="267"/>
      <c r="N381" s="268"/>
      <c r="O381" s="268"/>
      <c r="P381" s="268"/>
      <c r="Q381" s="268"/>
      <c r="R381" s="268"/>
      <c r="S381" s="268"/>
      <c r="T381" s="269"/>
      <c r="U381" s="13"/>
      <c r="V381" s="13"/>
      <c r="W381" s="13"/>
      <c r="X381" s="13"/>
      <c r="Y381" s="13"/>
      <c r="Z381" s="13"/>
      <c r="AA381" s="13"/>
      <c r="AB381" s="13"/>
      <c r="AC381" s="13"/>
      <c r="AD381" s="13"/>
      <c r="AE381" s="13"/>
      <c r="AT381" s="270" t="s">
        <v>203</v>
      </c>
      <c r="AU381" s="270" t="s">
        <v>85</v>
      </c>
      <c r="AV381" s="13" t="s">
        <v>85</v>
      </c>
      <c r="AW381" s="13" t="s">
        <v>32</v>
      </c>
      <c r="AX381" s="13" t="s">
        <v>83</v>
      </c>
      <c r="AY381" s="270" t="s">
        <v>172</v>
      </c>
    </row>
    <row r="382" spans="1:65" s="2" customFormat="1" ht="16.5" customHeight="1">
      <c r="A382" s="39"/>
      <c r="B382" s="40"/>
      <c r="C382" s="309" t="s">
        <v>725</v>
      </c>
      <c r="D382" s="309" t="s">
        <v>450</v>
      </c>
      <c r="E382" s="310" t="s">
        <v>1144</v>
      </c>
      <c r="F382" s="311" t="s">
        <v>1145</v>
      </c>
      <c r="G382" s="312" t="s">
        <v>369</v>
      </c>
      <c r="H382" s="313">
        <v>75</v>
      </c>
      <c r="I382" s="314"/>
      <c r="J382" s="315">
        <f>ROUND(I382*H382,2)</f>
        <v>0</v>
      </c>
      <c r="K382" s="311" t="s">
        <v>216</v>
      </c>
      <c r="L382" s="316"/>
      <c r="M382" s="317" t="s">
        <v>1</v>
      </c>
      <c r="N382" s="318" t="s">
        <v>40</v>
      </c>
      <c r="O382" s="92"/>
      <c r="P382" s="251">
        <f>O382*H382</f>
        <v>0</v>
      </c>
      <c r="Q382" s="251">
        <v>0.036</v>
      </c>
      <c r="R382" s="251">
        <f>Q382*H382</f>
        <v>2.6999999999999997</v>
      </c>
      <c r="S382" s="251">
        <v>0</v>
      </c>
      <c r="T382" s="252">
        <f>S382*H382</f>
        <v>0</v>
      </c>
      <c r="U382" s="39"/>
      <c r="V382" s="39"/>
      <c r="W382" s="39"/>
      <c r="X382" s="39"/>
      <c r="Y382" s="39"/>
      <c r="Z382" s="39"/>
      <c r="AA382" s="39"/>
      <c r="AB382" s="39"/>
      <c r="AC382" s="39"/>
      <c r="AD382" s="39"/>
      <c r="AE382" s="39"/>
      <c r="AR382" s="253" t="s">
        <v>220</v>
      </c>
      <c r="AT382" s="253" t="s">
        <v>450</v>
      </c>
      <c r="AU382" s="253" t="s">
        <v>85</v>
      </c>
      <c r="AY382" s="18" t="s">
        <v>172</v>
      </c>
      <c r="BE382" s="254">
        <f>IF(N382="základní",J382,0)</f>
        <v>0</v>
      </c>
      <c r="BF382" s="254">
        <f>IF(N382="snížená",J382,0)</f>
        <v>0</v>
      </c>
      <c r="BG382" s="254">
        <f>IF(N382="zákl. přenesená",J382,0)</f>
        <v>0</v>
      </c>
      <c r="BH382" s="254">
        <f>IF(N382="sníž. přenesená",J382,0)</f>
        <v>0</v>
      </c>
      <c r="BI382" s="254">
        <f>IF(N382="nulová",J382,0)</f>
        <v>0</v>
      </c>
      <c r="BJ382" s="18" t="s">
        <v>83</v>
      </c>
      <c r="BK382" s="254">
        <f>ROUND(I382*H382,2)</f>
        <v>0</v>
      </c>
      <c r="BL382" s="18" t="s">
        <v>195</v>
      </c>
      <c r="BM382" s="253" t="s">
        <v>1146</v>
      </c>
    </row>
    <row r="383" spans="1:47" s="2" customFormat="1" ht="12">
      <c r="A383" s="39"/>
      <c r="B383" s="40"/>
      <c r="C383" s="41"/>
      <c r="D383" s="255" t="s">
        <v>182</v>
      </c>
      <c r="E383" s="41"/>
      <c r="F383" s="256" t="s">
        <v>1145</v>
      </c>
      <c r="G383" s="41"/>
      <c r="H383" s="41"/>
      <c r="I383" s="210"/>
      <c r="J383" s="41"/>
      <c r="K383" s="41"/>
      <c r="L383" s="45"/>
      <c r="M383" s="257"/>
      <c r="N383" s="258"/>
      <c r="O383" s="92"/>
      <c r="P383" s="92"/>
      <c r="Q383" s="92"/>
      <c r="R383" s="92"/>
      <c r="S383" s="92"/>
      <c r="T383" s="93"/>
      <c r="U383" s="39"/>
      <c r="V383" s="39"/>
      <c r="W383" s="39"/>
      <c r="X383" s="39"/>
      <c r="Y383" s="39"/>
      <c r="Z383" s="39"/>
      <c r="AA383" s="39"/>
      <c r="AB383" s="39"/>
      <c r="AC383" s="39"/>
      <c r="AD383" s="39"/>
      <c r="AE383" s="39"/>
      <c r="AT383" s="18" t="s">
        <v>182</v>
      </c>
      <c r="AU383" s="18" t="s">
        <v>85</v>
      </c>
    </row>
    <row r="384" spans="1:65" s="2" customFormat="1" ht="24.15" customHeight="1">
      <c r="A384" s="39"/>
      <c r="B384" s="40"/>
      <c r="C384" s="242" t="s">
        <v>733</v>
      </c>
      <c r="D384" s="242" t="s">
        <v>175</v>
      </c>
      <c r="E384" s="243" t="s">
        <v>906</v>
      </c>
      <c r="F384" s="244" t="s">
        <v>907</v>
      </c>
      <c r="G384" s="245" t="s">
        <v>369</v>
      </c>
      <c r="H384" s="246">
        <v>15</v>
      </c>
      <c r="I384" s="247"/>
      <c r="J384" s="248">
        <f>ROUND(I384*H384,2)</f>
        <v>0</v>
      </c>
      <c r="K384" s="244" t="s">
        <v>179</v>
      </c>
      <c r="L384" s="45"/>
      <c r="M384" s="249" t="s">
        <v>1</v>
      </c>
      <c r="N384" s="250" t="s">
        <v>40</v>
      </c>
      <c r="O384" s="92"/>
      <c r="P384" s="251">
        <f>O384*H384</f>
        <v>0</v>
      </c>
      <c r="Q384" s="251">
        <v>0.17489</v>
      </c>
      <c r="R384" s="251">
        <f>Q384*H384</f>
        <v>2.62335</v>
      </c>
      <c r="S384" s="251">
        <v>0</v>
      </c>
      <c r="T384" s="252">
        <f>S384*H384</f>
        <v>0</v>
      </c>
      <c r="U384" s="39"/>
      <c r="V384" s="39"/>
      <c r="W384" s="39"/>
      <c r="X384" s="39"/>
      <c r="Y384" s="39"/>
      <c r="Z384" s="39"/>
      <c r="AA384" s="39"/>
      <c r="AB384" s="39"/>
      <c r="AC384" s="39"/>
      <c r="AD384" s="39"/>
      <c r="AE384" s="39"/>
      <c r="AR384" s="253" t="s">
        <v>195</v>
      </c>
      <c r="AT384" s="253" t="s">
        <v>175</v>
      </c>
      <c r="AU384" s="253" t="s">
        <v>85</v>
      </c>
      <c r="AY384" s="18" t="s">
        <v>172</v>
      </c>
      <c r="BE384" s="254">
        <f>IF(N384="základní",J384,0)</f>
        <v>0</v>
      </c>
      <c r="BF384" s="254">
        <f>IF(N384="snížená",J384,0)</f>
        <v>0</v>
      </c>
      <c r="BG384" s="254">
        <f>IF(N384="zákl. přenesená",J384,0)</f>
        <v>0</v>
      </c>
      <c r="BH384" s="254">
        <f>IF(N384="sníž. přenesená",J384,0)</f>
        <v>0</v>
      </c>
      <c r="BI384" s="254">
        <f>IF(N384="nulová",J384,0)</f>
        <v>0</v>
      </c>
      <c r="BJ384" s="18" t="s">
        <v>83</v>
      </c>
      <c r="BK384" s="254">
        <f>ROUND(I384*H384,2)</f>
        <v>0</v>
      </c>
      <c r="BL384" s="18" t="s">
        <v>195</v>
      </c>
      <c r="BM384" s="253" t="s">
        <v>1147</v>
      </c>
    </row>
    <row r="385" spans="1:47" s="2" customFormat="1" ht="12">
      <c r="A385" s="39"/>
      <c r="B385" s="40"/>
      <c r="C385" s="41"/>
      <c r="D385" s="255" t="s">
        <v>182</v>
      </c>
      <c r="E385" s="41"/>
      <c r="F385" s="256" t="s">
        <v>909</v>
      </c>
      <c r="G385" s="41"/>
      <c r="H385" s="41"/>
      <c r="I385" s="210"/>
      <c r="J385" s="41"/>
      <c r="K385" s="41"/>
      <c r="L385" s="45"/>
      <c r="M385" s="257"/>
      <c r="N385" s="258"/>
      <c r="O385" s="92"/>
      <c r="P385" s="92"/>
      <c r="Q385" s="92"/>
      <c r="R385" s="92"/>
      <c r="S385" s="92"/>
      <c r="T385" s="93"/>
      <c r="U385" s="39"/>
      <c r="V385" s="39"/>
      <c r="W385" s="39"/>
      <c r="X385" s="39"/>
      <c r="Y385" s="39"/>
      <c r="Z385" s="39"/>
      <c r="AA385" s="39"/>
      <c r="AB385" s="39"/>
      <c r="AC385" s="39"/>
      <c r="AD385" s="39"/>
      <c r="AE385" s="39"/>
      <c r="AT385" s="18" t="s">
        <v>182</v>
      </c>
      <c r="AU385" s="18" t="s">
        <v>85</v>
      </c>
    </row>
    <row r="386" spans="1:47" s="2" customFormat="1" ht="12">
      <c r="A386" s="39"/>
      <c r="B386" s="40"/>
      <c r="C386" s="41"/>
      <c r="D386" s="255" t="s">
        <v>242</v>
      </c>
      <c r="E386" s="41"/>
      <c r="F386" s="259" t="s">
        <v>910</v>
      </c>
      <c r="G386" s="41"/>
      <c r="H386" s="41"/>
      <c r="I386" s="210"/>
      <c r="J386" s="41"/>
      <c r="K386" s="41"/>
      <c r="L386" s="45"/>
      <c r="M386" s="257"/>
      <c r="N386" s="258"/>
      <c r="O386" s="92"/>
      <c r="P386" s="92"/>
      <c r="Q386" s="92"/>
      <c r="R386" s="92"/>
      <c r="S386" s="92"/>
      <c r="T386" s="93"/>
      <c r="U386" s="39"/>
      <c r="V386" s="39"/>
      <c r="W386" s="39"/>
      <c r="X386" s="39"/>
      <c r="Y386" s="39"/>
      <c r="Z386" s="39"/>
      <c r="AA386" s="39"/>
      <c r="AB386" s="39"/>
      <c r="AC386" s="39"/>
      <c r="AD386" s="39"/>
      <c r="AE386" s="39"/>
      <c r="AT386" s="18" t="s">
        <v>242</v>
      </c>
      <c r="AU386" s="18" t="s">
        <v>85</v>
      </c>
    </row>
    <row r="387" spans="1:51" s="13" customFormat="1" ht="12">
      <c r="A387" s="13"/>
      <c r="B387" s="260"/>
      <c r="C387" s="261"/>
      <c r="D387" s="255" t="s">
        <v>203</v>
      </c>
      <c r="E387" s="262" t="s">
        <v>1</v>
      </c>
      <c r="F387" s="263" t="s">
        <v>911</v>
      </c>
      <c r="G387" s="261"/>
      <c r="H387" s="264">
        <v>15</v>
      </c>
      <c r="I387" s="265"/>
      <c r="J387" s="261"/>
      <c r="K387" s="261"/>
      <c r="L387" s="266"/>
      <c r="M387" s="267"/>
      <c r="N387" s="268"/>
      <c r="O387" s="268"/>
      <c r="P387" s="268"/>
      <c r="Q387" s="268"/>
      <c r="R387" s="268"/>
      <c r="S387" s="268"/>
      <c r="T387" s="269"/>
      <c r="U387" s="13"/>
      <c r="V387" s="13"/>
      <c r="W387" s="13"/>
      <c r="X387" s="13"/>
      <c r="Y387" s="13"/>
      <c r="Z387" s="13"/>
      <c r="AA387" s="13"/>
      <c r="AB387" s="13"/>
      <c r="AC387" s="13"/>
      <c r="AD387" s="13"/>
      <c r="AE387" s="13"/>
      <c r="AT387" s="270" t="s">
        <v>203</v>
      </c>
      <c r="AU387" s="270" t="s">
        <v>85</v>
      </c>
      <c r="AV387" s="13" t="s">
        <v>85</v>
      </c>
      <c r="AW387" s="13" t="s">
        <v>32</v>
      </c>
      <c r="AX387" s="13" t="s">
        <v>83</v>
      </c>
      <c r="AY387" s="270" t="s">
        <v>172</v>
      </c>
    </row>
    <row r="388" spans="1:65" s="2" customFormat="1" ht="16.5" customHeight="1">
      <c r="A388" s="39"/>
      <c r="B388" s="40"/>
      <c r="C388" s="309" t="s">
        <v>739</v>
      </c>
      <c r="D388" s="309" t="s">
        <v>450</v>
      </c>
      <c r="E388" s="310" t="s">
        <v>912</v>
      </c>
      <c r="F388" s="311" t="s">
        <v>913</v>
      </c>
      <c r="G388" s="312" t="s">
        <v>369</v>
      </c>
      <c r="H388" s="313">
        <v>13</v>
      </c>
      <c r="I388" s="314"/>
      <c r="J388" s="315">
        <f>ROUND(I388*H388,2)</f>
        <v>0</v>
      </c>
      <c r="K388" s="311" t="s">
        <v>216</v>
      </c>
      <c r="L388" s="316"/>
      <c r="M388" s="317" t="s">
        <v>1</v>
      </c>
      <c r="N388" s="318" t="s">
        <v>40</v>
      </c>
      <c r="O388" s="92"/>
      <c r="P388" s="251">
        <f>O388*H388</f>
        <v>0</v>
      </c>
      <c r="Q388" s="251">
        <v>0.225</v>
      </c>
      <c r="R388" s="251">
        <f>Q388*H388</f>
        <v>2.9250000000000003</v>
      </c>
      <c r="S388" s="251">
        <v>0</v>
      </c>
      <c r="T388" s="252">
        <f>S388*H388</f>
        <v>0</v>
      </c>
      <c r="U388" s="39"/>
      <c r="V388" s="39"/>
      <c r="W388" s="39"/>
      <c r="X388" s="39"/>
      <c r="Y388" s="39"/>
      <c r="Z388" s="39"/>
      <c r="AA388" s="39"/>
      <c r="AB388" s="39"/>
      <c r="AC388" s="39"/>
      <c r="AD388" s="39"/>
      <c r="AE388" s="39"/>
      <c r="AR388" s="253" t="s">
        <v>220</v>
      </c>
      <c r="AT388" s="253" t="s">
        <v>450</v>
      </c>
      <c r="AU388" s="253" t="s">
        <v>85</v>
      </c>
      <c r="AY388" s="18" t="s">
        <v>172</v>
      </c>
      <c r="BE388" s="254">
        <f>IF(N388="základní",J388,0)</f>
        <v>0</v>
      </c>
      <c r="BF388" s="254">
        <f>IF(N388="snížená",J388,0)</f>
        <v>0</v>
      </c>
      <c r="BG388" s="254">
        <f>IF(N388="zákl. přenesená",J388,0)</f>
        <v>0</v>
      </c>
      <c r="BH388" s="254">
        <f>IF(N388="sníž. přenesená",J388,0)</f>
        <v>0</v>
      </c>
      <c r="BI388" s="254">
        <f>IF(N388="nulová",J388,0)</f>
        <v>0</v>
      </c>
      <c r="BJ388" s="18" t="s">
        <v>83</v>
      </c>
      <c r="BK388" s="254">
        <f>ROUND(I388*H388,2)</f>
        <v>0</v>
      </c>
      <c r="BL388" s="18" t="s">
        <v>195</v>
      </c>
      <c r="BM388" s="253" t="s">
        <v>1148</v>
      </c>
    </row>
    <row r="389" spans="1:47" s="2" customFormat="1" ht="12">
      <c r="A389" s="39"/>
      <c r="B389" s="40"/>
      <c r="C389" s="41"/>
      <c r="D389" s="255" t="s">
        <v>182</v>
      </c>
      <c r="E389" s="41"/>
      <c r="F389" s="256" t="s">
        <v>913</v>
      </c>
      <c r="G389" s="41"/>
      <c r="H389" s="41"/>
      <c r="I389" s="210"/>
      <c r="J389" s="41"/>
      <c r="K389" s="41"/>
      <c r="L389" s="45"/>
      <c r="M389" s="257"/>
      <c r="N389" s="258"/>
      <c r="O389" s="92"/>
      <c r="P389" s="92"/>
      <c r="Q389" s="92"/>
      <c r="R389" s="92"/>
      <c r="S389" s="92"/>
      <c r="T389" s="93"/>
      <c r="U389" s="39"/>
      <c r="V389" s="39"/>
      <c r="W389" s="39"/>
      <c r="X389" s="39"/>
      <c r="Y389" s="39"/>
      <c r="Z389" s="39"/>
      <c r="AA389" s="39"/>
      <c r="AB389" s="39"/>
      <c r="AC389" s="39"/>
      <c r="AD389" s="39"/>
      <c r="AE389" s="39"/>
      <c r="AT389" s="18" t="s">
        <v>182</v>
      </c>
      <c r="AU389" s="18" t="s">
        <v>85</v>
      </c>
    </row>
    <row r="390" spans="1:51" s="13" customFormat="1" ht="12">
      <c r="A390" s="13"/>
      <c r="B390" s="260"/>
      <c r="C390" s="261"/>
      <c r="D390" s="255" t="s">
        <v>203</v>
      </c>
      <c r="E390" s="262" t="s">
        <v>1</v>
      </c>
      <c r="F390" s="263" t="s">
        <v>327</v>
      </c>
      <c r="G390" s="261"/>
      <c r="H390" s="264">
        <v>13</v>
      </c>
      <c r="I390" s="265"/>
      <c r="J390" s="261"/>
      <c r="K390" s="261"/>
      <c r="L390" s="266"/>
      <c r="M390" s="267"/>
      <c r="N390" s="268"/>
      <c r="O390" s="268"/>
      <c r="P390" s="268"/>
      <c r="Q390" s="268"/>
      <c r="R390" s="268"/>
      <c r="S390" s="268"/>
      <c r="T390" s="269"/>
      <c r="U390" s="13"/>
      <c r="V390" s="13"/>
      <c r="W390" s="13"/>
      <c r="X390" s="13"/>
      <c r="Y390" s="13"/>
      <c r="Z390" s="13"/>
      <c r="AA390" s="13"/>
      <c r="AB390" s="13"/>
      <c r="AC390" s="13"/>
      <c r="AD390" s="13"/>
      <c r="AE390" s="13"/>
      <c r="AT390" s="270" t="s">
        <v>203</v>
      </c>
      <c r="AU390" s="270" t="s">
        <v>85</v>
      </c>
      <c r="AV390" s="13" t="s">
        <v>85</v>
      </c>
      <c r="AW390" s="13" t="s">
        <v>32</v>
      </c>
      <c r="AX390" s="13" t="s">
        <v>83</v>
      </c>
      <c r="AY390" s="270" t="s">
        <v>172</v>
      </c>
    </row>
    <row r="391" spans="1:65" s="2" customFormat="1" ht="16.5" customHeight="1">
      <c r="A391" s="39"/>
      <c r="B391" s="40"/>
      <c r="C391" s="309" t="s">
        <v>746</v>
      </c>
      <c r="D391" s="309" t="s">
        <v>450</v>
      </c>
      <c r="E391" s="310" t="s">
        <v>915</v>
      </c>
      <c r="F391" s="311" t="s">
        <v>916</v>
      </c>
      <c r="G391" s="312" t="s">
        <v>369</v>
      </c>
      <c r="H391" s="313">
        <v>2</v>
      </c>
      <c r="I391" s="314"/>
      <c r="J391" s="315">
        <f>ROUND(I391*H391,2)</f>
        <v>0</v>
      </c>
      <c r="K391" s="311" t="s">
        <v>1</v>
      </c>
      <c r="L391" s="316"/>
      <c r="M391" s="317" t="s">
        <v>1</v>
      </c>
      <c r="N391" s="318" t="s">
        <v>40</v>
      </c>
      <c r="O391" s="92"/>
      <c r="P391" s="251">
        <f>O391*H391</f>
        <v>0</v>
      </c>
      <c r="Q391" s="251">
        <v>0.15</v>
      </c>
      <c r="R391" s="251">
        <f>Q391*H391</f>
        <v>0.3</v>
      </c>
      <c r="S391" s="251">
        <v>0</v>
      </c>
      <c r="T391" s="252">
        <f>S391*H391</f>
        <v>0</v>
      </c>
      <c r="U391" s="39"/>
      <c r="V391" s="39"/>
      <c r="W391" s="39"/>
      <c r="X391" s="39"/>
      <c r="Y391" s="39"/>
      <c r="Z391" s="39"/>
      <c r="AA391" s="39"/>
      <c r="AB391" s="39"/>
      <c r="AC391" s="39"/>
      <c r="AD391" s="39"/>
      <c r="AE391" s="39"/>
      <c r="AR391" s="253" t="s">
        <v>220</v>
      </c>
      <c r="AT391" s="253" t="s">
        <v>450</v>
      </c>
      <c r="AU391" s="253" t="s">
        <v>85</v>
      </c>
      <c r="AY391" s="18" t="s">
        <v>172</v>
      </c>
      <c r="BE391" s="254">
        <f>IF(N391="základní",J391,0)</f>
        <v>0</v>
      </c>
      <c r="BF391" s="254">
        <f>IF(N391="snížená",J391,0)</f>
        <v>0</v>
      </c>
      <c r="BG391" s="254">
        <f>IF(N391="zákl. přenesená",J391,0)</f>
        <v>0</v>
      </c>
      <c r="BH391" s="254">
        <f>IF(N391="sníž. přenesená",J391,0)</f>
        <v>0</v>
      </c>
      <c r="BI391" s="254">
        <f>IF(N391="nulová",J391,0)</f>
        <v>0</v>
      </c>
      <c r="BJ391" s="18" t="s">
        <v>83</v>
      </c>
      <c r="BK391" s="254">
        <f>ROUND(I391*H391,2)</f>
        <v>0</v>
      </c>
      <c r="BL391" s="18" t="s">
        <v>195</v>
      </c>
      <c r="BM391" s="253" t="s">
        <v>1149</v>
      </c>
    </row>
    <row r="392" spans="1:47" s="2" customFormat="1" ht="12">
      <c r="A392" s="39"/>
      <c r="B392" s="40"/>
      <c r="C392" s="41"/>
      <c r="D392" s="255" t="s">
        <v>182</v>
      </c>
      <c r="E392" s="41"/>
      <c r="F392" s="256" t="s">
        <v>916</v>
      </c>
      <c r="G392" s="41"/>
      <c r="H392" s="41"/>
      <c r="I392" s="210"/>
      <c r="J392" s="41"/>
      <c r="K392" s="41"/>
      <c r="L392" s="45"/>
      <c r="M392" s="257"/>
      <c r="N392" s="258"/>
      <c r="O392" s="92"/>
      <c r="P392" s="92"/>
      <c r="Q392" s="92"/>
      <c r="R392" s="92"/>
      <c r="S392" s="92"/>
      <c r="T392" s="93"/>
      <c r="U392" s="39"/>
      <c r="V392" s="39"/>
      <c r="W392" s="39"/>
      <c r="X392" s="39"/>
      <c r="Y392" s="39"/>
      <c r="Z392" s="39"/>
      <c r="AA392" s="39"/>
      <c r="AB392" s="39"/>
      <c r="AC392" s="39"/>
      <c r="AD392" s="39"/>
      <c r="AE392" s="39"/>
      <c r="AT392" s="18" t="s">
        <v>182</v>
      </c>
      <c r="AU392" s="18" t="s">
        <v>85</v>
      </c>
    </row>
    <row r="393" spans="1:51" s="13" customFormat="1" ht="12">
      <c r="A393" s="13"/>
      <c r="B393" s="260"/>
      <c r="C393" s="261"/>
      <c r="D393" s="255" t="s">
        <v>203</v>
      </c>
      <c r="E393" s="262" t="s">
        <v>1</v>
      </c>
      <c r="F393" s="263" t="s">
        <v>918</v>
      </c>
      <c r="G393" s="261"/>
      <c r="H393" s="264">
        <v>1</v>
      </c>
      <c r="I393" s="265"/>
      <c r="J393" s="261"/>
      <c r="K393" s="261"/>
      <c r="L393" s="266"/>
      <c r="M393" s="267"/>
      <c r="N393" s="268"/>
      <c r="O393" s="268"/>
      <c r="P393" s="268"/>
      <c r="Q393" s="268"/>
      <c r="R393" s="268"/>
      <c r="S393" s="268"/>
      <c r="T393" s="269"/>
      <c r="U393" s="13"/>
      <c r="V393" s="13"/>
      <c r="W393" s="13"/>
      <c r="X393" s="13"/>
      <c r="Y393" s="13"/>
      <c r="Z393" s="13"/>
      <c r="AA393" s="13"/>
      <c r="AB393" s="13"/>
      <c r="AC393" s="13"/>
      <c r="AD393" s="13"/>
      <c r="AE393" s="13"/>
      <c r="AT393" s="270" t="s">
        <v>203</v>
      </c>
      <c r="AU393" s="270" t="s">
        <v>85</v>
      </c>
      <c r="AV393" s="13" t="s">
        <v>85</v>
      </c>
      <c r="AW393" s="13" t="s">
        <v>32</v>
      </c>
      <c r="AX393" s="13" t="s">
        <v>75</v>
      </c>
      <c r="AY393" s="270" t="s">
        <v>172</v>
      </c>
    </row>
    <row r="394" spans="1:51" s="13" customFormat="1" ht="12">
      <c r="A394" s="13"/>
      <c r="B394" s="260"/>
      <c r="C394" s="261"/>
      <c r="D394" s="255" t="s">
        <v>203</v>
      </c>
      <c r="E394" s="262" t="s">
        <v>1</v>
      </c>
      <c r="F394" s="263" t="s">
        <v>919</v>
      </c>
      <c r="G394" s="261"/>
      <c r="H394" s="264">
        <v>1</v>
      </c>
      <c r="I394" s="265"/>
      <c r="J394" s="261"/>
      <c r="K394" s="261"/>
      <c r="L394" s="266"/>
      <c r="M394" s="267"/>
      <c r="N394" s="268"/>
      <c r="O394" s="268"/>
      <c r="P394" s="268"/>
      <c r="Q394" s="268"/>
      <c r="R394" s="268"/>
      <c r="S394" s="268"/>
      <c r="T394" s="269"/>
      <c r="U394" s="13"/>
      <c r="V394" s="13"/>
      <c r="W394" s="13"/>
      <c r="X394" s="13"/>
      <c r="Y394" s="13"/>
      <c r="Z394" s="13"/>
      <c r="AA394" s="13"/>
      <c r="AB394" s="13"/>
      <c r="AC394" s="13"/>
      <c r="AD394" s="13"/>
      <c r="AE394" s="13"/>
      <c r="AT394" s="270" t="s">
        <v>203</v>
      </c>
      <c r="AU394" s="270" t="s">
        <v>85</v>
      </c>
      <c r="AV394" s="13" t="s">
        <v>85</v>
      </c>
      <c r="AW394" s="13" t="s">
        <v>32</v>
      </c>
      <c r="AX394" s="13" t="s">
        <v>75</v>
      </c>
      <c r="AY394" s="270" t="s">
        <v>172</v>
      </c>
    </row>
    <row r="395" spans="1:51" s="16" customFormat="1" ht="12">
      <c r="A395" s="16"/>
      <c r="B395" s="298"/>
      <c r="C395" s="299"/>
      <c r="D395" s="255" t="s">
        <v>203</v>
      </c>
      <c r="E395" s="300" t="s">
        <v>1</v>
      </c>
      <c r="F395" s="301" t="s">
        <v>257</v>
      </c>
      <c r="G395" s="299"/>
      <c r="H395" s="302">
        <v>2</v>
      </c>
      <c r="I395" s="303"/>
      <c r="J395" s="299"/>
      <c r="K395" s="299"/>
      <c r="L395" s="304"/>
      <c r="M395" s="305"/>
      <c r="N395" s="306"/>
      <c r="O395" s="306"/>
      <c r="P395" s="306"/>
      <c r="Q395" s="306"/>
      <c r="R395" s="306"/>
      <c r="S395" s="306"/>
      <c r="T395" s="307"/>
      <c r="U395" s="16"/>
      <c r="V395" s="16"/>
      <c r="W395" s="16"/>
      <c r="X395" s="16"/>
      <c r="Y395" s="16"/>
      <c r="Z395" s="16"/>
      <c r="AA395" s="16"/>
      <c r="AB395" s="16"/>
      <c r="AC395" s="16"/>
      <c r="AD395" s="16"/>
      <c r="AE395" s="16"/>
      <c r="AT395" s="308" t="s">
        <v>203</v>
      </c>
      <c r="AU395" s="308" t="s">
        <v>85</v>
      </c>
      <c r="AV395" s="16" t="s">
        <v>195</v>
      </c>
      <c r="AW395" s="16" t="s">
        <v>32</v>
      </c>
      <c r="AX395" s="16" t="s">
        <v>83</v>
      </c>
      <c r="AY395" s="308" t="s">
        <v>172</v>
      </c>
    </row>
    <row r="396" spans="1:65" s="2" customFormat="1" ht="33" customHeight="1">
      <c r="A396" s="39"/>
      <c r="B396" s="40"/>
      <c r="C396" s="242" t="s">
        <v>753</v>
      </c>
      <c r="D396" s="242" t="s">
        <v>175</v>
      </c>
      <c r="E396" s="243" t="s">
        <v>920</v>
      </c>
      <c r="F396" s="244" t="s">
        <v>921</v>
      </c>
      <c r="G396" s="245" t="s">
        <v>417</v>
      </c>
      <c r="H396" s="246">
        <v>11.25</v>
      </c>
      <c r="I396" s="247"/>
      <c r="J396" s="248">
        <f>ROUND(I396*H396,2)</f>
        <v>0</v>
      </c>
      <c r="K396" s="244" t="s">
        <v>179</v>
      </c>
      <c r="L396" s="45"/>
      <c r="M396" s="249" t="s">
        <v>1</v>
      </c>
      <c r="N396" s="250" t="s">
        <v>40</v>
      </c>
      <c r="O396" s="92"/>
      <c r="P396" s="251">
        <f>O396*H396</f>
        <v>0</v>
      </c>
      <c r="Q396" s="251">
        <v>2.25634</v>
      </c>
      <c r="R396" s="251">
        <f>Q396*H396</f>
        <v>25.383824999999998</v>
      </c>
      <c r="S396" s="251">
        <v>0</v>
      </c>
      <c r="T396" s="252">
        <f>S396*H396</f>
        <v>0</v>
      </c>
      <c r="U396" s="39"/>
      <c r="V396" s="39"/>
      <c r="W396" s="39"/>
      <c r="X396" s="39"/>
      <c r="Y396" s="39"/>
      <c r="Z396" s="39"/>
      <c r="AA396" s="39"/>
      <c r="AB396" s="39"/>
      <c r="AC396" s="39"/>
      <c r="AD396" s="39"/>
      <c r="AE396" s="39"/>
      <c r="AR396" s="253" t="s">
        <v>195</v>
      </c>
      <c r="AT396" s="253" t="s">
        <v>175</v>
      </c>
      <c r="AU396" s="253" t="s">
        <v>85</v>
      </c>
      <c r="AY396" s="18" t="s">
        <v>172</v>
      </c>
      <c r="BE396" s="254">
        <f>IF(N396="základní",J396,0)</f>
        <v>0</v>
      </c>
      <c r="BF396" s="254">
        <f>IF(N396="snížená",J396,0)</f>
        <v>0</v>
      </c>
      <c r="BG396" s="254">
        <f>IF(N396="zákl. přenesená",J396,0)</f>
        <v>0</v>
      </c>
      <c r="BH396" s="254">
        <f>IF(N396="sníž. přenesená",J396,0)</f>
        <v>0</v>
      </c>
      <c r="BI396" s="254">
        <f>IF(N396="nulová",J396,0)</f>
        <v>0</v>
      </c>
      <c r="BJ396" s="18" t="s">
        <v>83</v>
      </c>
      <c r="BK396" s="254">
        <f>ROUND(I396*H396,2)</f>
        <v>0</v>
      </c>
      <c r="BL396" s="18" t="s">
        <v>195</v>
      </c>
      <c r="BM396" s="253" t="s">
        <v>1150</v>
      </c>
    </row>
    <row r="397" spans="1:47" s="2" customFormat="1" ht="12">
      <c r="A397" s="39"/>
      <c r="B397" s="40"/>
      <c r="C397" s="41"/>
      <c r="D397" s="255" t="s">
        <v>182</v>
      </c>
      <c r="E397" s="41"/>
      <c r="F397" s="256" t="s">
        <v>923</v>
      </c>
      <c r="G397" s="41"/>
      <c r="H397" s="41"/>
      <c r="I397" s="210"/>
      <c r="J397" s="41"/>
      <c r="K397" s="41"/>
      <c r="L397" s="45"/>
      <c r="M397" s="257"/>
      <c r="N397" s="258"/>
      <c r="O397" s="92"/>
      <c r="P397" s="92"/>
      <c r="Q397" s="92"/>
      <c r="R397" s="92"/>
      <c r="S397" s="92"/>
      <c r="T397" s="93"/>
      <c r="U397" s="39"/>
      <c r="V397" s="39"/>
      <c r="W397" s="39"/>
      <c r="X397" s="39"/>
      <c r="Y397" s="39"/>
      <c r="Z397" s="39"/>
      <c r="AA397" s="39"/>
      <c r="AB397" s="39"/>
      <c r="AC397" s="39"/>
      <c r="AD397" s="39"/>
      <c r="AE397" s="39"/>
      <c r="AT397" s="18" t="s">
        <v>182</v>
      </c>
      <c r="AU397" s="18" t="s">
        <v>85</v>
      </c>
    </row>
    <row r="398" spans="1:51" s="13" customFormat="1" ht="12">
      <c r="A398" s="13"/>
      <c r="B398" s="260"/>
      <c r="C398" s="261"/>
      <c r="D398" s="255" t="s">
        <v>203</v>
      </c>
      <c r="E398" s="262" t="s">
        <v>1</v>
      </c>
      <c r="F398" s="263" t="s">
        <v>1151</v>
      </c>
      <c r="G398" s="261"/>
      <c r="H398" s="264">
        <v>3.75</v>
      </c>
      <c r="I398" s="265"/>
      <c r="J398" s="261"/>
      <c r="K398" s="261"/>
      <c r="L398" s="266"/>
      <c r="M398" s="267"/>
      <c r="N398" s="268"/>
      <c r="O398" s="268"/>
      <c r="P398" s="268"/>
      <c r="Q398" s="268"/>
      <c r="R398" s="268"/>
      <c r="S398" s="268"/>
      <c r="T398" s="269"/>
      <c r="U398" s="13"/>
      <c r="V398" s="13"/>
      <c r="W398" s="13"/>
      <c r="X398" s="13"/>
      <c r="Y398" s="13"/>
      <c r="Z398" s="13"/>
      <c r="AA398" s="13"/>
      <c r="AB398" s="13"/>
      <c r="AC398" s="13"/>
      <c r="AD398" s="13"/>
      <c r="AE398" s="13"/>
      <c r="AT398" s="270" t="s">
        <v>203</v>
      </c>
      <c r="AU398" s="270" t="s">
        <v>85</v>
      </c>
      <c r="AV398" s="13" t="s">
        <v>85</v>
      </c>
      <c r="AW398" s="13" t="s">
        <v>32</v>
      </c>
      <c r="AX398" s="13" t="s">
        <v>75</v>
      </c>
      <c r="AY398" s="270" t="s">
        <v>172</v>
      </c>
    </row>
    <row r="399" spans="1:51" s="13" customFormat="1" ht="12">
      <c r="A399" s="13"/>
      <c r="B399" s="260"/>
      <c r="C399" s="261"/>
      <c r="D399" s="255" t="s">
        <v>203</v>
      </c>
      <c r="E399" s="262" t="s">
        <v>1</v>
      </c>
      <c r="F399" s="263" t="s">
        <v>925</v>
      </c>
      <c r="G399" s="261"/>
      <c r="H399" s="264">
        <v>2.4</v>
      </c>
      <c r="I399" s="265"/>
      <c r="J399" s="261"/>
      <c r="K399" s="261"/>
      <c r="L399" s="266"/>
      <c r="M399" s="267"/>
      <c r="N399" s="268"/>
      <c r="O399" s="268"/>
      <c r="P399" s="268"/>
      <c r="Q399" s="268"/>
      <c r="R399" s="268"/>
      <c r="S399" s="268"/>
      <c r="T399" s="269"/>
      <c r="U399" s="13"/>
      <c r="V399" s="13"/>
      <c r="W399" s="13"/>
      <c r="X399" s="13"/>
      <c r="Y399" s="13"/>
      <c r="Z399" s="13"/>
      <c r="AA399" s="13"/>
      <c r="AB399" s="13"/>
      <c r="AC399" s="13"/>
      <c r="AD399" s="13"/>
      <c r="AE399" s="13"/>
      <c r="AT399" s="270" t="s">
        <v>203</v>
      </c>
      <c r="AU399" s="270" t="s">
        <v>85</v>
      </c>
      <c r="AV399" s="13" t="s">
        <v>85</v>
      </c>
      <c r="AW399" s="13" t="s">
        <v>32</v>
      </c>
      <c r="AX399" s="13" t="s">
        <v>75</v>
      </c>
      <c r="AY399" s="270" t="s">
        <v>172</v>
      </c>
    </row>
    <row r="400" spans="1:51" s="13" customFormat="1" ht="12">
      <c r="A400" s="13"/>
      <c r="B400" s="260"/>
      <c r="C400" s="261"/>
      <c r="D400" s="255" t="s">
        <v>203</v>
      </c>
      <c r="E400" s="262" t="s">
        <v>1</v>
      </c>
      <c r="F400" s="263" t="s">
        <v>1152</v>
      </c>
      <c r="G400" s="261"/>
      <c r="H400" s="264">
        <v>5.1</v>
      </c>
      <c r="I400" s="265"/>
      <c r="J400" s="261"/>
      <c r="K400" s="261"/>
      <c r="L400" s="266"/>
      <c r="M400" s="267"/>
      <c r="N400" s="268"/>
      <c r="O400" s="268"/>
      <c r="P400" s="268"/>
      <c r="Q400" s="268"/>
      <c r="R400" s="268"/>
      <c r="S400" s="268"/>
      <c r="T400" s="269"/>
      <c r="U400" s="13"/>
      <c r="V400" s="13"/>
      <c r="W400" s="13"/>
      <c r="X400" s="13"/>
      <c r="Y400" s="13"/>
      <c r="Z400" s="13"/>
      <c r="AA400" s="13"/>
      <c r="AB400" s="13"/>
      <c r="AC400" s="13"/>
      <c r="AD400" s="13"/>
      <c r="AE400" s="13"/>
      <c r="AT400" s="270" t="s">
        <v>203</v>
      </c>
      <c r="AU400" s="270" t="s">
        <v>85</v>
      </c>
      <c r="AV400" s="13" t="s">
        <v>85</v>
      </c>
      <c r="AW400" s="13" t="s">
        <v>32</v>
      </c>
      <c r="AX400" s="13" t="s">
        <v>75</v>
      </c>
      <c r="AY400" s="270" t="s">
        <v>172</v>
      </c>
    </row>
    <row r="401" spans="1:51" s="16" customFormat="1" ht="12">
      <c r="A401" s="16"/>
      <c r="B401" s="298"/>
      <c r="C401" s="299"/>
      <c r="D401" s="255" t="s">
        <v>203</v>
      </c>
      <c r="E401" s="300" t="s">
        <v>1</v>
      </c>
      <c r="F401" s="301" t="s">
        <v>257</v>
      </c>
      <c r="G401" s="299"/>
      <c r="H401" s="302">
        <v>11.25</v>
      </c>
      <c r="I401" s="303"/>
      <c r="J401" s="299"/>
      <c r="K401" s="299"/>
      <c r="L401" s="304"/>
      <c r="M401" s="305"/>
      <c r="N401" s="306"/>
      <c r="O401" s="306"/>
      <c r="P401" s="306"/>
      <c r="Q401" s="306"/>
      <c r="R401" s="306"/>
      <c r="S401" s="306"/>
      <c r="T401" s="307"/>
      <c r="U401" s="16"/>
      <c r="V401" s="16"/>
      <c r="W401" s="16"/>
      <c r="X401" s="16"/>
      <c r="Y401" s="16"/>
      <c r="Z401" s="16"/>
      <c r="AA401" s="16"/>
      <c r="AB401" s="16"/>
      <c r="AC401" s="16"/>
      <c r="AD401" s="16"/>
      <c r="AE401" s="16"/>
      <c r="AT401" s="308" t="s">
        <v>203</v>
      </c>
      <c r="AU401" s="308" t="s">
        <v>85</v>
      </c>
      <c r="AV401" s="16" t="s">
        <v>195</v>
      </c>
      <c r="AW401" s="16" t="s">
        <v>32</v>
      </c>
      <c r="AX401" s="16" t="s">
        <v>83</v>
      </c>
      <c r="AY401" s="308" t="s">
        <v>172</v>
      </c>
    </row>
    <row r="402" spans="1:65" s="2" customFormat="1" ht="24.15" customHeight="1">
      <c r="A402" s="39"/>
      <c r="B402" s="40"/>
      <c r="C402" s="242" t="s">
        <v>759</v>
      </c>
      <c r="D402" s="242" t="s">
        <v>175</v>
      </c>
      <c r="E402" s="243" t="s">
        <v>1153</v>
      </c>
      <c r="F402" s="244" t="s">
        <v>1154</v>
      </c>
      <c r="G402" s="245" t="s">
        <v>238</v>
      </c>
      <c r="H402" s="246">
        <v>1</v>
      </c>
      <c r="I402" s="247"/>
      <c r="J402" s="248">
        <f>ROUND(I402*H402,2)</f>
        <v>0</v>
      </c>
      <c r="K402" s="244" t="s">
        <v>216</v>
      </c>
      <c r="L402" s="45"/>
      <c r="M402" s="249" t="s">
        <v>1</v>
      </c>
      <c r="N402" s="250" t="s">
        <v>40</v>
      </c>
      <c r="O402" s="92"/>
      <c r="P402" s="251">
        <f>O402*H402</f>
        <v>0</v>
      </c>
      <c r="Q402" s="251">
        <v>0</v>
      </c>
      <c r="R402" s="251">
        <f>Q402*H402</f>
        <v>0</v>
      </c>
      <c r="S402" s="251">
        <v>0.075</v>
      </c>
      <c r="T402" s="252">
        <f>S402*H402</f>
        <v>0.075</v>
      </c>
      <c r="U402" s="39"/>
      <c r="V402" s="39"/>
      <c r="W402" s="39"/>
      <c r="X402" s="39"/>
      <c r="Y402" s="39"/>
      <c r="Z402" s="39"/>
      <c r="AA402" s="39"/>
      <c r="AB402" s="39"/>
      <c r="AC402" s="39"/>
      <c r="AD402" s="39"/>
      <c r="AE402" s="39"/>
      <c r="AR402" s="253" t="s">
        <v>195</v>
      </c>
      <c r="AT402" s="253" t="s">
        <v>175</v>
      </c>
      <c r="AU402" s="253" t="s">
        <v>85</v>
      </c>
      <c r="AY402" s="18" t="s">
        <v>172</v>
      </c>
      <c r="BE402" s="254">
        <f>IF(N402="základní",J402,0)</f>
        <v>0</v>
      </c>
      <c r="BF402" s="254">
        <f>IF(N402="snížená",J402,0)</f>
        <v>0</v>
      </c>
      <c r="BG402" s="254">
        <f>IF(N402="zákl. přenesená",J402,0)</f>
        <v>0</v>
      </c>
      <c r="BH402" s="254">
        <f>IF(N402="sníž. přenesená",J402,0)</f>
        <v>0</v>
      </c>
      <c r="BI402" s="254">
        <f>IF(N402="nulová",J402,0)</f>
        <v>0</v>
      </c>
      <c r="BJ402" s="18" t="s">
        <v>83</v>
      </c>
      <c r="BK402" s="254">
        <f>ROUND(I402*H402,2)</f>
        <v>0</v>
      </c>
      <c r="BL402" s="18" t="s">
        <v>195</v>
      </c>
      <c r="BM402" s="253" t="s">
        <v>1155</v>
      </c>
    </row>
    <row r="403" spans="1:47" s="2" customFormat="1" ht="12">
      <c r="A403" s="39"/>
      <c r="B403" s="40"/>
      <c r="C403" s="41"/>
      <c r="D403" s="255" t="s">
        <v>182</v>
      </c>
      <c r="E403" s="41"/>
      <c r="F403" s="256" t="s">
        <v>1156</v>
      </c>
      <c r="G403" s="41"/>
      <c r="H403" s="41"/>
      <c r="I403" s="210"/>
      <c r="J403" s="41"/>
      <c r="K403" s="41"/>
      <c r="L403" s="45"/>
      <c r="M403" s="257"/>
      <c r="N403" s="258"/>
      <c r="O403" s="92"/>
      <c r="P403" s="92"/>
      <c r="Q403" s="92"/>
      <c r="R403" s="92"/>
      <c r="S403" s="92"/>
      <c r="T403" s="93"/>
      <c r="U403" s="39"/>
      <c r="V403" s="39"/>
      <c r="W403" s="39"/>
      <c r="X403" s="39"/>
      <c r="Y403" s="39"/>
      <c r="Z403" s="39"/>
      <c r="AA403" s="39"/>
      <c r="AB403" s="39"/>
      <c r="AC403" s="39"/>
      <c r="AD403" s="39"/>
      <c r="AE403" s="39"/>
      <c r="AT403" s="18" t="s">
        <v>182</v>
      </c>
      <c r="AU403" s="18" t="s">
        <v>85</v>
      </c>
    </row>
    <row r="404" spans="1:47" s="2" customFormat="1" ht="12">
      <c r="A404" s="39"/>
      <c r="B404" s="40"/>
      <c r="C404" s="41"/>
      <c r="D404" s="271" t="s">
        <v>218</v>
      </c>
      <c r="E404" s="41"/>
      <c r="F404" s="272" t="s">
        <v>1157</v>
      </c>
      <c r="G404" s="41"/>
      <c r="H404" s="41"/>
      <c r="I404" s="210"/>
      <c r="J404" s="41"/>
      <c r="K404" s="41"/>
      <c r="L404" s="45"/>
      <c r="M404" s="257"/>
      <c r="N404" s="258"/>
      <c r="O404" s="92"/>
      <c r="P404" s="92"/>
      <c r="Q404" s="92"/>
      <c r="R404" s="92"/>
      <c r="S404" s="92"/>
      <c r="T404" s="93"/>
      <c r="U404" s="39"/>
      <c r="V404" s="39"/>
      <c r="W404" s="39"/>
      <c r="X404" s="39"/>
      <c r="Y404" s="39"/>
      <c r="Z404" s="39"/>
      <c r="AA404" s="39"/>
      <c r="AB404" s="39"/>
      <c r="AC404" s="39"/>
      <c r="AD404" s="39"/>
      <c r="AE404" s="39"/>
      <c r="AT404" s="18" t="s">
        <v>218</v>
      </c>
      <c r="AU404" s="18" t="s">
        <v>85</v>
      </c>
    </row>
    <row r="405" spans="1:47" s="2" customFormat="1" ht="12">
      <c r="A405" s="39"/>
      <c r="B405" s="40"/>
      <c r="C405" s="41"/>
      <c r="D405" s="255" t="s">
        <v>242</v>
      </c>
      <c r="E405" s="41"/>
      <c r="F405" s="259" t="s">
        <v>1158</v>
      </c>
      <c r="G405" s="41"/>
      <c r="H405" s="41"/>
      <c r="I405" s="210"/>
      <c r="J405" s="41"/>
      <c r="K405" s="41"/>
      <c r="L405" s="45"/>
      <c r="M405" s="257"/>
      <c r="N405" s="258"/>
      <c r="O405" s="92"/>
      <c r="P405" s="92"/>
      <c r="Q405" s="92"/>
      <c r="R405" s="92"/>
      <c r="S405" s="92"/>
      <c r="T405" s="93"/>
      <c r="U405" s="39"/>
      <c r="V405" s="39"/>
      <c r="W405" s="39"/>
      <c r="X405" s="39"/>
      <c r="Y405" s="39"/>
      <c r="Z405" s="39"/>
      <c r="AA405" s="39"/>
      <c r="AB405" s="39"/>
      <c r="AC405" s="39"/>
      <c r="AD405" s="39"/>
      <c r="AE405" s="39"/>
      <c r="AT405" s="18" t="s">
        <v>242</v>
      </c>
      <c r="AU405" s="18" t="s">
        <v>85</v>
      </c>
    </row>
    <row r="406" spans="1:51" s="13" customFormat="1" ht="12">
      <c r="A406" s="13"/>
      <c r="B406" s="260"/>
      <c r="C406" s="261"/>
      <c r="D406" s="255" t="s">
        <v>203</v>
      </c>
      <c r="E406" s="262" t="s">
        <v>1</v>
      </c>
      <c r="F406" s="263" t="s">
        <v>83</v>
      </c>
      <c r="G406" s="261"/>
      <c r="H406" s="264">
        <v>1</v>
      </c>
      <c r="I406" s="265"/>
      <c r="J406" s="261"/>
      <c r="K406" s="261"/>
      <c r="L406" s="266"/>
      <c r="M406" s="267"/>
      <c r="N406" s="268"/>
      <c r="O406" s="268"/>
      <c r="P406" s="268"/>
      <c r="Q406" s="268"/>
      <c r="R406" s="268"/>
      <c r="S406" s="268"/>
      <c r="T406" s="269"/>
      <c r="U406" s="13"/>
      <c r="V406" s="13"/>
      <c r="W406" s="13"/>
      <c r="X406" s="13"/>
      <c r="Y406" s="13"/>
      <c r="Z406" s="13"/>
      <c r="AA406" s="13"/>
      <c r="AB406" s="13"/>
      <c r="AC406" s="13"/>
      <c r="AD406" s="13"/>
      <c r="AE406" s="13"/>
      <c r="AT406" s="270" t="s">
        <v>203</v>
      </c>
      <c r="AU406" s="270" t="s">
        <v>85</v>
      </c>
      <c r="AV406" s="13" t="s">
        <v>85</v>
      </c>
      <c r="AW406" s="13" t="s">
        <v>32</v>
      </c>
      <c r="AX406" s="13" t="s">
        <v>83</v>
      </c>
      <c r="AY406" s="270" t="s">
        <v>172</v>
      </c>
    </row>
    <row r="407" spans="1:65" s="2" customFormat="1" ht="21.75" customHeight="1">
      <c r="A407" s="39"/>
      <c r="B407" s="40"/>
      <c r="C407" s="242" t="s">
        <v>1159</v>
      </c>
      <c r="D407" s="242" t="s">
        <v>175</v>
      </c>
      <c r="E407" s="243" t="s">
        <v>1160</v>
      </c>
      <c r="F407" s="244" t="s">
        <v>1161</v>
      </c>
      <c r="G407" s="245" t="s">
        <v>238</v>
      </c>
      <c r="H407" s="246">
        <v>1</v>
      </c>
      <c r="I407" s="247"/>
      <c r="J407" s="248">
        <f>ROUND(I407*H407,2)</f>
        <v>0</v>
      </c>
      <c r="K407" s="244" t="s">
        <v>216</v>
      </c>
      <c r="L407" s="45"/>
      <c r="M407" s="249" t="s">
        <v>1</v>
      </c>
      <c r="N407" s="250" t="s">
        <v>40</v>
      </c>
      <c r="O407" s="92"/>
      <c r="P407" s="251">
        <f>O407*H407</f>
        <v>0</v>
      </c>
      <c r="Q407" s="251">
        <v>0</v>
      </c>
      <c r="R407" s="251">
        <f>Q407*H407</f>
        <v>0</v>
      </c>
      <c r="S407" s="251">
        <v>0.087</v>
      </c>
      <c r="T407" s="252">
        <f>S407*H407</f>
        <v>0.087</v>
      </c>
      <c r="U407" s="39"/>
      <c r="V407" s="39"/>
      <c r="W407" s="39"/>
      <c r="X407" s="39"/>
      <c r="Y407" s="39"/>
      <c r="Z407" s="39"/>
      <c r="AA407" s="39"/>
      <c r="AB407" s="39"/>
      <c r="AC407" s="39"/>
      <c r="AD407" s="39"/>
      <c r="AE407" s="39"/>
      <c r="AR407" s="253" t="s">
        <v>195</v>
      </c>
      <c r="AT407" s="253" t="s">
        <v>175</v>
      </c>
      <c r="AU407" s="253" t="s">
        <v>85</v>
      </c>
      <c r="AY407" s="18" t="s">
        <v>172</v>
      </c>
      <c r="BE407" s="254">
        <f>IF(N407="základní",J407,0)</f>
        <v>0</v>
      </c>
      <c r="BF407" s="254">
        <f>IF(N407="snížená",J407,0)</f>
        <v>0</v>
      </c>
      <c r="BG407" s="254">
        <f>IF(N407="zákl. přenesená",J407,0)</f>
        <v>0</v>
      </c>
      <c r="BH407" s="254">
        <f>IF(N407="sníž. přenesená",J407,0)</f>
        <v>0</v>
      </c>
      <c r="BI407" s="254">
        <f>IF(N407="nulová",J407,0)</f>
        <v>0</v>
      </c>
      <c r="BJ407" s="18" t="s">
        <v>83</v>
      </c>
      <c r="BK407" s="254">
        <f>ROUND(I407*H407,2)</f>
        <v>0</v>
      </c>
      <c r="BL407" s="18" t="s">
        <v>195</v>
      </c>
      <c r="BM407" s="253" t="s">
        <v>1162</v>
      </c>
    </row>
    <row r="408" spans="1:47" s="2" customFormat="1" ht="12">
      <c r="A408" s="39"/>
      <c r="B408" s="40"/>
      <c r="C408" s="41"/>
      <c r="D408" s="255" t="s">
        <v>182</v>
      </c>
      <c r="E408" s="41"/>
      <c r="F408" s="256" t="s">
        <v>1163</v>
      </c>
      <c r="G408" s="41"/>
      <c r="H408" s="41"/>
      <c r="I408" s="210"/>
      <c r="J408" s="41"/>
      <c r="K408" s="41"/>
      <c r="L408" s="45"/>
      <c r="M408" s="257"/>
      <c r="N408" s="258"/>
      <c r="O408" s="92"/>
      <c r="P408" s="92"/>
      <c r="Q408" s="92"/>
      <c r="R408" s="92"/>
      <c r="S408" s="92"/>
      <c r="T408" s="93"/>
      <c r="U408" s="39"/>
      <c r="V408" s="39"/>
      <c r="W408" s="39"/>
      <c r="X408" s="39"/>
      <c r="Y408" s="39"/>
      <c r="Z408" s="39"/>
      <c r="AA408" s="39"/>
      <c r="AB408" s="39"/>
      <c r="AC408" s="39"/>
      <c r="AD408" s="39"/>
      <c r="AE408" s="39"/>
      <c r="AT408" s="18" t="s">
        <v>182</v>
      </c>
      <c r="AU408" s="18" t="s">
        <v>85</v>
      </c>
    </row>
    <row r="409" spans="1:47" s="2" customFormat="1" ht="12">
      <c r="A409" s="39"/>
      <c r="B409" s="40"/>
      <c r="C409" s="41"/>
      <c r="D409" s="271" t="s">
        <v>218</v>
      </c>
      <c r="E409" s="41"/>
      <c r="F409" s="272" t="s">
        <v>1164</v>
      </c>
      <c r="G409" s="41"/>
      <c r="H409" s="41"/>
      <c r="I409" s="210"/>
      <c r="J409" s="41"/>
      <c r="K409" s="41"/>
      <c r="L409" s="45"/>
      <c r="M409" s="257"/>
      <c r="N409" s="258"/>
      <c r="O409" s="92"/>
      <c r="P409" s="92"/>
      <c r="Q409" s="92"/>
      <c r="R409" s="92"/>
      <c r="S409" s="92"/>
      <c r="T409" s="93"/>
      <c r="U409" s="39"/>
      <c r="V409" s="39"/>
      <c r="W409" s="39"/>
      <c r="X409" s="39"/>
      <c r="Y409" s="39"/>
      <c r="Z409" s="39"/>
      <c r="AA409" s="39"/>
      <c r="AB409" s="39"/>
      <c r="AC409" s="39"/>
      <c r="AD409" s="39"/>
      <c r="AE409" s="39"/>
      <c r="AT409" s="18" t="s">
        <v>218</v>
      </c>
      <c r="AU409" s="18" t="s">
        <v>85</v>
      </c>
    </row>
    <row r="410" spans="1:47" s="2" customFormat="1" ht="12">
      <c r="A410" s="39"/>
      <c r="B410" s="40"/>
      <c r="C410" s="41"/>
      <c r="D410" s="255" t="s">
        <v>242</v>
      </c>
      <c r="E410" s="41"/>
      <c r="F410" s="259" t="s">
        <v>1158</v>
      </c>
      <c r="G410" s="41"/>
      <c r="H410" s="41"/>
      <c r="I410" s="210"/>
      <c r="J410" s="41"/>
      <c r="K410" s="41"/>
      <c r="L410" s="45"/>
      <c r="M410" s="257"/>
      <c r="N410" s="258"/>
      <c r="O410" s="92"/>
      <c r="P410" s="92"/>
      <c r="Q410" s="92"/>
      <c r="R410" s="92"/>
      <c r="S410" s="92"/>
      <c r="T410" s="93"/>
      <c r="U410" s="39"/>
      <c r="V410" s="39"/>
      <c r="W410" s="39"/>
      <c r="X410" s="39"/>
      <c r="Y410" s="39"/>
      <c r="Z410" s="39"/>
      <c r="AA410" s="39"/>
      <c r="AB410" s="39"/>
      <c r="AC410" s="39"/>
      <c r="AD410" s="39"/>
      <c r="AE410" s="39"/>
      <c r="AT410" s="18" t="s">
        <v>242</v>
      </c>
      <c r="AU410" s="18" t="s">
        <v>85</v>
      </c>
    </row>
    <row r="411" spans="1:51" s="13" customFormat="1" ht="12">
      <c r="A411" s="13"/>
      <c r="B411" s="260"/>
      <c r="C411" s="261"/>
      <c r="D411" s="255" t="s">
        <v>203</v>
      </c>
      <c r="E411" s="262" t="s">
        <v>1</v>
      </c>
      <c r="F411" s="263" t="s">
        <v>83</v>
      </c>
      <c r="G411" s="261"/>
      <c r="H411" s="264">
        <v>1</v>
      </c>
      <c r="I411" s="265"/>
      <c r="J411" s="261"/>
      <c r="K411" s="261"/>
      <c r="L411" s="266"/>
      <c r="M411" s="267"/>
      <c r="N411" s="268"/>
      <c r="O411" s="268"/>
      <c r="P411" s="268"/>
      <c r="Q411" s="268"/>
      <c r="R411" s="268"/>
      <c r="S411" s="268"/>
      <c r="T411" s="269"/>
      <c r="U411" s="13"/>
      <c r="V411" s="13"/>
      <c r="W411" s="13"/>
      <c r="X411" s="13"/>
      <c r="Y411" s="13"/>
      <c r="Z411" s="13"/>
      <c r="AA411" s="13"/>
      <c r="AB411" s="13"/>
      <c r="AC411" s="13"/>
      <c r="AD411" s="13"/>
      <c r="AE411" s="13"/>
      <c r="AT411" s="270" t="s">
        <v>203</v>
      </c>
      <c r="AU411" s="270" t="s">
        <v>85</v>
      </c>
      <c r="AV411" s="13" t="s">
        <v>85</v>
      </c>
      <c r="AW411" s="13" t="s">
        <v>32</v>
      </c>
      <c r="AX411" s="13" t="s">
        <v>83</v>
      </c>
      <c r="AY411" s="270" t="s">
        <v>172</v>
      </c>
    </row>
    <row r="412" spans="1:65" s="2" customFormat="1" ht="24.15" customHeight="1">
      <c r="A412" s="39"/>
      <c r="B412" s="40"/>
      <c r="C412" s="242" t="s">
        <v>1165</v>
      </c>
      <c r="D412" s="242" t="s">
        <v>175</v>
      </c>
      <c r="E412" s="243" t="s">
        <v>676</v>
      </c>
      <c r="F412" s="244" t="s">
        <v>677</v>
      </c>
      <c r="G412" s="245" t="s">
        <v>238</v>
      </c>
      <c r="H412" s="246">
        <v>3</v>
      </c>
      <c r="I412" s="247"/>
      <c r="J412" s="248">
        <f>ROUND(I412*H412,2)</f>
        <v>0</v>
      </c>
      <c r="K412" s="244" t="s">
        <v>216</v>
      </c>
      <c r="L412" s="45"/>
      <c r="M412" s="249" t="s">
        <v>1</v>
      </c>
      <c r="N412" s="250" t="s">
        <v>40</v>
      </c>
      <c r="O412" s="92"/>
      <c r="P412" s="251">
        <f>O412*H412</f>
        <v>0</v>
      </c>
      <c r="Q412" s="251">
        <v>0</v>
      </c>
      <c r="R412" s="251">
        <f>Q412*H412</f>
        <v>0</v>
      </c>
      <c r="S412" s="251">
        <v>0.082</v>
      </c>
      <c r="T412" s="252">
        <f>S412*H412</f>
        <v>0.246</v>
      </c>
      <c r="U412" s="39"/>
      <c r="V412" s="39"/>
      <c r="W412" s="39"/>
      <c r="X412" s="39"/>
      <c r="Y412" s="39"/>
      <c r="Z412" s="39"/>
      <c r="AA412" s="39"/>
      <c r="AB412" s="39"/>
      <c r="AC412" s="39"/>
      <c r="AD412" s="39"/>
      <c r="AE412" s="39"/>
      <c r="AR412" s="253" t="s">
        <v>195</v>
      </c>
      <c r="AT412" s="253" t="s">
        <v>175</v>
      </c>
      <c r="AU412" s="253" t="s">
        <v>85</v>
      </c>
      <c r="AY412" s="18" t="s">
        <v>172</v>
      </c>
      <c r="BE412" s="254">
        <f>IF(N412="základní",J412,0)</f>
        <v>0</v>
      </c>
      <c r="BF412" s="254">
        <f>IF(N412="snížená",J412,0)</f>
        <v>0</v>
      </c>
      <c r="BG412" s="254">
        <f>IF(N412="zákl. přenesená",J412,0)</f>
        <v>0</v>
      </c>
      <c r="BH412" s="254">
        <f>IF(N412="sníž. přenesená",J412,0)</f>
        <v>0</v>
      </c>
      <c r="BI412" s="254">
        <f>IF(N412="nulová",J412,0)</f>
        <v>0</v>
      </c>
      <c r="BJ412" s="18" t="s">
        <v>83</v>
      </c>
      <c r="BK412" s="254">
        <f>ROUND(I412*H412,2)</f>
        <v>0</v>
      </c>
      <c r="BL412" s="18" t="s">
        <v>195</v>
      </c>
      <c r="BM412" s="253" t="s">
        <v>1166</v>
      </c>
    </row>
    <row r="413" spans="1:47" s="2" customFormat="1" ht="12">
      <c r="A413" s="39"/>
      <c r="B413" s="40"/>
      <c r="C413" s="41"/>
      <c r="D413" s="255" t="s">
        <v>182</v>
      </c>
      <c r="E413" s="41"/>
      <c r="F413" s="256" t="s">
        <v>679</v>
      </c>
      <c r="G413" s="41"/>
      <c r="H413" s="41"/>
      <c r="I413" s="210"/>
      <c r="J413" s="41"/>
      <c r="K413" s="41"/>
      <c r="L413" s="45"/>
      <c r="M413" s="257"/>
      <c r="N413" s="258"/>
      <c r="O413" s="92"/>
      <c r="P413" s="92"/>
      <c r="Q413" s="92"/>
      <c r="R413" s="92"/>
      <c r="S413" s="92"/>
      <c r="T413" s="93"/>
      <c r="U413" s="39"/>
      <c r="V413" s="39"/>
      <c r="W413" s="39"/>
      <c r="X413" s="39"/>
      <c r="Y413" s="39"/>
      <c r="Z413" s="39"/>
      <c r="AA413" s="39"/>
      <c r="AB413" s="39"/>
      <c r="AC413" s="39"/>
      <c r="AD413" s="39"/>
      <c r="AE413" s="39"/>
      <c r="AT413" s="18" t="s">
        <v>182</v>
      </c>
      <c r="AU413" s="18" t="s">
        <v>85</v>
      </c>
    </row>
    <row r="414" spans="1:47" s="2" customFormat="1" ht="12">
      <c r="A414" s="39"/>
      <c r="B414" s="40"/>
      <c r="C414" s="41"/>
      <c r="D414" s="271" t="s">
        <v>218</v>
      </c>
      <c r="E414" s="41"/>
      <c r="F414" s="272" t="s">
        <v>680</v>
      </c>
      <c r="G414" s="41"/>
      <c r="H414" s="41"/>
      <c r="I414" s="210"/>
      <c r="J414" s="41"/>
      <c r="K414" s="41"/>
      <c r="L414" s="45"/>
      <c r="M414" s="257"/>
      <c r="N414" s="258"/>
      <c r="O414" s="92"/>
      <c r="P414" s="92"/>
      <c r="Q414" s="92"/>
      <c r="R414" s="92"/>
      <c r="S414" s="92"/>
      <c r="T414" s="93"/>
      <c r="U414" s="39"/>
      <c r="V414" s="39"/>
      <c r="W414" s="39"/>
      <c r="X414" s="39"/>
      <c r="Y414" s="39"/>
      <c r="Z414" s="39"/>
      <c r="AA414" s="39"/>
      <c r="AB414" s="39"/>
      <c r="AC414" s="39"/>
      <c r="AD414" s="39"/>
      <c r="AE414" s="39"/>
      <c r="AT414" s="18" t="s">
        <v>218</v>
      </c>
      <c r="AU414" s="18" t="s">
        <v>85</v>
      </c>
    </row>
    <row r="415" spans="1:47" s="2" customFormat="1" ht="12">
      <c r="A415" s="39"/>
      <c r="B415" s="40"/>
      <c r="C415" s="41"/>
      <c r="D415" s="255" t="s">
        <v>242</v>
      </c>
      <c r="E415" s="41"/>
      <c r="F415" s="259" t="s">
        <v>681</v>
      </c>
      <c r="G415" s="41"/>
      <c r="H415" s="41"/>
      <c r="I415" s="210"/>
      <c r="J415" s="41"/>
      <c r="K415" s="41"/>
      <c r="L415" s="45"/>
      <c r="M415" s="257"/>
      <c r="N415" s="258"/>
      <c r="O415" s="92"/>
      <c r="P415" s="92"/>
      <c r="Q415" s="92"/>
      <c r="R415" s="92"/>
      <c r="S415" s="92"/>
      <c r="T415" s="93"/>
      <c r="U415" s="39"/>
      <c r="V415" s="39"/>
      <c r="W415" s="39"/>
      <c r="X415" s="39"/>
      <c r="Y415" s="39"/>
      <c r="Z415" s="39"/>
      <c r="AA415" s="39"/>
      <c r="AB415" s="39"/>
      <c r="AC415" s="39"/>
      <c r="AD415" s="39"/>
      <c r="AE415" s="39"/>
      <c r="AT415" s="18" t="s">
        <v>242</v>
      </c>
      <c r="AU415" s="18" t="s">
        <v>85</v>
      </c>
    </row>
    <row r="416" spans="1:51" s="13" customFormat="1" ht="12">
      <c r="A416" s="13"/>
      <c r="B416" s="260"/>
      <c r="C416" s="261"/>
      <c r="D416" s="255" t="s">
        <v>203</v>
      </c>
      <c r="E416" s="262" t="s">
        <v>1</v>
      </c>
      <c r="F416" s="263" t="s">
        <v>1167</v>
      </c>
      <c r="G416" s="261"/>
      <c r="H416" s="264">
        <v>3</v>
      </c>
      <c r="I416" s="265"/>
      <c r="J416" s="261"/>
      <c r="K416" s="261"/>
      <c r="L416" s="266"/>
      <c r="M416" s="267"/>
      <c r="N416" s="268"/>
      <c r="O416" s="268"/>
      <c r="P416" s="268"/>
      <c r="Q416" s="268"/>
      <c r="R416" s="268"/>
      <c r="S416" s="268"/>
      <c r="T416" s="269"/>
      <c r="U416" s="13"/>
      <c r="V416" s="13"/>
      <c r="W416" s="13"/>
      <c r="X416" s="13"/>
      <c r="Y416" s="13"/>
      <c r="Z416" s="13"/>
      <c r="AA416" s="13"/>
      <c r="AB416" s="13"/>
      <c r="AC416" s="13"/>
      <c r="AD416" s="13"/>
      <c r="AE416" s="13"/>
      <c r="AT416" s="270" t="s">
        <v>203</v>
      </c>
      <c r="AU416" s="270" t="s">
        <v>85</v>
      </c>
      <c r="AV416" s="13" t="s">
        <v>85</v>
      </c>
      <c r="AW416" s="13" t="s">
        <v>32</v>
      </c>
      <c r="AX416" s="13" t="s">
        <v>83</v>
      </c>
      <c r="AY416" s="270" t="s">
        <v>172</v>
      </c>
    </row>
    <row r="417" spans="1:65" s="2" customFormat="1" ht="24.15" customHeight="1">
      <c r="A417" s="39"/>
      <c r="B417" s="40"/>
      <c r="C417" s="242" t="s">
        <v>1168</v>
      </c>
      <c r="D417" s="242" t="s">
        <v>175</v>
      </c>
      <c r="E417" s="243" t="s">
        <v>684</v>
      </c>
      <c r="F417" s="244" t="s">
        <v>685</v>
      </c>
      <c r="G417" s="245" t="s">
        <v>238</v>
      </c>
      <c r="H417" s="246">
        <v>3</v>
      </c>
      <c r="I417" s="247"/>
      <c r="J417" s="248">
        <f>ROUND(I417*H417,2)</f>
        <v>0</v>
      </c>
      <c r="K417" s="244" t="s">
        <v>216</v>
      </c>
      <c r="L417" s="45"/>
      <c r="M417" s="249" t="s">
        <v>1</v>
      </c>
      <c r="N417" s="250" t="s">
        <v>40</v>
      </c>
      <c r="O417" s="92"/>
      <c r="P417" s="251">
        <f>O417*H417</f>
        <v>0</v>
      </c>
      <c r="Q417" s="251">
        <v>0</v>
      </c>
      <c r="R417" s="251">
        <f>Q417*H417</f>
        <v>0</v>
      </c>
      <c r="S417" s="251">
        <v>0.004</v>
      </c>
      <c r="T417" s="252">
        <f>S417*H417</f>
        <v>0.012</v>
      </c>
      <c r="U417" s="39"/>
      <c r="V417" s="39"/>
      <c r="W417" s="39"/>
      <c r="X417" s="39"/>
      <c r="Y417" s="39"/>
      <c r="Z417" s="39"/>
      <c r="AA417" s="39"/>
      <c r="AB417" s="39"/>
      <c r="AC417" s="39"/>
      <c r="AD417" s="39"/>
      <c r="AE417" s="39"/>
      <c r="AR417" s="253" t="s">
        <v>195</v>
      </c>
      <c r="AT417" s="253" t="s">
        <v>175</v>
      </c>
      <c r="AU417" s="253" t="s">
        <v>85</v>
      </c>
      <c r="AY417" s="18" t="s">
        <v>172</v>
      </c>
      <c r="BE417" s="254">
        <f>IF(N417="základní",J417,0)</f>
        <v>0</v>
      </c>
      <c r="BF417" s="254">
        <f>IF(N417="snížená",J417,0)</f>
        <v>0</v>
      </c>
      <c r="BG417" s="254">
        <f>IF(N417="zákl. přenesená",J417,0)</f>
        <v>0</v>
      </c>
      <c r="BH417" s="254">
        <f>IF(N417="sníž. přenesená",J417,0)</f>
        <v>0</v>
      </c>
      <c r="BI417" s="254">
        <f>IF(N417="nulová",J417,0)</f>
        <v>0</v>
      </c>
      <c r="BJ417" s="18" t="s">
        <v>83</v>
      </c>
      <c r="BK417" s="254">
        <f>ROUND(I417*H417,2)</f>
        <v>0</v>
      </c>
      <c r="BL417" s="18" t="s">
        <v>195</v>
      </c>
      <c r="BM417" s="253" t="s">
        <v>1169</v>
      </c>
    </row>
    <row r="418" spans="1:47" s="2" customFormat="1" ht="12">
      <c r="A418" s="39"/>
      <c r="B418" s="40"/>
      <c r="C418" s="41"/>
      <c r="D418" s="255" t="s">
        <v>182</v>
      </c>
      <c r="E418" s="41"/>
      <c r="F418" s="256" t="s">
        <v>687</v>
      </c>
      <c r="G418" s="41"/>
      <c r="H418" s="41"/>
      <c r="I418" s="210"/>
      <c r="J418" s="41"/>
      <c r="K418" s="41"/>
      <c r="L418" s="45"/>
      <c r="M418" s="257"/>
      <c r="N418" s="258"/>
      <c r="O418" s="92"/>
      <c r="P418" s="92"/>
      <c r="Q418" s="92"/>
      <c r="R418" s="92"/>
      <c r="S418" s="92"/>
      <c r="T418" s="93"/>
      <c r="U418" s="39"/>
      <c r="V418" s="39"/>
      <c r="W418" s="39"/>
      <c r="X418" s="39"/>
      <c r="Y418" s="39"/>
      <c r="Z418" s="39"/>
      <c r="AA418" s="39"/>
      <c r="AB418" s="39"/>
      <c r="AC418" s="39"/>
      <c r="AD418" s="39"/>
      <c r="AE418" s="39"/>
      <c r="AT418" s="18" t="s">
        <v>182</v>
      </c>
      <c r="AU418" s="18" t="s">
        <v>85</v>
      </c>
    </row>
    <row r="419" spans="1:47" s="2" customFormat="1" ht="12">
      <c r="A419" s="39"/>
      <c r="B419" s="40"/>
      <c r="C419" s="41"/>
      <c r="D419" s="271" t="s">
        <v>218</v>
      </c>
      <c r="E419" s="41"/>
      <c r="F419" s="272" t="s">
        <v>688</v>
      </c>
      <c r="G419" s="41"/>
      <c r="H419" s="41"/>
      <c r="I419" s="210"/>
      <c r="J419" s="41"/>
      <c r="K419" s="41"/>
      <c r="L419" s="45"/>
      <c r="M419" s="257"/>
      <c r="N419" s="258"/>
      <c r="O419" s="92"/>
      <c r="P419" s="92"/>
      <c r="Q419" s="92"/>
      <c r="R419" s="92"/>
      <c r="S419" s="92"/>
      <c r="T419" s="93"/>
      <c r="U419" s="39"/>
      <c r="V419" s="39"/>
      <c r="W419" s="39"/>
      <c r="X419" s="39"/>
      <c r="Y419" s="39"/>
      <c r="Z419" s="39"/>
      <c r="AA419" s="39"/>
      <c r="AB419" s="39"/>
      <c r="AC419" s="39"/>
      <c r="AD419" s="39"/>
      <c r="AE419" s="39"/>
      <c r="AT419" s="18" t="s">
        <v>218</v>
      </c>
      <c r="AU419" s="18" t="s">
        <v>85</v>
      </c>
    </row>
    <row r="420" spans="1:47" s="2" customFormat="1" ht="12">
      <c r="A420" s="39"/>
      <c r="B420" s="40"/>
      <c r="C420" s="41"/>
      <c r="D420" s="255" t="s">
        <v>242</v>
      </c>
      <c r="E420" s="41"/>
      <c r="F420" s="259" t="s">
        <v>689</v>
      </c>
      <c r="G420" s="41"/>
      <c r="H420" s="41"/>
      <c r="I420" s="210"/>
      <c r="J420" s="41"/>
      <c r="K420" s="41"/>
      <c r="L420" s="45"/>
      <c r="M420" s="257"/>
      <c r="N420" s="258"/>
      <c r="O420" s="92"/>
      <c r="P420" s="92"/>
      <c r="Q420" s="92"/>
      <c r="R420" s="92"/>
      <c r="S420" s="92"/>
      <c r="T420" s="93"/>
      <c r="U420" s="39"/>
      <c r="V420" s="39"/>
      <c r="W420" s="39"/>
      <c r="X420" s="39"/>
      <c r="Y420" s="39"/>
      <c r="Z420" s="39"/>
      <c r="AA420" s="39"/>
      <c r="AB420" s="39"/>
      <c r="AC420" s="39"/>
      <c r="AD420" s="39"/>
      <c r="AE420" s="39"/>
      <c r="AT420" s="18" t="s">
        <v>242</v>
      </c>
      <c r="AU420" s="18" t="s">
        <v>85</v>
      </c>
    </row>
    <row r="421" spans="1:51" s="13" customFormat="1" ht="12">
      <c r="A421" s="13"/>
      <c r="B421" s="260"/>
      <c r="C421" s="261"/>
      <c r="D421" s="255" t="s">
        <v>203</v>
      </c>
      <c r="E421" s="262" t="s">
        <v>1</v>
      </c>
      <c r="F421" s="263" t="s">
        <v>1167</v>
      </c>
      <c r="G421" s="261"/>
      <c r="H421" s="264">
        <v>3</v>
      </c>
      <c r="I421" s="265"/>
      <c r="J421" s="261"/>
      <c r="K421" s="261"/>
      <c r="L421" s="266"/>
      <c r="M421" s="267"/>
      <c r="N421" s="268"/>
      <c r="O421" s="268"/>
      <c r="P421" s="268"/>
      <c r="Q421" s="268"/>
      <c r="R421" s="268"/>
      <c r="S421" s="268"/>
      <c r="T421" s="269"/>
      <c r="U421" s="13"/>
      <c r="V421" s="13"/>
      <c r="W421" s="13"/>
      <c r="X421" s="13"/>
      <c r="Y421" s="13"/>
      <c r="Z421" s="13"/>
      <c r="AA421" s="13"/>
      <c r="AB421" s="13"/>
      <c r="AC421" s="13"/>
      <c r="AD421" s="13"/>
      <c r="AE421" s="13"/>
      <c r="AT421" s="270" t="s">
        <v>203</v>
      </c>
      <c r="AU421" s="270" t="s">
        <v>85</v>
      </c>
      <c r="AV421" s="13" t="s">
        <v>85</v>
      </c>
      <c r="AW421" s="13" t="s">
        <v>32</v>
      </c>
      <c r="AX421" s="13" t="s">
        <v>83</v>
      </c>
      <c r="AY421" s="270" t="s">
        <v>172</v>
      </c>
    </row>
    <row r="422" spans="1:65" s="2" customFormat="1" ht="16.5" customHeight="1">
      <c r="A422" s="39"/>
      <c r="B422" s="40"/>
      <c r="C422" s="242" t="s">
        <v>1170</v>
      </c>
      <c r="D422" s="242" t="s">
        <v>175</v>
      </c>
      <c r="E422" s="243" t="s">
        <v>1171</v>
      </c>
      <c r="F422" s="244" t="s">
        <v>1172</v>
      </c>
      <c r="G422" s="245" t="s">
        <v>369</v>
      </c>
      <c r="H422" s="246">
        <v>5</v>
      </c>
      <c r="I422" s="247"/>
      <c r="J422" s="248">
        <f>ROUND(I422*H422,2)</f>
        <v>0</v>
      </c>
      <c r="K422" s="244" t="s">
        <v>179</v>
      </c>
      <c r="L422" s="45"/>
      <c r="M422" s="249" t="s">
        <v>1</v>
      </c>
      <c r="N422" s="250" t="s">
        <v>40</v>
      </c>
      <c r="O422" s="92"/>
      <c r="P422" s="251">
        <f>O422*H422</f>
        <v>0</v>
      </c>
      <c r="Q422" s="251">
        <v>0</v>
      </c>
      <c r="R422" s="251">
        <f>Q422*H422</f>
        <v>0</v>
      </c>
      <c r="S422" s="251">
        <v>2.055</v>
      </c>
      <c r="T422" s="252">
        <f>S422*H422</f>
        <v>10.275</v>
      </c>
      <c r="U422" s="39"/>
      <c r="V422" s="39"/>
      <c r="W422" s="39"/>
      <c r="X422" s="39"/>
      <c r="Y422" s="39"/>
      <c r="Z422" s="39"/>
      <c r="AA422" s="39"/>
      <c r="AB422" s="39"/>
      <c r="AC422" s="39"/>
      <c r="AD422" s="39"/>
      <c r="AE422" s="39"/>
      <c r="AR422" s="253" t="s">
        <v>195</v>
      </c>
      <c r="AT422" s="253" t="s">
        <v>175</v>
      </c>
      <c r="AU422" s="253" t="s">
        <v>85</v>
      </c>
      <c r="AY422" s="18" t="s">
        <v>172</v>
      </c>
      <c r="BE422" s="254">
        <f>IF(N422="základní",J422,0)</f>
        <v>0</v>
      </c>
      <c r="BF422" s="254">
        <f>IF(N422="snížená",J422,0)</f>
        <v>0</v>
      </c>
      <c r="BG422" s="254">
        <f>IF(N422="zákl. přenesená",J422,0)</f>
        <v>0</v>
      </c>
      <c r="BH422" s="254">
        <f>IF(N422="sníž. přenesená",J422,0)</f>
        <v>0</v>
      </c>
      <c r="BI422" s="254">
        <f>IF(N422="nulová",J422,0)</f>
        <v>0</v>
      </c>
      <c r="BJ422" s="18" t="s">
        <v>83</v>
      </c>
      <c r="BK422" s="254">
        <f>ROUND(I422*H422,2)</f>
        <v>0</v>
      </c>
      <c r="BL422" s="18" t="s">
        <v>195</v>
      </c>
      <c r="BM422" s="253" t="s">
        <v>1173</v>
      </c>
    </row>
    <row r="423" spans="1:47" s="2" customFormat="1" ht="12">
      <c r="A423" s="39"/>
      <c r="B423" s="40"/>
      <c r="C423" s="41"/>
      <c r="D423" s="255" t="s">
        <v>182</v>
      </c>
      <c r="E423" s="41"/>
      <c r="F423" s="256" t="s">
        <v>1174</v>
      </c>
      <c r="G423" s="41"/>
      <c r="H423" s="41"/>
      <c r="I423" s="210"/>
      <c r="J423" s="41"/>
      <c r="K423" s="41"/>
      <c r="L423" s="45"/>
      <c r="M423" s="257"/>
      <c r="N423" s="258"/>
      <c r="O423" s="92"/>
      <c r="P423" s="92"/>
      <c r="Q423" s="92"/>
      <c r="R423" s="92"/>
      <c r="S423" s="92"/>
      <c r="T423" s="93"/>
      <c r="U423" s="39"/>
      <c r="V423" s="39"/>
      <c r="W423" s="39"/>
      <c r="X423" s="39"/>
      <c r="Y423" s="39"/>
      <c r="Z423" s="39"/>
      <c r="AA423" s="39"/>
      <c r="AB423" s="39"/>
      <c r="AC423" s="39"/>
      <c r="AD423" s="39"/>
      <c r="AE423" s="39"/>
      <c r="AT423" s="18" t="s">
        <v>182</v>
      </c>
      <c r="AU423" s="18" t="s">
        <v>85</v>
      </c>
    </row>
    <row r="424" spans="1:47" s="2" customFormat="1" ht="12">
      <c r="A424" s="39"/>
      <c r="B424" s="40"/>
      <c r="C424" s="41"/>
      <c r="D424" s="255" t="s">
        <v>242</v>
      </c>
      <c r="E424" s="41"/>
      <c r="F424" s="259" t="s">
        <v>1175</v>
      </c>
      <c r="G424" s="41"/>
      <c r="H424" s="41"/>
      <c r="I424" s="210"/>
      <c r="J424" s="41"/>
      <c r="K424" s="41"/>
      <c r="L424" s="45"/>
      <c r="M424" s="257"/>
      <c r="N424" s="258"/>
      <c r="O424" s="92"/>
      <c r="P424" s="92"/>
      <c r="Q424" s="92"/>
      <c r="R424" s="92"/>
      <c r="S424" s="92"/>
      <c r="T424" s="93"/>
      <c r="U424" s="39"/>
      <c r="V424" s="39"/>
      <c r="W424" s="39"/>
      <c r="X424" s="39"/>
      <c r="Y424" s="39"/>
      <c r="Z424" s="39"/>
      <c r="AA424" s="39"/>
      <c r="AB424" s="39"/>
      <c r="AC424" s="39"/>
      <c r="AD424" s="39"/>
      <c r="AE424" s="39"/>
      <c r="AT424" s="18" t="s">
        <v>242</v>
      </c>
      <c r="AU424" s="18" t="s">
        <v>85</v>
      </c>
    </row>
    <row r="425" spans="1:51" s="13" customFormat="1" ht="12">
      <c r="A425" s="13"/>
      <c r="B425" s="260"/>
      <c r="C425" s="261"/>
      <c r="D425" s="255" t="s">
        <v>203</v>
      </c>
      <c r="E425" s="262" t="s">
        <v>1</v>
      </c>
      <c r="F425" s="263" t="s">
        <v>1176</v>
      </c>
      <c r="G425" s="261"/>
      <c r="H425" s="264">
        <v>5</v>
      </c>
      <c r="I425" s="265"/>
      <c r="J425" s="261"/>
      <c r="K425" s="261"/>
      <c r="L425" s="266"/>
      <c r="M425" s="267"/>
      <c r="N425" s="268"/>
      <c r="O425" s="268"/>
      <c r="P425" s="268"/>
      <c r="Q425" s="268"/>
      <c r="R425" s="268"/>
      <c r="S425" s="268"/>
      <c r="T425" s="269"/>
      <c r="U425" s="13"/>
      <c r="V425" s="13"/>
      <c r="W425" s="13"/>
      <c r="X425" s="13"/>
      <c r="Y425" s="13"/>
      <c r="Z425" s="13"/>
      <c r="AA425" s="13"/>
      <c r="AB425" s="13"/>
      <c r="AC425" s="13"/>
      <c r="AD425" s="13"/>
      <c r="AE425" s="13"/>
      <c r="AT425" s="270" t="s">
        <v>203</v>
      </c>
      <c r="AU425" s="270" t="s">
        <v>85</v>
      </c>
      <c r="AV425" s="13" t="s">
        <v>85</v>
      </c>
      <c r="AW425" s="13" t="s">
        <v>32</v>
      </c>
      <c r="AX425" s="13" t="s">
        <v>83</v>
      </c>
      <c r="AY425" s="270" t="s">
        <v>172</v>
      </c>
    </row>
    <row r="426" spans="1:65" s="2" customFormat="1" ht="24.15" customHeight="1">
      <c r="A426" s="39"/>
      <c r="B426" s="40"/>
      <c r="C426" s="242" t="s">
        <v>1177</v>
      </c>
      <c r="D426" s="242" t="s">
        <v>175</v>
      </c>
      <c r="E426" s="243" t="s">
        <v>1178</v>
      </c>
      <c r="F426" s="244" t="s">
        <v>1179</v>
      </c>
      <c r="G426" s="245" t="s">
        <v>438</v>
      </c>
      <c r="H426" s="246">
        <v>3.3</v>
      </c>
      <c r="I426" s="247"/>
      <c r="J426" s="248">
        <f>ROUND(I426*H426,2)</f>
        <v>0</v>
      </c>
      <c r="K426" s="244" t="s">
        <v>216</v>
      </c>
      <c r="L426" s="45"/>
      <c r="M426" s="249" t="s">
        <v>1</v>
      </c>
      <c r="N426" s="250" t="s">
        <v>40</v>
      </c>
      <c r="O426" s="92"/>
      <c r="P426" s="251">
        <f>O426*H426</f>
        <v>0</v>
      </c>
      <c r="Q426" s="251">
        <v>0</v>
      </c>
      <c r="R426" s="251">
        <f>Q426*H426</f>
        <v>0</v>
      </c>
      <c r="S426" s="251">
        <v>1</v>
      </c>
      <c r="T426" s="252">
        <f>S426*H426</f>
        <v>3.3</v>
      </c>
      <c r="U426" s="39"/>
      <c r="V426" s="39"/>
      <c r="W426" s="39"/>
      <c r="X426" s="39"/>
      <c r="Y426" s="39"/>
      <c r="Z426" s="39"/>
      <c r="AA426" s="39"/>
      <c r="AB426" s="39"/>
      <c r="AC426" s="39"/>
      <c r="AD426" s="39"/>
      <c r="AE426" s="39"/>
      <c r="AR426" s="253" t="s">
        <v>195</v>
      </c>
      <c r="AT426" s="253" t="s">
        <v>175</v>
      </c>
      <c r="AU426" s="253" t="s">
        <v>85</v>
      </c>
      <c r="AY426" s="18" t="s">
        <v>172</v>
      </c>
      <c r="BE426" s="254">
        <f>IF(N426="základní",J426,0)</f>
        <v>0</v>
      </c>
      <c r="BF426" s="254">
        <f>IF(N426="snížená",J426,0)</f>
        <v>0</v>
      </c>
      <c r="BG426" s="254">
        <f>IF(N426="zákl. přenesená",J426,0)</f>
        <v>0</v>
      </c>
      <c r="BH426" s="254">
        <f>IF(N426="sníž. přenesená",J426,0)</f>
        <v>0</v>
      </c>
      <c r="BI426" s="254">
        <f>IF(N426="nulová",J426,0)</f>
        <v>0</v>
      </c>
      <c r="BJ426" s="18" t="s">
        <v>83</v>
      </c>
      <c r="BK426" s="254">
        <f>ROUND(I426*H426,2)</f>
        <v>0</v>
      </c>
      <c r="BL426" s="18" t="s">
        <v>195</v>
      </c>
      <c r="BM426" s="253" t="s">
        <v>1180</v>
      </c>
    </row>
    <row r="427" spans="1:47" s="2" customFormat="1" ht="12">
      <c r="A427" s="39"/>
      <c r="B427" s="40"/>
      <c r="C427" s="41"/>
      <c r="D427" s="255" t="s">
        <v>182</v>
      </c>
      <c r="E427" s="41"/>
      <c r="F427" s="256" t="s">
        <v>1181</v>
      </c>
      <c r="G427" s="41"/>
      <c r="H427" s="41"/>
      <c r="I427" s="210"/>
      <c r="J427" s="41"/>
      <c r="K427" s="41"/>
      <c r="L427" s="45"/>
      <c r="M427" s="257"/>
      <c r="N427" s="258"/>
      <c r="O427" s="92"/>
      <c r="P427" s="92"/>
      <c r="Q427" s="92"/>
      <c r="R427" s="92"/>
      <c r="S427" s="92"/>
      <c r="T427" s="93"/>
      <c r="U427" s="39"/>
      <c r="V427" s="39"/>
      <c r="W427" s="39"/>
      <c r="X427" s="39"/>
      <c r="Y427" s="39"/>
      <c r="Z427" s="39"/>
      <c r="AA427" s="39"/>
      <c r="AB427" s="39"/>
      <c r="AC427" s="39"/>
      <c r="AD427" s="39"/>
      <c r="AE427" s="39"/>
      <c r="AT427" s="18" t="s">
        <v>182</v>
      </c>
      <c r="AU427" s="18" t="s">
        <v>85</v>
      </c>
    </row>
    <row r="428" spans="1:47" s="2" customFormat="1" ht="12">
      <c r="A428" s="39"/>
      <c r="B428" s="40"/>
      <c r="C428" s="41"/>
      <c r="D428" s="271" t="s">
        <v>218</v>
      </c>
      <c r="E428" s="41"/>
      <c r="F428" s="272" t="s">
        <v>1182</v>
      </c>
      <c r="G428" s="41"/>
      <c r="H428" s="41"/>
      <c r="I428" s="210"/>
      <c r="J428" s="41"/>
      <c r="K428" s="41"/>
      <c r="L428" s="45"/>
      <c r="M428" s="257"/>
      <c r="N428" s="258"/>
      <c r="O428" s="92"/>
      <c r="P428" s="92"/>
      <c r="Q428" s="92"/>
      <c r="R428" s="92"/>
      <c r="S428" s="92"/>
      <c r="T428" s="93"/>
      <c r="U428" s="39"/>
      <c r="V428" s="39"/>
      <c r="W428" s="39"/>
      <c r="X428" s="39"/>
      <c r="Y428" s="39"/>
      <c r="Z428" s="39"/>
      <c r="AA428" s="39"/>
      <c r="AB428" s="39"/>
      <c r="AC428" s="39"/>
      <c r="AD428" s="39"/>
      <c r="AE428" s="39"/>
      <c r="AT428" s="18" t="s">
        <v>218</v>
      </c>
      <c r="AU428" s="18" t="s">
        <v>85</v>
      </c>
    </row>
    <row r="429" spans="1:47" s="2" customFormat="1" ht="12">
      <c r="A429" s="39"/>
      <c r="B429" s="40"/>
      <c r="C429" s="41"/>
      <c r="D429" s="255" t="s">
        <v>242</v>
      </c>
      <c r="E429" s="41"/>
      <c r="F429" s="259" t="s">
        <v>1183</v>
      </c>
      <c r="G429" s="41"/>
      <c r="H429" s="41"/>
      <c r="I429" s="210"/>
      <c r="J429" s="41"/>
      <c r="K429" s="41"/>
      <c r="L429" s="45"/>
      <c r="M429" s="257"/>
      <c r="N429" s="258"/>
      <c r="O429" s="92"/>
      <c r="P429" s="92"/>
      <c r="Q429" s="92"/>
      <c r="R429" s="92"/>
      <c r="S429" s="92"/>
      <c r="T429" s="93"/>
      <c r="U429" s="39"/>
      <c r="V429" s="39"/>
      <c r="W429" s="39"/>
      <c r="X429" s="39"/>
      <c r="Y429" s="39"/>
      <c r="Z429" s="39"/>
      <c r="AA429" s="39"/>
      <c r="AB429" s="39"/>
      <c r="AC429" s="39"/>
      <c r="AD429" s="39"/>
      <c r="AE429" s="39"/>
      <c r="AT429" s="18" t="s">
        <v>242</v>
      </c>
      <c r="AU429" s="18" t="s">
        <v>85</v>
      </c>
    </row>
    <row r="430" spans="1:51" s="13" customFormat="1" ht="12">
      <c r="A430" s="13"/>
      <c r="B430" s="260"/>
      <c r="C430" s="261"/>
      <c r="D430" s="255" t="s">
        <v>203</v>
      </c>
      <c r="E430" s="262" t="s">
        <v>1</v>
      </c>
      <c r="F430" s="263" t="s">
        <v>1184</v>
      </c>
      <c r="G430" s="261"/>
      <c r="H430" s="264">
        <v>3.3</v>
      </c>
      <c r="I430" s="265"/>
      <c r="J430" s="261"/>
      <c r="K430" s="261"/>
      <c r="L430" s="266"/>
      <c r="M430" s="267"/>
      <c r="N430" s="268"/>
      <c r="O430" s="268"/>
      <c r="P430" s="268"/>
      <c r="Q430" s="268"/>
      <c r="R430" s="268"/>
      <c r="S430" s="268"/>
      <c r="T430" s="269"/>
      <c r="U430" s="13"/>
      <c r="V430" s="13"/>
      <c r="W430" s="13"/>
      <c r="X430" s="13"/>
      <c r="Y430" s="13"/>
      <c r="Z430" s="13"/>
      <c r="AA430" s="13"/>
      <c r="AB430" s="13"/>
      <c r="AC430" s="13"/>
      <c r="AD430" s="13"/>
      <c r="AE430" s="13"/>
      <c r="AT430" s="270" t="s">
        <v>203</v>
      </c>
      <c r="AU430" s="270" t="s">
        <v>85</v>
      </c>
      <c r="AV430" s="13" t="s">
        <v>85</v>
      </c>
      <c r="AW430" s="13" t="s">
        <v>32</v>
      </c>
      <c r="AX430" s="13" t="s">
        <v>83</v>
      </c>
      <c r="AY430" s="270" t="s">
        <v>172</v>
      </c>
    </row>
    <row r="431" spans="1:63" s="12" customFormat="1" ht="22.8" customHeight="1">
      <c r="A431" s="12"/>
      <c r="B431" s="226"/>
      <c r="C431" s="227"/>
      <c r="D431" s="228" t="s">
        <v>74</v>
      </c>
      <c r="E431" s="240" t="s">
        <v>690</v>
      </c>
      <c r="F431" s="240" t="s">
        <v>691</v>
      </c>
      <c r="G431" s="227"/>
      <c r="H431" s="227"/>
      <c r="I431" s="230"/>
      <c r="J431" s="241">
        <f>BK431</f>
        <v>0</v>
      </c>
      <c r="K431" s="227"/>
      <c r="L431" s="232"/>
      <c r="M431" s="233"/>
      <c r="N431" s="234"/>
      <c r="O431" s="234"/>
      <c r="P431" s="235">
        <f>SUM(P432:P489)</f>
        <v>0</v>
      </c>
      <c r="Q431" s="234"/>
      <c r="R431" s="235">
        <f>SUM(R432:R489)</f>
        <v>0</v>
      </c>
      <c r="S431" s="234"/>
      <c r="T431" s="236">
        <f>SUM(T432:T489)</f>
        <v>0</v>
      </c>
      <c r="U431" s="12"/>
      <c r="V431" s="12"/>
      <c r="W431" s="12"/>
      <c r="X431" s="12"/>
      <c r="Y431" s="12"/>
      <c r="Z431" s="12"/>
      <c r="AA431" s="12"/>
      <c r="AB431" s="12"/>
      <c r="AC431" s="12"/>
      <c r="AD431" s="12"/>
      <c r="AE431" s="12"/>
      <c r="AR431" s="237" t="s">
        <v>83</v>
      </c>
      <c r="AT431" s="238" t="s">
        <v>74</v>
      </c>
      <c r="AU431" s="238" t="s">
        <v>83</v>
      </c>
      <c r="AY431" s="237" t="s">
        <v>172</v>
      </c>
      <c r="BK431" s="239">
        <f>SUM(BK432:BK489)</f>
        <v>0</v>
      </c>
    </row>
    <row r="432" spans="1:65" s="2" customFormat="1" ht="24.15" customHeight="1">
      <c r="A432" s="39"/>
      <c r="B432" s="40"/>
      <c r="C432" s="242" t="s">
        <v>1185</v>
      </c>
      <c r="D432" s="242" t="s">
        <v>175</v>
      </c>
      <c r="E432" s="243" t="s">
        <v>693</v>
      </c>
      <c r="F432" s="244" t="s">
        <v>694</v>
      </c>
      <c r="G432" s="245" t="s">
        <v>438</v>
      </c>
      <c r="H432" s="246">
        <v>0.3</v>
      </c>
      <c r="I432" s="247"/>
      <c r="J432" s="248">
        <f>ROUND(I432*H432,2)</f>
        <v>0</v>
      </c>
      <c r="K432" s="244" t="s">
        <v>216</v>
      </c>
      <c r="L432" s="45"/>
      <c r="M432" s="249" t="s">
        <v>1</v>
      </c>
      <c r="N432" s="250" t="s">
        <v>40</v>
      </c>
      <c r="O432" s="92"/>
      <c r="P432" s="251">
        <f>O432*H432</f>
        <v>0</v>
      </c>
      <c r="Q432" s="251">
        <v>0</v>
      </c>
      <c r="R432" s="251">
        <f>Q432*H432</f>
        <v>0</v>
      </c>
      <c r="S432" s="251">
        <v>0</v>
      </c>
      <c r="T432" s="252">
        <f>S432*H432</f>
        <v>0</v>
      </c>
      <c r="U432" s="39"/>
      <c r="V432" s="39"/>
      <c r="W432" s="39"/>
      <c r="X432" s="39"/>
      <c r="Y432" s="39"/>
      <c r="Z432" s="39"/>
      <c r="AA432" s="39"/>
      <c r="AB432" s="39"/>
      <c r="AC432" s="39"/>
      <c r="AD432" s="39"/>
      <c r="AE432" s="39"/>
      <c r="AR432" s="253" t="s">
        <v>195</v>
      </c>
      <c r="AT432" s="253" t="s">
        <v>175</v>
      </c>
      <c r="AU432" s="253" t="s">
        <v>85</v>
      </c>
      <c r="AY432" s="18" t="s">
        <v>172</v>
      </c>
      <c r="BE432" s="254">
        <f>IF(N432="základní",J432,0)</f>
        <v>0</v>
      </c>
      <c r="BF432" s="254">
        <f>IF(N432="snížená",J432,0)</f>
        <v>0</v>
      </c>
      <c r="BG432" s="254">
        <f>IF(N432="zákl. přenesená",J432,0)</f>
        <v>0</v>
      </c>
      <c r="BH432" s="254">
        <f>IF(N432="sníž. přenesená",J432,0)</f>
        <v>0</v>
      </c>
      <c r="BI432" s="254">
        <f>IF(N432="nulová",J432,0)</f>
        <v>0</v>
      </c>
      <c r="BJ432" s="18" t="s">
        <v>83</v>
      </c>
      <c r="BK432" s="254">
        <f>ROUND(I432*H432,2)</f>
        <v>0</v>
      </c>
      <c r="BL432" s="18" t="s">
        <v>195</v>
      </c>
      <c r="BM432" s="253" t="s">
        <v>1186</v>
      </c>
    </row>
    <row r="433" spans="1:47" s="2" customFormat="1" ht="12">
      <c r="A433" s="39"/>
      <c r="B433" s="40"/>
      <c r="C433" s="41"/>
      <c r="D433" s="255" t="s">
        <v>182</v>
      </c>
      <c r="E433" s="41"/>
      <c r="F433" s="256" t="s">
        <v>696</v>
      </c>
      <c r="G433" s="41"/>
      <c r="H433" s="41"/>
      <c r="I433" s="210"/>
      <c r="J433" s="41"/>
      <c r="K433" s="41"/>
      <c r="L433" s="45"/>
      <c r="M433" s="257"/>
      <c r="N433" s="258"/>
      <c r="O433" s="92"/>
      <c r="P433" s="92"/>
      <c r="Q433" s="92"/>
      <c r="R433" s="92"/>
      <c r="S433" s="92"/>
      <c r="T433" s="93"/>
      <c r="U433" s="39"/>
      <c r="V433" s="39"/>
      <c r="W433" s="39"/>
      <c r="X433" s="39"/>
      <c r="Y433" s="39"/>
      <c r="Z433" s="39"/>
      <c r="AA433" s="39"/>
      <c r="AB433" s="39"/>
      <c r="AC433" s="39"/>
      <c r="AD433" s="39"/>
      <c r="AE433" s="39"/>
      <c r="AT433" s="18" t="s">
        <v>182</v>
      </c>
      <c r="AU433" s="18" t="s">
        <v>85</v>
      </c>
    </row>
    <row r="434" spans="1:47" s="2" customFormat="1" ht="12">
      <c r="A434" s="39"/>
      <c r="B434" s="40"/>
      <c r="C434" s="41"/>
      <c r="D434" s="271" t="s">
        <v>218</v>
      </c>
      <c r="E434" s="41"/>
      <c r="F434" s="272" t="s">
        <v>697</v>
      </c>
      <c r="G434" s="41"/>
      <c r="H434" s="41"/>
      <c r="I434" s="210"/>
      <c r="J434" s="41"/>
      <c r="K434" s="41"/>
      <c r="L434" s="45"/>
      <c r="M434" s="257"/>
      <c r="N434" s="258"/>
      <c r="O434" s="92"/>
      <c r="P434" s="92"/>
      <c r="Q434" s="92"/>
      <c r="R434" s="92"/>
      <c r="S434" s="92"/>
      <c r="T434" s="93"/>
      <c r="U434" s="39"/>
      <c r="V434" s="39"/>
      <c r="W434" s="39"/>
      <c r="X434" s="39"/>
      <c r="Y434" s="39"/>
      <c r="Z434" s="39"/>
      <c r="AA434" s="39"/>
      <c r="AB434" s="39"/>
      <c r="AC434" s="39"/>
      <c r="AD434" s="39"/>
      <c r="AE434" s="39"/>
      <c r="AT434" s="18" t="s">
        <v>218</v>
      </c>
      <c r="AU434" s="18" t="s">
        <v>85</v>
      </c>
    </row>
    <row r="435" spans="1:47" s="2" customFormat="1" ht="12">
      <c r="A435" s="39"/>
      <c r="B435" s="40"/>
      <c r="C435" s="41"/>
      <c r="D435" s="255" t="s">
        <v>242</v>
      </c>
      <c r="E435" s="41"/>
      <c r="F435" s="259" t="s">
        <v>698</v>
      </c>
      <c r="G435" s="41"/>
      <c r="H435" s="41"/>
      <c r="I435" s="210"/>
      <c r="J435" s="41"/>
      <c r="K435" s="41"/>
      <c r="L435" s="45"/>
      <c r="M435" s="257"/>
      <c r="N435" s="258"/>
      <c r="O435" s="92"/>
      <c r="P435" s="92"/>
      <c r="Q435" s="92"/>
      <c r="R435" s="92"/>
      <c r="S435" s="92"/>
      <c r="T435" s="93"/>
      <c r="U435" s="39"/>
      <c r="V435" s="39"/>
      <c r="W435" s="39"/>
      <c r="X435" s="39"/>
      <c r="Y435" s="39"/>
      <c r="Z435" s="39"/>
      <c r="AA435" s="39"/>
      <c r="AB435" s="39"/>
      <c r="AC435" s="39"/>
      <c r="AD435" s="39"/>
      <c r="AE435" s="39"/>
      <c r="AT435" s="18" t="s">
        <v>242</v>
      </c>
      <c r="AU435" s="18" t="s">
        <v>85</v>
      </c>
    </row>
    <row r="436" spans="1:51" s="13" customFormat="1" ht="12">
      <c r="A436" s="13"/>
      <c r="B436" s="260"/>
      <c r="C436" s="261"/>
      <c r="D436" s="255" t="s">
        <v>203</v>
      </c>
      <c r="E436" s="262" t="s">
        <v>1</v>
      </c>
      <c r="F436" s="263" t="s">
        <v>1187</v>
      </c>
      <c r="G436" s="261"/>
      <c r="H436" s="264">
        <v>0.18</v>
      </c>
      <c r="I436" s="265"/>
      <c r="J436" s="261"/>
      <c r="K436" s="261"/>
      <c r="L436" s="266"/>
      <c r="M436" s="267"/>
      <c r="N436" s="268"/>
      <c r="O436" s="268"/>
      <c r="P436" s="268"/>
      <c r="Q436" s="268"/>
      <c r="R436" s="268"/>
      <c r="S436" s="268"/>
      <c r="T436" s="269"/>
      <c r="U436" s="13"/>
      <c r="V436" s="13"/>
      <c r="W436" s="13"/>
      <c r="X436" s="13"/>
      <c r="Y436" s="13"/>
      <c r="Z436" s="13"/>
      <c r="AA436" s="13"/>
      <c r="AB436" s="13"/>
      <c r="AC436" s="13"/>
      <c r="AD436" s="13"/>
      <c r="AE436" s="13"/>
      <c r="AT436" s="270" t="s">
        <v>203</v>
      </c>
      <c r="AU436" s="270" t="s">
        <v>85</v>
      </c>
      <c r="AV436" s="13" t="s">
        <v>85</v>
      </c>
      <c r="AW436" s="13" t="s">
        <v>32</v>
      </c>
      <c r="AX436" s="13" t="s">
        <v>75</v>
      </c>
      <c r="AY436" s="270" t="s">
        <v>172</v>
      </c>
    </row>
    <row r="437" spans="1:51" s="13" customFormat="1" ht="12">
      <c r="A437" s="13"/>
      <c r="B437" s="260"/>
      <c r="C437" s="261"/>
      <c r="D437" s="255" t="s">
        <v>203</v>
      </c>
      <c r="E437" s="262" t="s">
        <v>1</v>
      </c>
      <c r="F437" s="263" t="s">
        <v>1188</v>
      </c>
      <c r="G437" s="261"/>
      <c r="H437" s="264">
        <v>0.12</v>
      </c>
      <c r="I437" s="265"/>
      <c r="J437" s="261"/>
      <c r="K437" s="261"/>
      <c r="L437" s="266"/>
      <c r="M437" s="267"/>
      <c r="N437" s="268"/>
      <c r="O437" s="268"/>
      <c r="P437" s="268"/>
      <c r="Q437" s="268"/>
      <c r="R437" s="268"/>
      <c r="S437" s="268"/>
      <c r="T437" s="269"/>
      <c r="U437" s="13"/>
      <c r="V437" s="13"/>
      <c r="W437" s="13"/>
      <c r="X437" s="13"/>
      <c r="Y437" s="13"/>
      <c r="Z437" s="13"/>
      <c r="AA437" s="13"/>
      <c r="AB437" s="13"/>
      <c r="AC437" s="13"/>
      <c r="AD437" s="13"/>
      <c r="AE437" s="13"/>
      <c r="AT437" s="270" t="s">
        <v>203</v>
      </c>
      <c r="AU437" s="270" t="s">
        <v>85</v>
      </c>
      <c r="AV437" s="13" t="s">
        <v>85</v>
      </c>
      <c r="AW437" s="13" t="s">
        <v>32</v>
      </c>
      <c r="AX437" s="13" t="s">
        <v>75</v>
      </c>
      <c r="AY437" s="270" t="s">
        <v>172</v>
      </c>
    </row>
    <row r="438" spans="1:51" s="16" customFormat="1" ht="12">
      <c r="A438" s="16"/>
      <c r="B438" s="298"/>
      <c r="C438" s="299"/>
      <c r="D438" s="255" t="s">
        <v>203</v>
      </c>
      <c r="E438" s="300" t="s">
        <v>1</v>
      </c>
      <c r="F438" s="301" t="s">
        <v>257</v>
      </c>
      <c r="G438" s="299"/>
      <c r="H438" s="302">
        <v>0.3</v>
      </c>
      <c r="I438" s="303"/>
      <c r="J438" s="299"/>
      <c r="K438" s="299"/>
      <c r="L438" s="304"/>
      <c r="M438" s="305"/>
      <c r="N438" s="306"/>
      <c r="O438" s="306"/>
      <c r="P438" s="306"/>
      <c r="Q438" s="306"/>
      <c r="R438" s="306"/>
      <c r="S438" s="306"/>
      <c r="T438" s="307"/>
      <c r="U438" s="16"/>
      <c r="V438" s="16"/>
      <c r="W438" s="16"/>
      <c r="X438" s="16"/>
      <c r="Y438" s="16"/>
      <c r="Z438" s="16"/>
      <c r="AA438" s="16"/>
      <c r="AB438" s="16"/>
      <c r="AC438" s="16"/>
      <c r="AD438" s="16"/>
      <c r="AE438" s="16"/>
      <c r="AT438" s="308" t="s">
        <v>203</v>
      </c>
      <c r="AU438" s="308" t="s">
        <v>85</v>
      </c>
      <c r="AV438" s="16" t="s">
        <v>195</v>
      </c>
      <c r="AW438" s="16" t="s">
        <v>32</v>
      </c>
      <c r="AX438" s="16" t="s">
        <v>83</v>
      </c>
      <c r="AY438" s="308" t="s">
        <v>172</v>
      </c>
    </row>
    <row r="439" spans="1:65" s="2" customFormat="1" ht="24.15" customHeight="1">
      <c r="A439" s="39"/>
      <c r="B439" s="40"/>
      <c r="C439" s="242" t="s">
        <v>1189</v>
      </c>
      <c r="D439" s="242" t="s">
        <v>175</v>
      </c>
      <c r="E439" s="243" t="s">
        <v>702</v>
      </c>
      <c r="F439" s="244" t="s">
        <v>703</v>
      </c>
      <c r="G439" s="245" t="s">
        <v>438</v>
      </c>
      <c r="H439" s="246">
        <v>2.7</v>
      </c>
      <c r="I439" s="247"/>
      <c r="J439" s="248">
        <f>ROUND(I439*H439,2)</f>
        <v>0</v>
      </c>
      <c r="K439" s="244" t="s">
        <v>216</v>
      </c>
      <c r="L439" s="45"/>
      <c r="M439" s="249" t="s">
        <v>1</v>
      </c>
      <c r="N439" s="250" t="s">
        <v>40</v>
      </c>
      <c r="O439" s="92"/>
      <c r="P439" s="251">
        <f>O439*H439</f>
        <v>0</v>
      </c>
      <c r="Q439" s="251">
        <v>0</v>
      </c>
      <c r="R439" s="251">
        <f>Q439*H439</f>
        <v>0</v>
      </c>
      <c r="S439" s="251">
        <v>0</v>
      </c>
      <c r="T439" s="252">
        <f>S439*H439</f>
        <v>0</v>
      </c>
      <c r="U439" s="39"/>
      <c r="V439" s="39"/>
      <c r="W439" s="39"/>
      <c r="X439" s="39"/>
      <c r="Y439" s="39"/>
      <c r="Z439" s="39"/>
      <c r="AA439" s="39"/>
      <c r="AB439" s="39"/>
      <c r="AC439" s="39"/>
      <c r="AD439" s="39"/>
      <c r="AE439" s="39"/>
      <c r="AR439" s="253" t="s">
        <v>195</v>
      </c>
      <c r="AT439" s="253" t="s">
        <v>175</v>
      </c>
      <c r="AU439" s="253" t="s">
        <v>85</v>
      </c>
      <c r="AY439" s="18" t="s">
        <v>172</v>
      </c>
      <c r="BE439" s="254">
        <f>IF(N439="základní",J439,0)</f>
        <v>0</v>
      </c>
      <c r="BF439" s="254">
        <f>IF(N439="snížená",J439,0)</f>
        <v>0</v>
      </c>
      <c r="BG439" s="254">
        <f>IF(N439="zákl. přenesená",J439,0)</f>
        <v>0</v>
      </c>
      <c r="BH439" s="254">
        <f>IF(N439="sníž. přenesená",J439,0)</f>
        <v>0</v>
      </c>
      <c r="BI439" s="254">
        <f>IF(N439="nulová",J439,0)</f>
        <v>0</v>
      </c>
      <c r="BJ439" s="18" t="s">
        <v>83</v>
      </c>
      <c r="BK439" s="254">
        <f>ROUND(I439*H439,2)</f>
        <v>0</v>
      </c>
      <c r="BL439" s="18" t="s">
        <v>195</v>
      </c>
      <c r="BM439" s="253" t="s">
        <v>1190</v>
      </c>
    </row>
    <row r="440" spans="1:47" s="2" customFormat="1" ht="12">
      <c r="A440" s="39"/>
      <c r="B440" s="40"/>
      <c r="C440" s="41"/>
      <c r="D440" s="255" t="s">
        <v>182</v>
      </c>
      <c r="E440" s="41"/>
      <c r="F440" s="256" t="s">
        <v>705</v>
      </c>
      <c r="G440" s="41"/>
      <c r="H440" s="41"/>
      <c r="I440" s="210"/>
      <c r="J440" s="41"/>
      <c r="K440" s="41"/>
      <c r="L440" s="45"/>
      <c r="M440" s="257"/>
      <c r="N440" s="258"/>
      <c r="O440" s="92"/>
      <c r="P440" s="92"/>
      <c r="Q440" s="92"/>
      <c r="R440" s="92"/>
      <c r="S440" s="92"/>
      <c r="T440" s="93"/>
      <c r="U440" s="39"/>
      <c r="V440" s="39"/>
      <c r="W440" s="39"/>
      <c r="X440" s="39"/>
      <c r="Y440" s="39"/>
      <c r="Z440" s="39"/>
      <c r="AA440" s="39"/>
      <c r="AB440" s="39"/>
      <c r="AC440" s="39"/>
      <c r="AD440" s="39"/>
      <c r="AE440" s="39"/>
      <c r="AT440" s="18" t="s">
        <v>182</v>
      </c>
      <c r="AU440" s="18" t="s">
        <v>85</v>
      </c>
    </row>
    <row r="441" spans="1:47" s="2" customFormat="1" ht="12">
      <c r="A441" s="39"/>
      <c r="B441" s="40"/>
      <c r="C441" s="41"/>
      <c r="D441" s="271" t="s">
        <v>218</v>
      </c>
      <c r="E441" s="41"/>
      <c r="F441" s="272" t="s">
        <v>706</v>
      </c>
      <c r="G441" s="41"/>
      <c r="H441" s="41"/>
      <c r="I441" s="210"/>
      <c r="J441" s="41"/>
      <c r="K441" s="41"/>
      <c r="L441" s="45"/>
      <c r="M441" s="257"/>
      <c r="N441" s="258"/>
      <c r="O441" s="92"/>
      <c r="P441" s="92"/>
      <c r="Q441" s="92"/>
      <c r="R441" s="92"/>
      <c r="S441" s="92"/>
      <c r="T441" s="93"/>
      <c r="U441" s="39"/>
      <c r="V441" s="39"/>
      <c r="W441" s="39"/>
      <c r="X441" s="39"/>
      <c r="Y441" s="39"/>
      <c r="Z441" s="39"/>
      <c r="AA441" s="39"/>
      <c r="AB441" s="39"/>
      <c r="AC441" s="39"/>
      <c r="AD441" s="39"/>
      <c r="AE441" s="39"/>
      <c r="AT441" s="18" t="s">
        <v>218</v>
      </c>
      <c r="AU441" s="18" t="s">
        <v>85</v>
      </c>
    </row>
    <row r="442" spans="1:47" s="2" customFormat="1" ht="12">
      <c r="A442" s="39"/>
      <c r="B442" s="40"/>
      <c r="C442" s="41"/>
      <c r="D442" s="255" t="s">
        <v>242</v>
      </c>
      <c r="E442" s="41"/>
      <c r="F442" s="259" t="s">
        <v>698</v>
      </c>
      <c r="G442" s="41"/>
      <c r="H442" s="41"/>
      <c r="I442" s="210"/>
      <c r="J442" s="41"/>
      <c r="K442" s="41"/>
      <c r="L442" s="45"/>
      <c r="M442" s="257"/>
      <c r="N442" s="258"/>
      <c r="O442" s="92"/>
      <c r="P442" s="92"/>
      <c r="Q442" s="92"/>
      <c r="R442" s="92"/>
      <c r="S442" s="92"/>
      <c r="T442" s="93"/>
      <c r="U442" s="39"/>
      <c r="V442" s="39"/>
      <c r="W442" s="39"/>
      <c r="X442" s="39"/>
      <c r="Y442" s="39"/>
      <c r="Z442" s="39"/>
      <c r="AA442" s="39"/>
      <c r="AB442" s="39"/>
      <c r="AC442" s="39"/>
      <c r="AD442" s="39"/>
      <c r="AE442" s="39"/>
      <c r="AT442" s="18" t="s">
        <v>242</v>
      </c>
      <c r="AU442" s="18" t="s">
        <v>85</v>
      </c>
    </row>
    <row r="443" spans="1:51" s="13" customFormat="1" ht="12">
      <c r="A443" s="13"/>
      <c r="B443" s="260"/>
      <c r="C443" s="261"/>
      <c r="D443" s="255" t="s">
        <v>203</v>
      </c>
      <c r="E443" s="262" t="s">
        <v>1</v>
      </c>
      <c r="F443" s="263" t="s">
        <v>1191</v>
      </c>
      <c r="G443" s="261"/>
      <c r="H443" s="264">
        <v>2.7</v>
      </c>
      <c r="I443" s="265"/>
      <c r="J443" s="261"/>
      <c r="K443" s="261"/>
      <c r="L443" s="266"/>
      <c r="M443" s="267"/>
      <c r="N443" s="268"/>
      <c r="O443" s="268"/>
      <c r="P443" s="268"/>
      <c r="Q443" s="268"/>
      <c r="R443" s="268"/>
      <c r="S443" s="268"/>
      <c r="T443" s="269"/>
      <c r="U443" s="13"/>
      <c r="V443" s="13"/>
      <c r="W443" s="13"/>
      <c r="X443" s="13"/>
      <c r="Y443" s="13"/>
      <c r="Z443" s="13"/>
      <c r="AA443" s="13"/>
      <c r="AB443" s="13"/>
      <c r="AC443" s="13"/>
      <c r="AD443" s="13"/>
      <c r="AE443" s="13"/>
      <c r="AT443" s="270" t="s">
        <v>203</v>
      </c>
      <c r="AU443" s="270" t="s">
        <v>85</v>
      </c>
      <c r="AV443" s="13" t="s">
        <v>85</v>
      </c>
      <c r="AW443" s="13" t="s">
        <v>32</v>
      </c>
      <c r="AX443" s="13" t="s">
        <v>83</v>
      </c>
      <c r="AY443" s="270" t="s">
        <v>172</v>
      </c>
    </row>
    <row r="444" spans="1:65" s="2" customFormat="1" ht="33" customHeight="1">
      <c r="A444" s="39"/>
      <c r="B444" s="40"/>
      <c r="C444" s="242" t="s">
        <v>1192</v>
      </c>
      <c r="D444" s="242" t="s">
        <v>175</v>
      </c>
      <c r="E444" s="243" t="s">
        <v>1193</v>
      </c>
      <c r="F444" s="244" t="s">
        <v>748</v>
      </c>
      <c r="G444" s="245" t="s">
        <v>438</v>
      </c>
      <c r="H444" s="246">
        <v>33.125</v>
      </c>
      <c r="I444" s="247"/>
      <c r="J444" s="248">
        <f>ROUND(I444*H444,2)</f>
        <v>0</v>
      </c>
      <c r="K444" s="244" t="s">
        <v>179</v>
      </c>
      <c r="L444" s="45"/>
      <c r="M444" s="249" t="s">
        <v>1</v>
      </c>
      <c r="N444" s="250" t="s">
        <v>40</v>
      </c>
      <c r="O444" s="92"/>
      <c r="P444" s="251">
        <f>O444*H444</f>
        <v>0</v>
      </c>
      <c r="Q444" s="251">
        <v>0</v>
      </c>
      <c r="R444" s="251">
        <f>Q444*H444</f>
        <v>0</v>
      </c>
      <c r="S444" s="251">
        <v>0</v>
      </c>
      <c r="T444" s="252">
        <f>S444*H444</f>
        <v>0</v>
      </c>
      <c r="U444" s="39"/>
      <c r="V444" s="39"/>
      <c r="W444" s="39"/>
      <c r="X444" s="39"/>
      <c r="Y444" s="39"/>
      <c r="Z444" s="39"/>
      <c r="AA444" s="39"/>
      <c r="AB444" s="39"/>
      <c r="AC444" s="39"/>
      <c r="AD444" s="39"/>
      <c r="AE444" s="39"/>
      <c r="AR444" s="253" t="s">
        <v>195</v>
      </c>
      <c r="AT444" s="253" t="s">
        <v>175</v>
      </c>
      <c r="AU444" s="253" t="s">
        <v>85</v>
      </c>
      <c r="AY444" s="18" t="s">
        <v>172</v>
      </c>
      <c r="BE444" s="254">
        <f>IF(N444="základní",J444,0)</f>
        <v>0</v>
      </c>
      <c r="BF444" s="254">
        <f>IF(N444="snížená",J444,0)</f>
        <v>0</v>
      </c>
      <c r="BG444" s="254">
        <f>IF(N444="zákl. přenesená",J444,0)</f>
        <v>0</v>
      </c>
      <c r="BH444" s="254">
        <f>IF(N444="sníž. přenesená",J444,0)</f>
        <v>0</v>
      </c>
      <c r="BI444" s="254">
        <f>IF(N444="nulová",J444,0)</f>
        <v>0</v>
      </c>
      <c r="BJ444" s="18" t="s">
        <v>83</v>
      </c>
      <c r="BK444" s="254">
        <f>ROUND(I444*H444,2)</f>
        <v>0</v>
      </c>
      <c r="BL444" s="18" t="s">
        <v>195</v>
      </c>
      <c r="BM444" s="253" t="s">
        <v>1194</v>
      </c>
    </row>
    <row r="445" spans="1:47" s="2" customFormat="1" ht="12">
      <c r="A445" s="39"/>
      <c r="B445" s="40"/>
      <c r="C445" s="41"/>
      <c r="D445" s="255" t="s">
        <v>182</v>
      </c>
      <c r="E445" s="41"/>
      <c r="F445" s="256" t="s">
        <v>750</v>
      </c>
      <c r="G445" s="41"/>
      <c r="H445" s="41"/>
      <c r="I445" s="210"/>
      <c r="J445" s="41"/>
      <c r="K445" s="41"/>
      <c r="L445" s="45"/>
      <c r="M445" s="257"/>
      <c r="N445" s="258"/>
      <c r="O445" s="92"/>
      <c r="P445" s="92"/>
      <c r="Q445" s="92"/>
      <c r="R445" s="92"/>
      <c r="S445" s="92"/>
      <c r="T445" s="93"/>
      <c r="U445" s="39"/>
      <c r="V445" s="39"/>
      <c r="W445" s="39"/>
      <c r="X445" s="39"/>
      <c r="Y445" s="39"/>
      <c r="Z445" s="39"/>
      <c r="AA445" s="39"/>
      <c r="AB445" s="39"/>
      <c r="AC445" s="39"/>
      <c r="AD445" s="39"/>
      <c r="AE445" s="39"/>
      <c r="AT445" s="18" t="s">
        <v>182</v>
      </c>
      <c r="AU445" s="18" t="s">
        <v>85</v>
      </c>
    </row>
    <row r="446" spans="1:47" s="2" customFormat="1" ht="12">
      <c r="A446" s="39"/>
      <c r="B446" s="40"/>
      <c r="C446" s="41"/>
      <c r="D446" s="255" t="s">
        <v>242</v>
      </c>
      <c r="E446" s="41"/>
      <c r="F446" s="259" t="s">
        <v>1195</v>
      </c>
      <c r="G446" s="41"/>
      <c r="H446" s="41"/>
      <c r="I446" s="210"/>
      <c r="J446" s="41"/>
      <c r="K446" s="41"/>
      <c r="L446" s="45"/>
      <c r="M446" s="257"/>
      <c r="N446" s="258"/>
      <c r="O446" s="92"/>
      <c r="P446" s="92"/>
      <c r="Q446" s="92"/>
      <c r="R446" s="92"/>
      <c r="S446" s="92"/>
      <c r="T446" s="93"/>
      <c r="U446" s="39"/>
      <c r="V446" s="39"/>
      <c r="W446" s="39"/>
      <c r="X446" s="39"/>
      <c r="Y446" s="39"/>
      <c r="Z446" s="39"/>
      <c r="AA446" s="39"/>
      <c r="AB446" s="39"/>
      <c r="AC446" s="39"/>
      <c r="AD446" s="39"/>
      <c r="AE446" s="39"/>
      <c r="AT446" s="18" t="s">
        <v>242</v>
      </c>
      <c r="AU446" s="18" t="s">
        <v>85</v>
      </c>
    </row>
    <row r="447" spans="1:51" s="13" customFormat="1" ht="12">
      <c r="A447" s="13"/>
      <c r="B447" s="260"/>
      <c r="C447" s="261"/>
      <c r="D447" s="255" t="s">
        <v>203</v>
      </c>
      <c r="E447" s="262" t="s">
        <v>1</v>
      </c>
      <c r="F447" s="263" t="s">
        <v>1196</v>
      </c>
      <c r="G447" s="261"/>
      <c r="H447" s="264">
        <v>3.125</v>
      </c>
      <c r="I447" s="265"/>
      <c r="J447" s="261"/>
      <c r="K447" s="261"/>
      <c r="L447" s="266"/>
      <c r="M447" s="267"/>
      <c r="N447" s="268"/>
      <c r="O447" s="268"/>
      <c r="P447" s="268"/>
      <c r="Q447" s="268"/>
      <c r="R447" s="268"/>
      <c r="S447" s="268"/>
      <c r="T447" s="269"/>
      <c r="U447" s="13"/>
      <c r="V447" s="13"/>
      <c r="W447" s="13"/>
      <c r="X447" s="13"/>
      <c r="Y447" s="13"/>
      <c r="Z447" s="13"/>
      <c r="AA447" s="13"/>
      <c r="AB447" s="13"/>
      <c r="AC447" s="13"/>
      <c r="AD447" s="13"/>
      <c r="AE447" s="13"/>
      <c r="AT447" s="270" t="s">
        <v>203</v>
      </c>
      <c r="AU447" s="270" t="s">
        <v>85</v>
      </c>
      <c r="AV447" s="13" t="s">
        <v>85</v>
      </c>
      <c r="AW447" s="13" t="s">
        <v>32</v>
      </c>
      <c r="AX447" s="13" t="s">
        <v>75</v>
      </c>
      <c r="AY447" s="270" t="s">
        <v>172</v>
      </c>
    </row>
    <row r="448" spans="1:51" s="13" customFormat="1" ht="12">
      <c r="A448" s="13"/>
      <c r="B448" s="260"/>
      <c r="C448" s="261"/>
      <c r="D448" s="255" t="s">
        <v>203</v>
      </c>
      <c r="E448" s="262" t="s">
        <v>1</v>
      </c>
      <c r="F448" s="263" t="s">
        <v>1197</v>
      </c>
      <c r="G448" s="261"/>
      <c r="H448" s="264">
        <v>30</v>
      </c>
      <c r="I448" s="265"/>
      <c r="J448" s="261"/>
      <c r="K448" s="261"/>
      <c r="L448" s="266"/>
      <c r="M448" s="267"/>
      <c r="N448" s="268"/>
      <c r="O448" s="268"/>
      <c r="P448" s="268"/>
      <c r="Q448" s="268"/>
      <c r="R448" s="268"/>
      <c r="S448" s="268"/>
      <c r="T448" s="269"/>
      <c r="U448" s="13"/>
      <c r="V448" s="13"/>
      <c r="W448" s="13"/>
      <c r="X448" s="13"/>
      <c r="Y448" s="13"/>
      <c r="Z448" s="13"/>
      <c r="AA448" s="13"/>
      <c r="AB448" s="13"/>
      <c r="AC448" s="13"/>
      <c r="AD448" s="13"/>
      <c r="AE448" s="13"/>
      <c r="AT448" s="270" t="s">
        <v>203</v>
      </c>
      <c r="AU448" s="270" t="s">
        <v>85</v>
      </c>
      <c r="AV448" s="13" t="s">
        <v>85</v>
      </c>
      <c r="AW448" s="13" t="s">
        <v>32</v>
      </c>
      <c r="AX448" s="13" t="s">
        <v>75</v>
      </c>
      <c r="AY448" s="270" t="s">
        <v>172</v>
      </c>
    </row>
    <row r="449" spans="1:51" s="16" customFormat="1" ht="12">
      <c r="A449" s="16"/>
      <c r="B449" s="298"/>
      <c r="C449" s="299"/>
      <c r="D449" s="255" t="s">
        <v>203</v>
      </c>
      <c r="E449" s="300" t="s">
        <v>1</v>
      </c>
      <c r="F449" s="301" t="s">
        <v>257</v>
      </c>
      <c r="G449" s="299"/>
      <c r="H449" s="302">
        <v>33.125</v>
      </c>
      <c r="I449" s="303"/>
      <c r="J449" s="299"/>
      <c r="K449" s="299"/>
      <c r="L449" s="304"/>
      <c r="M449" s="305"/>
      <c r="N449" s="306"/>
      <c r="O449" s="306"/>
      <c r="P449" s="306"/>
      <c r="Q449" s="306"/>
      <c r="R449" s="306"/>
      <c r="S449" s="306"/>
      <c r="T449" s="307"/>
      <c r="U449" s="16"/>
      <c r="V449" s="16"/>
      <c r="W449" s="16"/>
      <c r="X449" s="16"/>
      <c r="Y449" s="16"/>
      <c r="Z449" s="16"/>
      <c r="AA449" s="16"/>
      <c r="AB449" s="16"/>
      <c r="AC449" s="16"/>
      <c r="AD449" s="16"/>
      <c r="AE449" s="16"/>
      <c r="AT449" s="308" t="s">
        <v>203</v>
      </c>
      <c r="AU449" s="308" t="s">
        <v>85</v>
      </c>
      <c r="AV449" s="16" t="s">
        <v>195</v>
      </c>
      <c r="AW449" s="16" t="s">
        <v>32</v>
      </c>
      <c r="AX449" s="16" t="s">
        <v>83</v>
      </c>
      <c r="AY449" s="308" t="s">
        <v>172</v>
      </c>
    </row>
    <row r="450" spans="1:65" s="2" customFormat="1" ht="37.8" customHeight="1">
      <c r="A450" s="39"/>
      <c r="B450" s="40"/>
      <c r="C450" s="242" t="s">
        <v>1198</v>
      </c>
      <c r="D450" s="242" t="s">
        <v>175</v>
      </c>
      <c r="E450" s="243" t="s">
        <v>1199</v>
      </c>
      <c r="F450" s="244" t="s">
        <v>1200</v>
      </c>
      <c r="G450" s="245" t="s">
        <v>438</v>
      </c>
      <c r="H450" s="246">
        <v>93.75</v>
      </c>
      <c r="I450" s="247"/>
      <c r="J450" s="248">
        <f>ROUND(I450*H450,2)</f>
        <v>0</v>
      </c>
      <c r="K450" s="244" t="s">
        <v>179</v>
      </c>
      <c r="L450" s="45"/>
      <c r="M450" s="249" t="s">
        <v>1</v>
      </c>
      <c r="N450" s="250" t="s">
        <v>40</v>
      </c>
      <c r="O450" s="92"/>
      <c r="P450" s="251">
        <f>O450*H450</f>
        <v>0</v>
      </c>
      <c r="Q450" s="251">
        <v>0</v>
      </c>
      <c r="R450" s="251">
        <f>Q450*H450</f>
        <v>0</v>
      </c>
      <c r="S450" s="251">
        <v>0</v>
      </c>
      <c r="T450" s="252">
        <f>S450*H450</f>
        <v>0</v>
      </c>
      <c r="U450" s="39"/>
      <c r="V450" s="39"/>
      <c r="W450" s="39"/>
      <c r="X450" s="39"/>
      <c r="Y450" s="39"/>
      <c r="Z450" s="39"/>
      <c r="AA450" s="39"/>
      <c r="AB450" s="39"/>
      <c r="AC450" s="39"/>
      <c r="AD450" s="39"/>
      <c r="AE450" s="39"/>
      <c r="AR450" s="253" t="s">
        <v>195</v>
      </c>
      <c r="AT450" s="253" t="s">
        <v>175</v>
      </c>
      <c r="AU450" s="253" t="s">
        <v>85</v>
      </c>
      <c r="AY450" s="18" t="s">
        <v>172</v>
      </c>
      <c r="BE450" s="254">
        <f>IF(N450="základní",J450,0)</f>
        <v>0</v>
      </c>
      <c r="BF450" s="254">
        <f>IF(N450="snížená",J450,0)</f>
        <v>0</v>
      </c>
      <c r="BG450" s="254">
        <f>IF(N450="zákl. přenesená",J450,0)</f>
        <v>0</v>
      </c>
      <c r="BH450" s="254">
        <f>IF(N450="sníž. přenesená",J450,0)</f>
        <v>0</v>
      </c>
      <c r="BI450" s="254">
        <f>IF(N450="nulová",J450,0)</f>
        <v>0</v>
      </c>
      <c r="BJ450" s="18" t="s">
        <v>83</v>
      </c>
      <c r="BK450" s="254">
        <f>ROUND(I450*H450,2)</f>
        <v>0</v>
      </c>
      <c r="BL450" s="18" t="s">
        <v>195</v>
      </c>
      <c r="BM450" s="253" t="s">
        <v>1201</v>
      </c>
    </row>
    <row r="451" spans="1:47" s="2" customFormat="1" ht="12">
      <c r="A451" s="39"/>
      <c r="B451" s="40"/>
      <c r="C451" s="41"/>
      <c r="D451" s="255" t="s">
        <v>182</v>
      </c>
      <c r="E451" s="41"/>
      <c r="F451" s="256" t="s">
        <v>1202</v>
      </c>
      <c r="G451" s="41"/>
      <c r="H451" s="41"/>
      <c r="I451" s="210"/>
      <c r="J451" s="41"/>
      <c r="K451" s="41"/>
      <c r="L451" s="45"/>
      <c r="M451" s="257"/>
      <c r="N451" s="258"/>
      <c r="O451" s="92"/>
      <c r="P451" s="92"/>
      <c r="Q451" s="92"/>
      <c r="R451" s="92"/>
      <c r="S451" s="92"/>
      <c r="T451" s="93"/>
      <c r="U451" s="39"/>
      <c r="V451" s="39"/>
      <c r="W451" s="39"/>
      <c r="X451" s="39"/>
      <c r="Y451" s="39"/>
      <c r="Z451" s="39"/>
      <c r="AA451" s="39"/>
      <c r="AB451" s="39"/>
      <c r="AC451" s="39"/>
      <c r="AD451" s="39"/>
      <c r="AE451" s="39"/>
      <c r="AT451" s="18" t="s">
        <v>182</v>
      </c>
      <c r="AU451" s="18" t="s">
        <v>85</v>
      </c>
    </row>
    <row r="452" spans="1:47" s="2" customFormat="1" ht="12">
      <c r="A452" s="39"/>
      <c r="B452" s="40"/>
      <c r="C452" s="41"/>
      <c r="D452" s="255" t="s">
        <v>242</v>
      </c>
      <c r="E452" s="41"/>
      <c r="F452" s="259" t="s">
        <v>1195</v>
      </c>
      <c r="G452" s="41"/>
      <c r="H452" s="41"/>
      <c r="I452" s="210"/>
      <c r="J452" s="41"/>
      <c r="K452" s="41"/>
      <c r="L452" s="45"/>
      <c r="M452" s="257"/>
      <c r="N452" s="258"/>
      <c r="O452" s="92"/>
      <c r="P452" s="92"/>
      <c r="Q452" s="92"/>
      <c r="R452" s="92"/>
      <c r="S452" s="92"/>
      <c r="T452" s="93"/>
      <c r="U452" s="39"/>
      <c r="V452" s="39"/>
      <c r="W452" s="39"/>
      <c r="X452" s="39"/>
      <c r="Y452" s="39"/>
      <c r="Z452" s="39"/>
      <c r="AA452" s="39"/>
      <c r="AB452" s="39"/>
      <c r="AC452" s="39"/>
      <c r="AD452" s="39"/>
      <c r="AE452" s="39"/>
      <c r="AT452" s="18" t="s">
        <v>242</v>
      </c>
      <c r="AU452" s="18" t="s">
        <v>85</v>
      </c>
    </row>
    <row r="453" spans="1:51" s="13" customFormat="1" ht="12">
      <c r="A453" s="13"/>
      <c r="B453" s="260"/>
      <c r="C453" s="261"/>
      <c r="D453" s="255" t="s">
        <v>203</v>
      </c>
      <c r="E453" s="262" t="s">
        <v>1</v>
      </c>
      <c r="F453" s="263" t="s">
        <v>1203</v>
      </c>
      <c r="G453" s="261"/>
      <c r="H453" s="264">
        <v>93.75</v>
      </c>
      <c r="I453" s="265"/>
      <c r="J453" s="261"/>
      <c r="K453" s="261"/>
      <c r="L453" s="266"/>
      <c r="M453" s="267"/>
      <c r="N453" s="268"/>
      <c r="O453" s="268"/>
      <c r="P453" s="268"/>
      <c r="Q453" s="268"/>
      <c r="R453" s="268"/>
      <c r="S453" s="268"/>
      <c r="T453" s="269"/>
      <c r="U453" s="13"/>
      <c r="V453" s="13"/>
      <c r="W453" s="13"/>
      <c r="X453" s="13"/>
      <c r="Y453" s="13"/>
      <c r="Z453" s="13"/>
      <c r="AA453" s="13"/>
      <c r="AB453" s="13"/>
      <c r="AC453" s="13"/>
      <c r="AD453" s="13"/>
      <c r="AE453" s="13"/>
      <c r="AT453" s="270" t="s">
        <v>203</v>
      </c>
      <c r="AU453" s="270" t="s">
        <v>85</v>
      </c>
      <c r="AV453" s="13" t="s">
        <v>85</v>
      </c>
      <c r="AW453" s="13" t="s">
        <v>32</v>
      </c>
      <c r="AX453" s="13" t="s">
        <v>83</v>
      </c>
      <c r="AY453" s="270" t="s">
        <v>172</v>
      </c>
    </row>
    <row r="454" spans="1:65" s="2" customFormat="1" ht="33" customHeight="1">
      <c r="A454" s="39"/>
      <c r="B454" s="40"/>
      <c r="C454" s="242" t="s">
        <v>1204</v>
      </c>
      <c r="D454" s="242" t="s">
        <v>175</v>
      </c>
      <c r="E454" s="243" t="s">
        <v>1205</v>
      </c>
      <c r="F454" s="244" t="s">
        <v>1206</v>
      </c>
      <c r="G454" s="245" t="s">
        <v>438</v>
      </c>
      <c r="H454" s="246">
        <v>0.14</v>
      </c>
      <c r="I454" s="247"/>
      <c r="J454" s="248">
        <f>ROUND(I454*H454,2)</f>
        <v>0</v>
      </c>
      <c r="K454" s="244" t="s">
        <v>179</v>
      </c>
      <c r="L454" s="45"/>
      <c r="M454" s="249" t="s">
        <v>1</v>
      </c>
      <c r="N454" s="250" t="s">
        <v>40</v>
      </c>
      <c r="O454" s="92"/>
      <c r="P454" s="251">
        <f>O454*H454</f>
        <v>0</v>
      </c>
      <c r="Q454" s="251">
        <v>0</v>
      </c>
      <c r="R454" s="251">
        <f>Q454*H454</f>
        <v>0</v>
      </c>
      <c r="S454" s="251">
        <v>0</v>
      </c>
      <c r="T454" s="252">
        <f>S454*H454</f>
        <v>0</v>
      </c>
      <c r="U454" s="39"/>
      <c r="V454" s="39"/>
      <c r="W454" s="39"/>
      <c r="X454" s="39"/>
      <c r="Y454" s="39"/>
      <c r="Z454" s="39"/>
      <c r="AA454" s="39"/>
      <c r="AB454" s="39"/>
      <c r="AC454" s="39"/>
      <c r="AD454" s="39"/>
      <c r="AE454" s="39"/>
      <c r="AR454" s="253" t="s">
        <v>195</v>
      </c>
      <c r="AT454" s="253" t="s">
        <v>175</v>
      </c>
      <c r="AU454" s="253" t="s">
        <v>85</v>
      </c>
      <c r="AY454" s="18" t="s">
        <v>172</v>
      </c>
      <c r="BE454" s="254">
        <f>IF(N454="základní",J454,0)</f>
        <v>0</v>
      </c>
      <c r="BF454" s="254">
        <f>IF(N454="snížená",J454,0)</f>
        <v>0</v>
      </c>
      <c r="BG454" s="254">
        <f>IF(N454="zákl. přenesená",J454,0)</f>
        <v>0</v>
      </c>
      <c r="BH454" s="254">
        <f>IF(N454="sníž. přenesená",J454,0)</f>
        <v>0</v>
      </c>
      <c r="BI454" s="254">
        <f>IF(N454="nulová",J454,0)</f>
        <v>0</v>
      </c>
      <c r="BJ454" s="18" t="s">
        <v>83</v>
      </c>
      <c r="BK454" s="254">
        <f>ROUND(I454*H454,2)</f>
        <v>0</v>
      </c>
      <c r="BL454" s="18" t="s">
        <v>195</v>
      </c>
      <c r="BM454" s="253" t="s">
        <v>1207</v>
      </c>
    </row>
    <row r="455" spans="1:47" s="2" customFormat="1" ht="12">
      <c r="A455" s="39"/>
      <c r="B455" s="40"/>
      <c r="C455" s="41"/>
      <c r="D455" s="255" t="s">
        <v>182</v>
      </c>
      <c r="E455" s="41"/>
      <c r="F455" s="256" t="s">
        <v>1208</v>
      </c>
      <c r="G455" s="41"/>
      <c r="H455" s="41"/>
      <c r="I455" s="210"/>
      <c r="J455" s="41"/>
      <c r="K455" s="41"/>
      <c r="L455" s="45"/>
      <c r="M455" s="257"/>
      <c r="N455" s="258"/>
      <c r="O455" s="92"/>
      <c r="P455" s="92"/>
      <c r="Q455" s="92"/>
      <c r="R455" s="92"/>
      <c r="S455" s="92"/>
      <c r="T455" s="93"/>
      <c r="U455" s="39"/>
      <c r="V455" s="39"/>
      <c r="W455" s="39"/>
      <c r="X455" s="39"/>
      <c r="Y455" s="39"/>
      <c r="Z455" s="39"/>
      <c r="AA455" s="39"/>
      <c r="AB455" s="39"/>
      <c r="AC455" s="39"/>
      <c r="AD455" s="39"/>
      <c r="AE455" s="39"/>
      <c r="AT455" s="18" t="s">
        <v>182</v>
      </c>
      <c r="AU455" s="18" t="s">
        <v>85</v>
      </c>
    </row>
    <row r="456" spans="1:47" s="2" customFormat="1" ht="12">
      <c r="A456" s="39"/>
      <c r="B456" s="40"/>
      <c r="C456" s="41"/>
      <c r="D456" s="255" t="s">
        <v>242</v>
      </c>
      <c r="E456" s="41"/>
      <c r="F456" s="259" t="s">
        <v>1195</v>
      </c>
      <c r="G456" s="41"/>
      <c r="H456" s="41"/>
      <c r="I456" s="210"/>
      <c r="J456" s="41"/>
      <c r="K456" s="41"/>
      <c r="L456" s="45"/>
      <c r="M456" s="257"/>
      <c r="N456" s="258"/>
      <c r="O456" s="92"/>
      <c r="P456" s="92"/>
      <c r="Q456" s="92"/>
      <c r="R456" s="92"/>
      <c r="S456" s="92"/>
      <c r="T456" s="93"/>
      <c r="U456" s="39"/>
      <c r="V456" s="39"/>
      <c r="W456" s="39"/>
      <c r="X456" s="39"/>
      <c r="Y456" s="39"/>
      <c r="Z456" s="39"/>
      <c r="AA456" s="39"/>
      <c r="AB456" s="39"/>
      <c r="AC456" s="39"/>
      <c r="AD456" s="39"/>
      <c r="AE456" s="39"/>
      <c r="AT456" s="18" t="s">
        <v>242</v>
      </c>
      <c r="AU456" s="18" t="s">
        <v>85</v>
      </c>
    </row>
    <row r="457" spans="1:51" s="13" customFormat="1" ht="12">
      <c r="A457" s="13"/>
      <c r="B457" s="260"/>
      <c r="C457" s="261"/>
      <c r="D457" s="255" t="s">
        <v>203</v>
      </c>
      <c r="E457" s="262" t="s">
        <v>1</v>
      </c>
      <c r="F457" s="263" t="s">
        <v>1209</v>
      </c>
      <c r="G457" s="261"/>
      <c r="H457" s="264">
        <v>0.14</v>
      </c>
      <c r="I457" s="265"/>
      <c r="J457" s="261"/>
      <c r="K457" s="261"/>
      <c r="L457" s="266"/>
      <c r="M457" s="267"/>
      <c r="N457" s="268"/>
      <c r="O457" s="268"/>
      <c r="P457" s="268"/>
      <c r="Q457" s="268"/>
      <c r="R457" s="268"/>
      <c r="S457" s="268"/>
      <c r="T457" s="269"/>
      <c r="U457" s="13"/>
      <c r="V457" s="13"/>
      <c r="W457" s="13"/>
      <c r="X457" s="13"/>
      <c r="Y457" s="13"/>
      <c r="Z457" s="13"/>
      <c r="AA457" s="13"/>
      <c r="AB457" s="13"/>
      <c r="AC457" s="13"/>
      <c r="AD457" s="13"/>
      <c r="AE457" s="13"/>
      <c r="AT457" s="270" t="s">
        <v>203</v>
      </c>
      <c r="AU457" s="270" t="s">
        <v>85</v>
      </c>
      <c r="AV457" s="13" t="s">
        <v>85</v>
      </c>
      <c r="AW457" s="13" t="s">
        <v>32</v>
      </c>
      <c r="AX457" s="13" t="s">
        <v>83</v>
      </c>
      <c r="AY457" s="270" t="s">
        <v>172</v>
      </c>
    </row>
    <row r="458" spans="1:65" s="2" customFormat="1" ht="33" customHeight="1">
      <c r="A458" s="39"/>
      <c r="B458" s="40"/>
      <c r="C458" s="242" t="s">
        <v>1210</v>
      </c>
      <c r="D458" s="242" t="s">
        <v>175</v>
      </c>
      <c r="E458" s="243" t="s">
        <v>1211</v>
      </c>
      <c r="F458" s="244" t="s">
        <v>1212</v>
      </c>
      <c r="G458" s="245" t="s">
        <v>438</v>
      </c>
      <c r="H458" s="246">
        <v>3.32</v>
      </c>
      <c r="I458" s="247"/>
      <c r="J458" s="248">
        <f>ROUND(I458*H458,2)</f>
        <v>0</v>
      </c>
      <c r="K458" s="244" t="s">
        <v>179</v>
      </c>
      <c r="L458" s="45"/>
      <c r="M458" s="249" t="s">
        <v>1</v>
      </c>
      <c r="N458" s="250" t="s">
        <v>40</v>
      </c>
      <c r="O458" s="92"/>
      <c r="P458" s="251">
        <f>O458*H458</f>
        <v>0</v>
      </c>
      <c r="Q458" s="251">
        <v>0</v>
      </c>
      <c r="R458" s="251">
        <f>Q458*H458</f>
        <v>0</v>
      </c>
      <c r="S458" s="251">
        <v>0</v>
      </c>
      <c r="T458" s="252">
        <f>S458*H458</f>
        <v>0</v>
      </c>
      <c r="U458" s="39"/>
      <c r="V458" s="39"/>
      <c r="W458" s="39"/>
      <c r="X458" s="39"/>
      <c r="Y458" s="39"/>
      <c r="Z458" s="39"/>
      <c r="AA458" s="39"/>
      <c r="AB458" s="39"/>
      <c r="AC458" s="39"/>
      <c r="AD458" s="39"/>
      <c r="AE458" s="39"/>
      <c r="AR458" s="253" t="s">
        <v>195</v>
      </c>
      <c r="AT458" s="253" t="s">
        <v>175</v>
      </c>
      <c r="AU458" s="253" t="s">
        <v>85</v>
      </c>
      <c r="AY458" s="18" t="s">
        <v>172</v>
      </c>
      <c r="BE458" s="254">
        <f>IF(N458="základní",J458,0)</f>
        <v>0</v>
      </c>
      <c r="BF458" s="254">
        <f>IF(N458="snížená",J458,0)</f>
        <v>0</v>
      </c>
      <c r="BG458" s="254">
        <f>IF(N458="zákl. přenesená",J458,0)</f>
        <v>0</v>
      </c>
      <c r="BH458" s="254">
        <f>IF(N458="sníž. přenesená",J458,0)</f>
        <v>0</v>
      </c>
      <c r="BI458" s="254">
        <f>IF(N458="nulová",J458,0)</f>
        <v>0</v>
      </c>
      <c r="BJ458" s="18" t="s">
        <v>83</v>
      </c>
      <c r="BK458" s="254">
        <f>ROUND(I458*H458,2)</f>
        <v>0</v>
      </c>
      <c r="BL458" s="18" t="s">
        <v>195</v>
      </c>
      <c r="BM458" s="253" t="s">
        <v>1213</v>
      </c>
    </row>
    <row r="459" spans="1:47" s="2" customFormat="1" ht="12">
      <c r="A459" s="39"/>
      <c r="B459" s="40"/>
      <c r="C459" s="41"/>
      <c r="D459" s="255" t="s">
        <v>182</v>
      </c>
      <c r="E459" s="41"/>
      <c r="F459" s="256" t="s">
        <v>1214</v>
      </c>
      <c r="G459" s="41"/>
      <c r="H459" s="41"/>
      <c r="I459" s="210"/>
      <c r="J459" s="41"/>
      <c r="K459" s="41"/>
      <c r="L459" s="45"/>
      <c r="M459" s="257"/>
      <c r="N459" s="258"/>
      <c r="O459" s="92"/>
      <c r="P459" s="92"/>
      <c r="Q459" s="92"/>
      <c r="R459" s="92"/>
      <c r="S459" s="92"/>
      <c r="T459" s="93"/>
      <c r="U459" s="39"/>
      <c r="V459" s="39"/>
      <c r="W459" s="39"/>
      <c r="X459" s="39"/>
      <c r="Y459" s="39"/>
      <c r="Z459" s="39"/>
      <c r="AA459" s="39"/>
      <c r="AB459" s="39"/>
      <c r="AC459" s="39"/>
      <c r="AD459" s="39"/>
      <c r="AE459" s="39"/>
      <c r="AT459" s="18" t="s">
        <v>182</v>
      </c>
      <c r="AU459" s="18" t="s">
        <v>85</v>
      </c>
    </row>
    <row r="460" spans="1:47" s="2" customFormat="1" ht="12">
      <c r="A460" s="39"/>
      <c r="B460" s="40"/>
      <c r="C460" s="41"/>
      <c r="D460" s="255" t="s">
        <v>242</v>
      </c>
      <c r="E460" s="41"/>
      <c r="F460" s="259" t="s">
        <v>1195</v>
      </c>
      <c r="G460" s="41"/>
      <c r="H460" s="41"/>
      <c r="I460" s="210"/>
      <c r="J460" s="41"/>
      <c r="K460" s="41"/>
      <c r="L460" s="45"/>
      <c r="M460" s="257"/>
      <c r="N460" s="258"/>
      <c r="O460" s="92"/>
      <c r="P460" s="92"/>
      <c r="Q460" s="92"/>
      <c r="R460" s="92"/>
      <c r="S460" s="92"/>
      <c r="T460" s="93"/>
      <c r="U460" s="39"/>
      <c r="V460" s="39"/>
      <c r="W460" s="39"/>
      <c r="X460" s="39"/>
      <c r="Y460" s="39"/>
      <c r="Z460" s="39"/>
      <c r="AA460" s="39"/>
      <c r="AB460" s="39"/>
      <c r="AC460" s="39"/>
      <c r="AD460" s="39"/>
      <c r="AE460" s="39"/>
      <c r="AT460" s="18" t="s">
        <v>242</v>
      </c>
      <c r="AU460" s="18" t="s">
        <v>85</v>
      </c>
    </row>
    <row r="461" spans="1:51" s="13" customFormat="1" ht="12">
      <c r="A461" s="13"/>
      <c r="B461" s="260"/>
      <c r="C461" s="261"/>
      <c r="D461" s="255" t="s">
        <v>203</v>
      </c>
      <c r="E461" s="262" t="s">
        <v>1</v>
      </c>
      <c r="F461" s="263" t="s">
        <v>1215</v>
      </c>
      <c r="G461" s="261"/>
      <c r="H461" s="264">
        <v>0.02</v>
      </c>
      <c r="I461" s="265"/>
      <c r="J461" s="261"/>
      <c r="K461" s="261"/>
      <c r="L461" s="266"/>
      <c r="M461" s="267"/>
      <c r="N461" s="268"/>
      <c r="O461" s="268"/>
      <c r="P461" s="268"/>
      <c r="Q461" s="268"/>
      <c r="R461" s="268"/>
      <c r="S461" s="268"/>
      <c r="T461" s="269"/>
      <c r="U461" s="13"/>
      <c r="V461" s="13"/>
      <c r="W461" s="13"/>
      <c r="X461" s="13"/>
      <c r="Y461" s="13"/>
      <c r="Z461" s="13"/>
      <c r="AA461" s="13"/>
      <c r="AB461" s="13"/>
      <c r="AC461" s="13"/>
      <c r="AD461" s="13"/>
      <c r="AE461" s="13"/>
      <c r="AT461" s="270" t="s">
        <v>203</v>
      </c>
      <c r="AU461" s="270" t="s">
        <v>85</v>
      </c>
      <c r="AV461" s="13" t="s">
        <v>85</v>
      </c>
      <c r="AW461" s="13" t="s">
        <v>32</v>
      </c>
      <c r="AX461" s="13" t="s">
        <v>75</v>
      </c>
      <c r="AY461" s="270" t="s">
        <v>172</v>
      </c>
    </row>
    <row r="462" spans="1:51" s="13" customFormat="1" ht="12">
      <c r="A462" s="13"/>
      <c r="B462" s="260"/>
      <c r="C462" s="261"/>
      <c r="D462" s="255" t="s">
        <v>203</v>
      </c>
      <c r="E462" s="262" t="s">
        <v>1</v>
      </c>
      <c r="F462" s="263" t="s">
        <v>1184</v>
      </c>
      <c r="G462" s="261"/>
      <c r="H462" s="264">
        <v>3.3</v>
      </c>
      <c r="I462" s="265"/>
      <c r="J462" s="261"/>
      <c r="K462" s="261"/>
      <c r="L462" s="266"/>
      <c r="M462" s="267"/>
      <c r="N462" s="268"/>
      <c r="O462" s="268"/>
      <c r="P462" s="268"/>
      <c r="Q462" s="268"/>
      <c r="R462" s="268"/>
      <c r="S462" s="268"/>
      <c r="T462" s="269"/>
      <c r="U462" s="13"/>
      <c r="V462" s="13"/>
      <c r="W462" s="13"/>
      <c r="X462" s="13"/>
      <c r="Y462" s="13"/>
      <c r="Z462" s="13"/>
      <c r="AA462" s="13"/>
      <c r="AB462" s="13"/>
      <c r="AC462" s="13"/>
      <c r="AD462" s="13"/>
      <c r="AE462" s="13"/>
      <c r="AT462" s="270" t="s">
        <v>203</v>
      </c>
      <c r="AU462" s="270" t="s">
        <v>85</v>
      </c>
      <c r="AV462" s="13" t="s">
        <v>85</v>
      </c>
      <c r="AW462" s="13" t="s">
        <v>32</v>
      </c>
      <c r="AX462" s="13" t="s">
        <v>75</v>
      </c>
      <c r="AY462" s="270" t="s">
        <v>172</v>
      </c>
    </row>
    <row r="463" spans="1:51" s="16" customFormat="1" ht="12">
      <c r="A463" s="16"/>
      <c r="B463" s="298"/>
      <c r="C463" s="299"/>
      <c r="D463" s="255" t="s">
        <v>203</v>
      </c>
      <c r="E463" s="300" t="s">
        <v>1</v>
      </c>
      <c r="F463" s="301" t="s">
        <v>257</v>
      </c>
      <c r="G463" s="299"/>
      <c r="H463" s="302">
        <v>3.32</v>
      </c>
      <c r="I463" s="303"/>
      <c r="J463" s="299"/>
      <c r="K463" s="299"/>
      <c r="L463" s="304"/>
      <c r="M463" s="305"/>
      <c r="N463" s="306"/>
      <c r="O463" s="306"/>
      <c r="P463" s="306"/>
      <c r="Q463" s="306"/>
      <c r="R463" s="306"/>
      <c r="S463" s="306"/>
      <c r="T463" s="307"/>
      <c r="U463" s="16"/>
      <c r="V463" s="16"/>
      <c r="W463" s="16"/>
      <c r="X463" s="16"/>
      <c r="Y463" s="16"/>
      <c r="Z463" s="16"/>
      <c r="AA463" s="16"/>
      <c r="AB463" s="16"/>
      <c r="AC463" s="16"/>
      <c r="AD463" s="16"/>
      <c r="AE463" s="16"/>
      <c r="AT463" s="308" t="s">
        <v>203</v>
      </c>
      <c r="AU463" s="308" t="s">
        <v>85</v>
      </c>
      <c r="AV463" s="16" t="s">
        <v>195</v>
      </c>
      <c r="AW463" s="16" t="s">
        <v>32</v>
      </c>
      <c r="AX463" s="16" t="s">
        <v>83</v>
      </c>
      <c r="AY463" s="308" t="s">
        <v>172</v>
      </c>
    </row>
    <row r="464" spans="1:65" s="2" customFormat="1" ht="21.75" customHeight="1">
      <c r="A464" s="39"/>
      <c r="B464" s="40"/>
      <c r="C464" s="242" t="s">
        <v>1216</v>
      </c>
      <c r="D464" s="242" t="s">
        <v>175</v>
      </c>
      <c r="E464" s="243" t="s">
        <v>726</v>
      </c>
      <c r="F464" s="244" t="s">
        <v>727</v>
      </c>
      <c r="G464" s="245" t="s">
        <v>438</v>
      </c>
      <c r="H464" s="246">
        <v>126.875</v>
      </c>
      <c r="I464" s="247"/>
      <c r="J464" s="248">
        <f>ROUND(I464*H464,2)</f>
        <v>0</v>
      </c>
      <c r="K464" s="244" t="s">
        <v>216</v>
      </c>
      <c r="L464" s="45"/>
      <c r="M464" s="249" t="s">
        <v>1</v>
      </c>
      <c r="N464" s="250" t="s">
        <v>40</v>
      </c>
      <c r="O464" s="92"/>
      <c r="P464" s="251">
        <f>O464*H464</f>
        <v>0</v>
      </c>
      <c r="Q464" s="251">
        <v>0</v>
      </c>
      <c r="R464" s="251">
        <f>Q464*H464</f>
        <v>0</v>
      </c>
      <c r="S464" s="251">
        <v>0</v>
      </c>
      <c r="T464" s="252">
        <f>S464*H464</f>
        <v>0</v>
      </c>
      <c r="U464" s="39"/>
      <c r="V464" s="39"/>
      <c r="W464" s="39"/>
      <c r="X464" s="39"/>
      <c r="Y464" s="39"/>
      <c r="Z464" s="39"/>
      <c r="AA464" s="39"/>
      <c r="AB464" s="39"/>
      <c r="AC464" s="39"/>
      <c r="AD464" s="39"/>
      <c r="AE464" s="39"/>
      <c r="AR464" s="253" t="s">
        <v>195</v>
      </c>
      <c r="AT464" s="253" t="s">
        <v>175</v>
      </c>
      <c r="AU464" s="253" t="s">
        <v>85</v>
      </c>
      <c r="AY464" s="18" t="s">
        <v>172</v>
      </c>
      <c r="BE464" s="254">
        <f>IF(N464="základní",J464,0)</f>
        <v>0</v>
      </c>
      <c r="BF464" s="254">
        <f>IF(N464="snížená",J464,0)</f>
        <v>0</v>
      </c>
      <c r="BG464" s="254">
        <f>IF(N464="zákl. přenesená",J464,0)</f>
        <v>0</v>
      </c>
      <c r="BH464" s="254">
        <f>IF(N464="sníž. přenesená",J464,0)</f>
        <v>0</v>
      </c>
      <c r="BI464" s="254">
        <f>IF(N464="nulová",J464,0)</f>
        <v>0</v>
      </c>
      <c r="BJ464" s="18" t="s">
        <v>83</v>
      </c>
      <c r="BK464" s="254">
        <f>ROUND(I464*H464,2)</f>
        <v>0</v>
      </c>
      <c r="BL464" s="18" t="s">
        <v>195</v>
      </c>
      <c r="BM464" s="253" t="s">
        <v>1217</v>
      </c>
    </row>
    <row r="465" spans="1:47" s="2" customFormat="1" ht="12">
      <c r="A465" s="39"/>
      <c r="B465" s="40"/>
      <c r="C465" s="41"/>
      <c r="D465" s="255" t="s">
        <v>182</v>
      </c>
      <c r="E465" s="41"/>
      <c r="F465" s="256" t="s">
        <v>729</v>
      </c>
      <c r="G465" s="41"/>
      <c r="H465" s="41"/>
      <c r="I465" s="210"/>
      <c r="J465" s="41"/>
      <c r="K465" s="41"/>
      <c r="L465" s="45"/>
      <c r="M465" s="257"/>
      <c r="N465" s="258"/>
      <c r="O465" s="92"/>
      <c r="P465" s="92"/>
      <c r="Q465" s="92"/>
      <c r="R465" s="92"/>
      <c r="S465" s="92"/>
      <c r="T465" s="93"/>
      <c r="U465" s="39"/>
      <c r="V465" s="39"/>
      <c r="W465" s="39"/>
      <c r="X465" s="39"/>
      <c r="Y465" s="39"/>
      <c r="Z465" s="39"/>
      <c r="AA465" s="39"/>
      <c r="AB465" s="39"/>
      <c r="AC465" s="39"/>
      <c r="AD465" s="39"/>
      <c r="AE465" s="39"/>
      <c r="AT465" s="18" t="s">
        <v>182</v>
      </c>
      <c r="AU465" s="18" t="s">
        <v>85</v>
      </c>
    </row>
    <row r="466" spans="1:47" s="2" customFormat="1" ht="12">
      <c r="A466" s="39"/>
      <c r="B466" s="40"/>
      <c r="C466" s="41"/>
      <c r="D466" s="271" t="s">
        <v>218</v>
      </c>
      <c r="E466" s="41"/>
      <c r="F466" s="272" t="s">
        <v>730</v>
      </c>
      <c r="G466" s="41"/>
      <c r="H466" s="41"/>
      <c r="I466" s="210"/>
      <c r="J466" s="41"/>
      <c r="K466" s="41"/>
      <c r="L466" s="45"/>
      <c r="M466" s="257"/>
      <c r="N466" s="258"/>
      <c r="O466" s="92"/>
      <c r="P466" s="92"/>
      <c r="Q466" s="92"/>
      <c r="R466" s="92"/>
      <c r="S466" s="92"/>
      <c r="T466" s="93"/>
      <c r="U466" s="39"/>
      <c r="V466" s="39"/>
      <c r="W466" s="39"/>
      <c r="X466" s="39"/>
      <c r="Y466" s="39"/>
      <c r="Z466" s="39"/>
      <c r="AA466" s="39"/>
      <c r="AB466" s="39"/>
      <c r="AC466" s="39"/>
      <c r="AD466" s="39"/>
      <c r="AE466" s="39"/>
      <c r="AT466" s="18" t="s">
        <v>218</v>
      </c>
      <c r="AU466" s="18" t="s">
        <v>85</v>
      </c>
    </row>
    <row r="467" spans="1:47" s="2" customFormat="1" ht="12">
      <c r="A467" s="39"/>
      <c r="B467" s="40"/>
      <c r="C467" s="41"/>
      <c r="D467" s="255" t="s">
        <v>242</v>
      </c>
      <c r="E467" s="41"/>
      <c r="F467" s="259" t="s">
        <v>714</v>
      </c>
      <c r="G467" s="41"/>
      <c r="H467" s="41"/>
      <c r="I467" s="210"/>
      <c r="J467" s="41"/>
      <c r="K467" s="41"/>
      <c r="L467" s="45"/>
      <c r="M467" s="257"/>
      <c r="N467" s="258"/>
      <c r="O467" s="92"/>
      <c r="P467" s="92"/>
      <c r="Q467" s="92"/>
      <c r="R467" s="92"/>
      <c r="S467" s="92"/>
      <c r="T467" s="93"/>
      <c r="U467" s="39"/>
      <c r="V467" s="39"/>
      <c r="W467" s="39"/>
      <c r="X467" s="39"/>
      <c r="Y467" s="39"/>
      <c r="Z467" s="39"/>
      <c r="AA467" s="39"/>
      <c r="AB467" s="39"/>
      <c r="AC467" s="39"/>
      <c r="AD467" s="39"/>
      <c r="AE467" s="39"/>
      <c r="AT467" s="18" t="s">
        <v>242</v>
      </c>
      <c r="AU467" s="18" t="s">
        <v>85</v>
      </c>
    </row>
    <row r="468" spans="1:51" s="13" customFormat="1" ht="12">
      <c r="A468" s="13"/>
      <c r="B468" s="260"/>
      <c r="C468" s="261"/>
      <c r="D468" s="255" t="s">
        <v>203</v>
      </c>
      <c r="E468" s="262" t="s">
        <v>1</v>
      </c>
      <c r="F468" s="263" t="s">
        <v>1203</v>
      </c>
      <c r="G468" s="261"/>
      <c r="H468" s="264">
        <v>93.75</v>
      </c>
      <c r="I468" s="265"/>
      <c r="J468" s="261"/>
      <c r="K468" s="261"/>
      <c r="L468" s="266"/>
      <c r="M468" s="267"/>
      <c r="N468" s="268"/>
      <c r="O468" s="268"/>
      <c r="P468" s="268"/>
      <c r="Q468" s="268"/>
      <c r="R468" s="268"/>
      <c r="S468" s="268"/>
      <c r="T468" s="269"/>
      <c r="U468" s="13"/>
      <c r="V468" s="13"/>
      <c r="W468" s="13"/>
      <c r="X468" s="13"/>
      <c r="Y468" s="13"/>
      <c r="Z468" s="13"/>
      <c r="AA468" s="13"/>
      <c r="AB468" s="13"/>
      <c r="AC468" s="13"/>
      <c r="AD468" s="13"/>
      <c r="AE468" s="13"/>
      <c r="AT468" s="270" t="s">
        <v>203</v>
      </c>
      <c r="AU468" s="270" t="s">
        <v>85</v>
      </c>
      <c r="AV468" s="13" t="s">
        <v>85</v>
      </c>
      <c r="AW468" s="13" t="s">
        <v>32</v>
      </c>
      <c r="AX468" s="13" t="s">
        <v>75</v>
      </c>
      <c r="AY468" s="270" t="s">
        <v>172</v>
      </c>
    </row>
    <row r="469" spans="1:51" s="13" customFormat="1" ht="12">
      <c r="A469" s="13"/>
      <c r="B469" s="260"/>
      <c r="C469" s="261"/>
      <c r="D469" s="255" t="s">
        <v>203</v>
      </c>
      <c r="E469" s="262" t="s">
        <v>1</v>
      </c>
      <c r="F469" s="263" t="s">
        <v>1196</v>
      </c>
      <c r="G469" s="261"/>
      <c r="H469" s="264">
        <v>3.125</v>
      </c>
      <c r="I469" s="265"/>
      <c r="J469" s="261"/>
      <c r="K469" s="261"/>
      <c r="L469" s="266"/>
      <c r="M469" s="267"/>
      <c r="N469" s="268"/>
      <c r="O469" s="268"/>
      <c r="P469" s="268"/>
      <c r="Q469" s="268"/>
      <c r="R469" s="268"/>
      <c r="S469" s="268"/>
      <c r="T469" s="269"/>
      <c r="U469" s="13"/>
      <c r="V469" s="13"/>
      <c r="W469" s="13"/>
      <c r="X469" s="13"/>
      <c r="Y469" s="13"/>
      <c r="Z469" s="13"/>
      <c r="AA469" s="13"/>
      <c r="AB469" s="13"/>
      <c r="AC469" s="13"/>
      <c r="AD469" s="13"/>
      <c r="AE469" s="13"/>
      <c r="AT469" s="270" t="s">
        <v>203</v>
      </c>
      <c r="AU469" s="270" t="s">
        <v>85</v>
      </c>
      <c r="AV469" s="13" t="s">
        <v>85</v>
      </c>
      <c r="AW469" s="13" t="s">
        <v>32</v>
      </c>
      <c r="AX469" s="13" t="s">
        <v>75</v>
      </c>
      <c r="AY469" s="270" t="s">
        <v>172</v>
      </c>
    </row>
    <row r="470" spans="1:51" s="13" customFormat="1" ht="12">
      <c r="A470" s="13"/>
      <c r="B470" s="260"/>
      <c r="C470" s="261"/>
      <c r="D470" s="255" t="s">
        <v>203</v>
      </c>
      <c r="E470" s="262" t="s">
        <v>1</v>
      </c>
      <c r="F470" s="263" t="s">
        <v>1197</v>
      </c>
      <c r="G470" s="261"/>
      <c r="H470" s="264">
        <v>30</v>
      </c>
      <c r="I470" s="265"/>
      <c r="J470" s="261"/>
      <c r="K470" s="261"/>
      <c r="L470" s="266"/>
      <c r="M470" s="267"/>
      <c r="N470" s="268"/>
      <c r="O470" s="268"/>
      <c r="P470" s="268"/>
      <c r="Q470" s="268"/>
      <c r="R470" s="268"/>
      <c r="S470" s="268"/>
      <c r="T470" s="269"/>
      <c r="U470" s="13"/>
      <c r="V470" s="13"/>
      <c r="W470" s="13"/>
      <c r="X470" s="13"/>
      <c r="Y470" s="13"/>
      <c r="Z470" s="13"/>
      <c r="AA470" s="13"/>
      <c r="AB470" s="13"/>
      <c r="AC470" s="13"/>
      <c r="AD470" s="13"/>
      <c r="AE470" s="13"/>
      <c r="AT470" s="270" t="s">
        <v>203</v>
      </c>
      <c r="AU470" s="270" t="s">
        <v>85</v>
      </c>
      <c r="AV470" s="13" t="s">
        <v>85</v>
      </c>
      <c r="AW470" s="13" t="s">
        <v>32</v>
      </c>
      <c r="AX470" s="13" t="s">
        <v>75</v>
      </c>
      <c r="AY470" s="270" t="s">
        <v>172</v>
      </c>
    </row>
    <row r="471" spans="1:51" s="16" customFormat="1" ht="12">
      <c r="A471" s="16"/>
      <c r="B471" s="298"/>
      <c r="C471" s="299"/>
      <c r="D471" s="255" t="s">
        <v>203</v>
      </c>
      <c r="E471" s="300" t="s">
        <v>936</v>
      </c>
      <c r="F471" s="301" t="s">
        <v>257</v>
      </c>
      <c r="G471" s="299"/>
      <c r="H471" s="302">
        <v>126.875</v>
      </c>
      <c r="I471" s="303"/>
      <c r="J471" s="299"/>
      <c r="K471" s="299"/>
      <c r="L471" s="304"/>
      <c r="M471" s="305"/>
      <c r="N471" s="306"/>
      <c r="O471" s="306"/>
      <c r="P471" s="306"/>
      <c r="Q471" s="306"/>
      <c r="R471" s="306"/>
      <c r="S471" s="306"/>
      <c r="T471" s="307"/>
      <c r="U471" s="16"/>
      <c r="V471" s="16"/>
      <c r="W471" s="16"/>
      <c r="X471" s="16"/>
      <c r="Y471" s="16"/>
      <c r="Z471" s="16"/>
      <c r="AA471" s="16"/>
      <c r="AB471" s="16"/>
      <c r="AC471" s="16"/>
      <c r="AD471" s="16"/>
      <c r="AE471" s="16"/>
      <c r="AT471" s="308" t="s">
        <v>203</v>
      </c>
      <c r="AU471" s="308" t="s">
        <v>85</v>
      </c>
      <c r="AV471" s="16" t="s">
        <v>195</v>
      </c>
      <c r="AW471" s="16" t="s">
        <v>32</v>
      </c>
      <c r="AX471" s="16" t="s">
        <v>83</v>
      </c>
      <c r="AY471" s="308" t="s">
        <v>172</v>
      </c>
    </row>
    <row r="472" spans="1:65" s="2" customFormat="1" ht="24.15" customHeight="1">
      <c r="A472" s="39"/>
      <c r="B472" s="40"/>
      <c r="C472" s="242" t="s">
        <v>1218</v>
      </c>
      <c r="D472" s="242" t="s">
        <v>175</v>
      </c>
      <c r="E472" s="243" t="s">
        <v>734</v>
      </c>
      <c r="F472" s="244" t="s">
        <v>735</v>
      </c>
      <c r="G472" s="245" t="s">
        <v>438</v>
      </c>
      <c r="H472" s="246">
        <v>1141.875</v>
      </c>
      <c r="I472" s="247"/>
      <c r="J472" s="248">
        <f>ROUND(I472*H472,2)</f>
        <v>0</v>
      </c>
      <c r="K472" s="244" t="s">
        <v>216</v>
      </c>
      <c r="L472" s="45"/>
      <c r="M472" s="249" t="s">
        <v>1</v>
      </c>
      <c r="N472" s="250" t="s">
        <v>40</v>
      </c>
      <c r="O472" s="92"/>
      <c r="P472" s="251">
        <f>O472*H472</f>
        <v>0</v>
      </c>
      <c r="Q472" s="251">
        <v>0</v>
      </c>
      <c r="R472" s="251">
        <f>Q472*H472</f>
        <v>0</v>
      </c>
      <c r="S472" s="251">
        <v>0</v>
      </c>
      <c r="T472" s="252">
        <f>S472*H472</f>
        <v>0</v>
      </c>
      <c r="U472" s="39"/>
      <c r="V472" s="39"/>
      <c r="W472" s="39"/>
      <c r="X472" s="39"/>
      <c r="Y472" s="39"/>
      <c r="Z472" s="39"/>
      <c r="AA472" s="39"/>
      <c r="AB472" s="39"/>
      <c r="AC472" s="39"/>
      <c r="AD472" s="39"/>
      <c r="AE472" s="39"/>
      <c r="AR472" s="253" t="s">
        <v>195</v>
      </c>
      <c r="AT472" s="253" t="s">
        <v>175</v>
      </c>
      <c r="AU472" s="253" t="s">
        <v>85</v>
      </c>
      <c r="AY472" s="18" t="s">
        <v>172</v>
      </c>
      <c r="BE472" s="254">
        <f>IF(N472="základní",J472,0)</f>
        <v>0</v>
      </c>
      <c r="BF472" s="254">
        <f>IF(N472="snížená",J472,0)</f>
        <v>0</v>
      </c>
      <c r="BG472" s="254">
        <f>IF(N472="zákl. přenesená",J472,0)</f>
        <v>0</v>
      </c>
      <c r="BH472" s="254">
        <f>IF(N472="sníž. přenesená",J472,0)</f>
        <v>0</v>
      </c>
      <c r="BI472" s="254">
        <f>IF(N472="nulová",J472,0)</f>
        <v>0</v>
      </c>
      <c r="BJ472" s="18" t="s">
        <v>83</v>
      </c>
      <c r="BK472" s="254">
        <f>ROUND(I472*H472,2)</f>
        <v>0</v>
      </c>
      <c r="BL472" s="18" t="s">
        <v>195</v>
      </c>
      <c r="BM472" s="253" t="s">
        <v>1219</v>
      </c>
    </row>
    <row r="473" spans="1:47" s="2" customFormat="1" ht="12">
      <c r="A473" s="39"/>
      <c r="B473" s="40"/>
      <c r="C473" s="41"/>
      <c r="D473" s="255" t="s">
        <v>182</v>
      </c>
      <c r="E473" s="41"/>
      <c r="F473" s="256" t="s">
        <v>722</v>
      </c>
      <c r="G473" s="41"/>
      <c r="H473" s="41"/>
      <c r="I473" s="210"/>
      <c r="J473" s="41"/>
      <c r="K473" s="41"/>
      <c r="L473" s="45"/>
      <c r="M473" s="257"/>
      <c r="N473" s="258"/>
      <c r="O473" s="92"/>
      <c r="P473" s="92"/>
      <c r="Q473" s="92"/>
      <c r="R473" s="92"/>
      <c r="S473" s="92"/>
      <c r="T473" s="93"/>
      <c r="U473" s="39"/>
      <c r="V473" s="39"/>
      <c r="W473" s="39"/>
      <c r="X473" s="39"/>
      <c r="Y473" s="39"/>
      <c r="Z473" s="39"/>
      <c r="AA473" s="39"/>
      <c r="AB473" s="39"/>
      <c r="AC473" s="39"/>
      <c r="AD473" s="39"/>
      <c r="AE473" s="39"/>
      <c r="AT473" s="18" t="s">
        <v>182</v>
      </c>
      <c r="AU473" s="18" t="s">
        <v>85</v>
      </c>
    </row>
    <row r="474" spans="1:47" s="2" customFormat="1" ht="12">
      <c r="A474" s="39"/>
      <c r="B474" s="40"/>
      <c r="C474" s="41"/>
      <c r="D474" s="271" t="s">
        <v>218</v>
      </c>
      <c r="E474" s="41"/>
      <c r="F474" s="272" t="s">
        <v>737</v>
      </c>
      <c r="G474" s="41"/>
      <c r="H474" s="41"/>
      <c r="I474" s="210"/>
      <c r="J474" s="41"/>
      <c r="K474" s="41"/>
      <c r="L474" s="45"/>
      <c r="M474" s="257"/>
      <c r="N474" s="258"/>
      <c r="O474" s="92"/>
      <c r="P474" s="92"/>
      <c r="Q474" s="92"/>
      <c r="R474" s="92"/>
      <c r="S474" s="92"/>
      <c r="T474" s="93"/>
      <c r="U474" s="39"/>
      <c r="V474" s="39"/>
      <c r="W474" s="39"/>
      <c r="X474" s="39"/>
      <c r="Y474" s="39"/>
      <c r="Z474" s="39"/>
      <c r="AA474" s="39"/>
      <c r="AB474" s="39"/>
      <c r="AC474" s="39"/>
      <c r="AD474" s="39"/>
      <c r="AE474" s="39"/>
      <c r="AT474" s="18" t="s">
        <v>218</v>
      </c>
      <c r="AU474" s="18" t="s">
        <v>85</v>
      </c>
    </row>
    <row r="475" spans="1:47" s="2" customFormat="1" ht="12">
      <c r="A475" s="39"/>
      <c r="B475" s="40"/>
      <c r="C475" s="41"/>
      <c r="D475" s="255" t="s">
        <v>242</v>
      </c>
      <c r="E475" s="41"/>
      <c r="F475" s="259" t="s">
        <v>714</v>
      </c>
      <c r="G475" s="41"/>
      <c r="H475" s="41"/>
      <c r="I475" s="210"/>
      <c r="J475" s="41"/>
      <c r="K475" s="41"/>
      <c r="L475" s="45"/>
      <c r="M475" s="257"/>
      <c r="N475" s="258"/>
      <c r="O475" s="92"/>
      <c r="P475" s="92"/>
      <c r="Q475" s="92"/>
      <c r="R475" s="92"/>
      <c r="S475" s="92"/>
      <c r="T475" s="93"/>
      <c r="U475" s="39"/>
      <c r="V475" s="39"/>
      <c r="W475" s="39"/>
      <c r="X475" s="39"/>
      <c r="Y475" s="39"/>
      <c r="Z475" s="39"/>
      <c r="AA475" s="39"/>
      <c r="AB475" s="39"/>
      <c r="AC475" s="39"/>
      <c r="AD475" s="39"/>
      <c r="AE475" s="39"/>
      <c r="AT475" s="18" t="s">
        <v>242</v>
      </c>
      <c r="AU475" s="18" t="s">
        <v>85</v>
      </c>
    </row>
    <row r="476" spans="1:51" s="13" customFormat="1" ht="12">
      <c r="A476" s="13"/>
      <c r="B476" s="260"/>
      <c r="C476" s="261"/>
      <c r="D476" s="255" t="s">
        <v>203</v>
      </c>
      <c r="E476" s="262" t="s">
        <v>1</v>
      </c>
      <c r="F476" s="263" t="s">
        <v>1220</v>
      </c>
      <c r="G476" s="261"/>
      <c r="H476" s="264">
        <v>1141.875</v>
      </c>
      <c r="I476" s="265"/>
      <c r="J476" s="261"/>
      <c r="K476" s="261"/>
      <c r="L476" s="266"/>
      <c r="M476" s="267"/>
      <c r="N476" s="268"/>
      <c r="O476" s="268"/>
      <c r="P476" s="268"/>
      <c r="Q476" s="268"/>
      <c r="R476" s="268"/>
      <c r="S476" s="268"/>
      <c r="T476" s="269"/>
      <c r="U476" s="13"/>
      <c r="V476" s="13"/>
      <c r="W476" s="13"/>
      <c r="X476" s="13"/>
      <c r="Y476" s="13"/>
      <c r="Z476" s="13"/>
      <c r="AA476" s="13"/>
      <c r="AB476" s="13"/>
      <c r="AC476" s="13"/>
      <c r="AD476" s="13"/>
      <c r="AE476" s="13"/>
      <c r="AT476" s="270" t="s">
        <v>203</v>
      </c>
      <c r="AU476" s="270" t="s">
        <v>85</v>
      </c>
      <c r="AV476" s="13" t="s">
        <v>85</v>
      </c>
      <c r="AW476" s="13" t="s">
        <v>32</v>
      </c>
      <c r="AX476" s="13" t="s">
        <v>83</v>
      </c>
      <c r="AY476" s="270" t="s">
        <v>172</v>
      </c>
    </row>
    <row r="477" spans="1:65" s="2" customFormat="1" ht="16.5" customHeight="1">
      <c r="A477" s="39"/>
      <c r="B477" s="40"/>
      <c r="C477" s="242" t="s">
        <v>1221</v>
      </c>
      <c r="D477" s="242" t="s">
        <v>175</v>
      </c>
      <c r="E477" s="243" t="s">
        <v>1222</v>
      </c>
      <c r="F477" s="244" t="s">
        <v>1223</v>
      </c>
      <c r="G477" s="245" t="s">
        <v>438</v>
      </c>
      <c r="H477" s="246">
        <v>3.46</v>
      </c>
      <c r="I477" s="247"/>
      <c r="J477" s="248">
        <f>ROUND(I477*H477,2)</f>
        <v>0</v>
      </c>
      <c r="K477" s="244" t="s">
        <v>216</v>
      </c>
      <c r="L477" s="45"/>
      <c r="M477" s="249" t="s">
        <v>1</v>
      </c>
      <c r="N477" s="250" t="s">
        <v>40</v>
      </c>
      <c r="O477" s="92"/>
      <c r="P477" s="251">
        <f>O477*H477</f>
        <v>0</v>
      </c>
      <c r="Q477" s="251">
        <v>0</v>
      </c>
      <c r="R477" s="251">
        <f>Q477*H477</f>
        <v>0</v>
      </c>
      <c r="S477" s="251">
        <v>0</v>
      </c>
      <c r="T477" s="252">
        <f>S477*H477</f>
        <v>0</v>
      </c>
      <c r="U477" s="39"/>
      <c r="V477" s="39"/>
      <c r="W477" s="39"/>
      <c r="X477" s="39"/>
      <c r="Y477" s="39"/>
      <c r="Z477" s="39"/>
      <c r="AA477" s="39"/>
      <c r="AB477" s="39"/>
      <c r="AC477" s="39"/>
      <c r="AD477" s="39"/>
      <c r="AE477" s="39"/>
      <c r="AR477" s="253" t="s">
        <v>195</v>
      </c>
      <c r="AT477" s="253" t="s">
        <v>175</v>
      </c>
      <c r="AU477" s="253" t="s">
        <v>85</v>
      </c>
      <c r="AY477" s="18" t="s">
        <v>172</v>
      </c>
      <c r="BE477" s="254">
        <f>IF(N477="základní",J477,0)</f>
        <v>0</v>
      </c>
      <c r="BF477" s="254">
        <f>IF(N477="snížená",J477,0)</f>
        <v>0</v>
      </c>
      <c r="BG477" s="254">
        <f>IF(N477="zákl. přenesená",J477,0)</f>
        <v>0</v>
      </c>
      <c r="BH477" s="254">
        <f>IF(N477="sníž. přenesená",J477,0)</f>
        <v>0</v>
      </c>
      <c r="BI477" s="254">
        <f>IF(N477="nulová",J477,0)</f>
        <v>0</v>
      </c>
      <c r="BJ477" s="18" t="s">
        <v>83</v>
      </c>
      <c r="BK477" s="254">
        <f>ROUND(I477*H477,2)</f>
        <v>0</v>
      </c>
      <c r="BL477" s="18" t="s">
        <v>195</v>
      </c>
      <c r="BM477" s="253" t="s">
        <v>1224</v>
      </c>
    </row>
    <row r="478" spans="1:47" s="2" customFormat="1" ht="12">
      <c r="A478" s="39"/>
      <c r="B478" s="40"/>
      <c r="C478" s="41"/>
      <c r="D478" s="255" t="s">
        <v>182</v>
      </c>
      <c r="E478" s="41"/>
      <c r="F478" s="256" t="s">
        <v>1225</v>
      </c>
      <c r="G478" s="41"/>
      <c r="H478" s="41"/>
      <c r="I478" s="210"/>
      <c r="J478" s="41"/>
      <c r="K478" s="41"/>
      <c r="L478" s="45"/>
      <c r="M478" s="257"/>
      <c r="N478" s="258"/>
      <c r="O478" s="92"/>
      <c r="P478" s="92"/>
      <c r="Q478" s="92"/>
      <c r="R478" s="92"/>
      <c r="S478" s="92"/>
      <c r="T478" s="93"/>
      <c r="U478" s="39"/>
      <c r="V478" s="39"/>
      <c r="W478" s="39"/>
      <c r="X478" s="39"/>
      <c r="Y478" s="39"/>
      <c r="Z478" s="39"/>
      <c r="AA478" s="39"/>
      <c r="AB478" s="39"/>
      <c r="AC478" s="39"/>
      <c r="AD478" s="39"/>
      <c r="AE478" s="39"/>
      <c r="AT478" s="18" t="s">
        <v>182</v>
      </c>
      <c r="AU478" s="18" t="s">
        <v>85</v>
      </c>
    </row>
    <row r="479" spans="1:47" s="2" customFormat="1" ht="12">
      <c r="A479" s="39"/>
      <c r="B479" s="40"/>
      <c r="C479" s="41"/>
      <c r="D479" s="271" t="s">
        <v>218</v>
      </c>
      <c r="E479" s="41"/>
      <c r="F479" s="272" t="s">
        <v>1226</v>
      </c>
      <c r="G479" s="41"/>
      <c r="H479" s="41"/>
      <c r="I479" s="210"/>
      <c r="J479" s="41"/>
      <c r="K479" s="41"/>
      <c r="L479" s="45"/>
      <c r="M479" s="257"/>
      <c r="N479" s="258"/>
      <c r="O479" s="92"/>
      <c r="P479" s="92"/>
      <c r="Q479" s="92"/>
      <c r="R479" s="92"/>
      <c r="S479" s="92"/>
      <c r="T479" s="93"/>
      <c r="U479" s="39"/>
      <c r="V479" s="39"/>
      <c r="W479" s="39"/>
      <c r="X479" s="39"/>
      <c r="Y479" s="39"/>
      <c r="Z479" s="39"/>
      <c r="AA479" s="39"/>
      <c r="AB479" s="39"/>
      <c r="AC479" s="39"/>
      <c r="AD479" s="39"/>
      <c r="AE479" s="39"/>
      <c r="AT479" s="18" t="s">
        <v>218</v>
      </c>
      <c r="AU479" s="18" t="s">
        <v>85</v>
      </c>
    </row>
    <row r="480" spans="1:47" s="2" customFormat="1" ht="12">
      <c r="A480" s="39"/>
      <c r="B480" s="40"/>
      <c r="C480" s="41"/>
      <c r="D480" s="255" t="s">
        <v>242</v>
      </c>
      <c r="E480" s="41"/>
      <c r="F480" s="259" t="s">
        <v>1227</v>
      </c>
      <c r="G480" s="41"/>
      <c r="H480" s="41"/>
      <c r="I480" s="210"/>
      <c r="J480" s="41"/>
      <c r="K480" s="41"/>
      <c r="L480" s="45"/>
      <c r="M480" s="257"/>
      <c r="N480" s="258"/>
      <c r="O480" s="92"/>
      <c r="P480" s="92"/>
      <c r="Q480" s="92"/>
      <c r="R480" s="92"/>
      <c r="S480" s="92"/>
      <c r="T480" s="93"/>
      <c r="U480" s="39"/>
      <c r="V480" s="39"/>
      <c r="W480" s="39"/>
      <c r="X480" s="39"/>
      <c r="Y480" s="39"/>
      <c r="Z480" s="39"/>
      <c r="AA480" s="39"/>
      <c r="AB480" s="39"/>
      <c r="AC480" s="39"/>
      <c r="AD480" s="39"/>
      <c r="AE480" s="39"/>
      <c r="AT480" s="18" t="s">
        <v>242</v>
      </c>
      <c r="AU480" s="18" t="s">
        <v>85</v>
      </c>
    </row>
    <row r="481" spans="1:51" s="13" customFormat="1" ht="12">
      <c r="A481" s="13"/>
      <c r="B481" s="260"/>
      <c r="C481" s="261"/>
      <c r="D481" s="255" t="s">
        <v>203</v>
      </c>
      <c r="E481" s="262" t="s">
        <v>1</v>
      </c>
      <c r="F481" s="263" t="s">
        <v>1209</v>
      </c>
      <c r="G481" s="261"/>
      <c r="H481" s="264">
        <v>0.14</v>
      </c>
      <c r="I481" s="265"/>
      <c r="J481" s="261"/>
      <c r="K481" s="261"/>
      <c r="L481" s="266"/>
      <c r="M481" s="267"/>
      <c r="N481" s="268"/>
      <c r="O481" s="268"/>
      <c r="P481" s="268"/>
      <c r="Q481" s="268"/>
      <c r="R481" s="268"/>
      <c r="S481" s="268"/>
      <c r="T481" s="269"/>
      <c r="U481" s="13"/>
      <c r="V481" s="13"/>
      <c r="W481" s="13"/>
      <c r="X481" s="13"/>
      <c r="Y481" s="13"/>
      <c r="Z481" s="13"/>
      <c r="AA481" s="13"/>
      <c r="AB481" s="13"/>
      <c r="AC481" s="13"/>
      <c r="AD481" s="13"/>
      <c r="AE481" s="13"/>
      <c r="AT481" s="270" t="s">
        <v>203</v>
      </c>
      <c r="AU481" s="270" t="s">
        <v>85</v>
      </c>
      <c r="AV481" s="13" t="s">
        <v>85</v>
      </c>
      <c r="AW481" s="13" t="s">
        <v>32</v>
      </c>
      <c r="AX481" s="13" t="s">
        <v>75</v>
      </c>
      <c r="AY481" s="270" t="s">
        <v>172</v>
      </c>
    </row>
    <row r="482" spans="1:51" s="13" customFormat="1" ht="12">
      <c r="A482" s="13"/>
      <c r="B482" s="260"/>
      <c r="C482" s="261"/>
      <c r="D482" s="255" t="s">
        <v>203</v>
      </c>
      <c r="E482" s="262" t="s">
        <v>1</v>
      </c>
      <c r="F482" s="263" t="s">
        <v>1215</v>
      </c>
      <c r="G482" s="261"/>
      <c r="H482" s="264">
        <v>0.02</v>
      </c>
      <c r="I482" s="265"/>
      <c r="J482" s="261"/>
      <c r="K482" s="261"/>
      <c r="L482" s="266"/>
      <c r="M482" s="267"/>
      <c r="N482" s="268"/>
      <c r="O482" s="268"/>
      <c r="P482" s="268"/>
      <c r="Q482" s="268"/>
      <c r="R482" s="268"/>
      <c r="S482" s="268"/>
      <c r="T482" s="269"/>
      <c r="U482" s="13"/>
      <c r="V482" s="13"/>
      <c r="W482" s="13"/>
      <c r="X482" s="13"/>
      <c r="Y482" s="13"/>
      <c r="Z482" s="13"/>
      <c r="AA482" s="13"/>
      <c r="AB482" s="13"/>
      <c r="AC482" s="13"/>
      <c r="AD482" s="13"/>
      <c r="AE482" s="13"/>
      <c r="AT482" s="270" t="s">
        <v>203</v>
      </c>
      <c r="AU482" s="270" t="s">
        <v>85</v>
      </c>
      <c r="AV482" s="13" t="s">
        <v>85</v>
      </c>
      <c r="AW482" s="13" t="s">
        <v>32</v>
      </c>
      <c r="AX482" s="13" t="s">
        <v>75</v>
      </c>
      <c r="AY482" s="270" t="s">
        <v>172</v>
      </c>
    </row>
    <row r="483" spans="1:51" s="13" customFormat="1" ht="12">
      <c r="A483" s="13"/>
      <c r="B483" s="260"/>
      <c r="C483" s="261"/>
      <c r="D483" s="255" t="s">
        <v>203</v>
      </c>
      <c r="E483" s="262" t="s">
        <v>1</v>
      </c>
      <c r="F483" s="263" t="s">
        <v>1184</v>
      </c>
      <c r="G483" s="261"/>
      <c r="H483" s="264">
        <v>3.3</v>
      </c>
      <c r="I483" s="265"/>
      <c r="J483" s="261"/>
      <c r="K483" s="261"/>
      <c r="L483" s="266"/>
      <c r="M483" s="267"/>
      <c r="N483" s="268"/>
      <c r="O483" s="268"/>
      <c r="P483" s="268"/>
      <c r="Q483" s="268"/>
      <c r="R483" s="268"/>
      <c r="S483" s="268"/>
      <c r="T483" s="269"/>
      <c r="U483" s="13"/>
      <c r="V483" s="13"/>
      <c r="W483" s="13"/>
      <c r="X483" s="13"/>
      <c r="Y483" s="13"/>
      <c r="Z483" s="13"/>
      <c r="AA483" s="13"/>
      <c r="AB483" s="13"/>
      <c r="AC483" s="13"/>
      <c r="AD483" s="13"/>
      <c r="AE483" s="13"/>
      <c r="AT483" s="270" t="s">
        <v>203</v>
      </c>
      <c r="AU483" s="270" t="s">
        <v>85</v>
      </c>
      <c r="AV483" s="13" t="s">
        <v>85</v>
      </c>
      <c r="AW483" s="13" t="s">
        <v>32</v>
      </c>
      <c r="AX483" s="13" t="s">
        <v>75</v>
      </c>
      <c r="AY483" s="270" t="s">
        <v>172</v>
      </c>
    </row>
    <row r="484" spans="1:51" s="16" customFormat="1" ht="12">
      <c r="A484" s="16"/>
      <c r="B484" s="298"/>
      <c r="C484" s="299"/>
      <c r="D484" s="255" t="s">
        <v>203</v>
      </c>
      <c r="E484" s="300" t="s">
        <v>938</v>
      </c>
      <c r="F484" s="301" t="s">
        <v>257</v>
      </c>
      <c r="G484" s="299"/>
      <c r="H484" s="302">
        <v>3.46</v>
      </c>
      <c r="I484" s="303"/>
      <c r="J484" s="299"/>
      <c r="K484" s="299"/>
      <c r="L484" s="304"/>
      <c r="M484" s="305"/>
      <c r="N484" s="306"/>
      <c r="O484" s="306"/>
      <c r="P484" s="306"/>
      <c r="Q484" s="306"/>
      <c r="R484" s="306"/>
      <c r="S484" s="306"/>
      <c r="T484" s="307"/>
      <c r="U484" s="16"/>
      <c r="V484" s="16"/>
      <c r="W484" s="16"/>
      <c r="X484" s="16"/>
      <c r="Y484" s="16"/>
      <c r="Z484" s="16"/>
      <c r="AA484" s="16"/>
      <c r="AB484" s="16"/>
      <c r="AC484" s="16"/>
      <c r="AD484" s="16"/>
      <c r="AE484" s="16"/>
      <c r="AT484" s="308" t="s">
        <v>203</v>
      </c>
      <c r="AU484" s="308" t="s">
        <v>85</v>
      </c>
      <c r="AV484" s="16" t="s">
        <v>195</v>
      </c>
      <c r="AW484" s="16" t="s">
        <v>32</v>
      </c>
      <c r="AX484" s="16" t="s">
        <v>83</v>
      </c>
      <c r="AY484" s="308" t="s">
        <v>172</v>
      </c>
    </row>
    <row r="485" spans="1:65" s="2" customFormat="1" ht="24.15" customHeight="1">
      <c r="A485" s="39"/>
      <c r="B485" s="40"/>
      <c r="C485" s="242" t="s">
        <v>1228</v>
      </c>
      <c r="D485" s="242" t="s">
        <v>175</v>
      </c>
      <c r="E485" s="243" t="s">
        <v>1229</v>
      </c>
      <c r="F485" s="244" t="s">
        <v>1230</v>
      </c>
      <c r="G485" s="245" t="s">
        <v>438</v>
      </c>
      <c r="H485" s="246">
        <v>31.14</v>
      </c>
      <c r="I485" s="247"/>
      <c r="J485" s="248">
        <f>ROUND(I485*H485,2)</f>
        <v>0</v>
      </c>
      <c r="K485" s="244" t="s">
        <v>216</v>
      </c>
      <c r="L485" s="45"/>
      <c r="M485" s="249" t="s">
        <v>1</v>
      </c>
      <c r="N485" s="250" t="s">
        <v>40</v>
      </c>
      <c r="O485" s="92"/>
      <c r="P485" s="251">
        <f>O485*H485</f>
        <v>0</v>
      </c>
      <c r="Q485" s="251">
        <v>0</v>
      </c>
      <c r="R485" s="251">
        <f>Q485*H485</f>
        <v>0</v>
      </c>
      <c r="S485" s="251">
        <v>0</v>
      </c>
      <c r="T485" s="252">
        <f>S485*H485</f>
        <v>0</v>
      </c>
      <c r="U485" s="39"/>
      <c r="V485" s="39"/>
      <c r="W485" s="39"/>
      <c r="X485" s="39"/>
      <c r="Y485" s="39"/>
      <c r="Z485" s="39"/>
      <c r="AA485" s="39"/>
      <c r="AB485" s="39"/>
      <c r="AC485" s="39"/>
      <c r="AD485" s="39"/>
      <c r="AE485" s="39"/>
      <c r="AR485" s="253" t="s">
        <v>195</v>
      </c>
      <c r="AT485" s="253" t="s">
        <v>175</v>
      </c>
      <c r="AU485" s="253" t="s">
        <v>85</v>
      </c>
      <c r="AY485" s="18" t="s">
        <v>172</v>
      </c>
      <c r="BE485" s="254">
        <f>IF(N485="základní",J485,0)</f>
        <v>0</v>
      </c>
      <c r="BF485" s="254">
        <f>IF(N485="snížená",J485,0)</f>
        <v>0</v>
      </c>
      <c r="BG485" s="254">
        <f>IF(N485="zákl. přenesená",J485,0)</f>
        <v>0</v>
      </c>
      <c r="BH485" s="254">
        <f>IF(N485="sníž. přenesená",J485,0)</f>
        <v>0</v>
      </c>
      <c r="BI485" s="254">
        <f>IF(N485="nulová",J485,0)</f>
        <v>0</v>
      </c>
      <c r="BJ485" s="18" t="s">
        <v>83</v>
      </c>
      <c r="BK485" s="254">
        <f>ROUND(I485*H485,2)</f>
        <v>0</v>
      </c>
      <c r="BL485" s="18" t="s">
        <v>195</v>
      </c>
      <c r="BM485" s="253" t="s">
        <v>1231</v>
      </c>
    </row>
    <row r="486" spans="1:47" s="2" customFormat="1" ht="12">
      <c r="A486" s="39"/>
      <c r="B486" s="40"/>
      <c r="C486" s="41"/>
      <c r="D486" s="255" t="s">
        <v>182</v>
      </c>
      <c r="E486" s="41"/>
      <c r="F486" s="256" t="s">
        <v>1232</v>
      </c>
      <c r="G486" s="41"/>
      <c r="H486" s="41"/>
      <c r="I486" s="210"/>
      <c r="J486" s="41"/>
      <c r="K486" s="41"/>
      <c r="L486" s="45"/>
      <c r="M486" s="257"/>
      <c r="N486" s="258"/>
      <c r="O486" s="92"/>
      <c r="P486" s="92"/>
      <c r="Q486" s="92"/>
      <c r="R486" s="92"/>
      <c r="S486" s="92"/>
      <c r="T486" s="93"/>
      <c r="U486" s="39"/>
      <c r="V486" s="39"/>
      <c r="W486" s="39"/>
      <c r="X486" s="39"/>
      <c r="Y486" s="39"/>
      <c r="Z486" s="39"/>
      <c r="AA486" s="39"/>
      <c r="AB486" s="39"/>
      <c r="AC486" s="39"/>
      <c r="AD486" s="39"/>
      <c r="AE486" s="39"/>
      <c r="AT486" s="18" t="s">
        <v>182</v>
      </c>
      <c r="AU486" s="18" t="s">
        <v>85</v>
      </c>
    </row>
    <row r="487" spans="1:47" s="2" customFormat="1" ht="12">
      <c r="A487" s="39"/>
      <c r="B487" s="40"/>
      <c r="C487" s="41"/>
      <c r="D487" s="271" t="s">
        <v>218</v>
      </c>
      <c r="E487" s="41"/>
      <c r="F487" s="272" t="s">
        <v>1233</v>
      </c>
      <c r="G487" s="41"/>
      <c r="H487" s="41"/>
      <c r="I487" s="210"/>
      <c r="J487" s="41"/>
      <c r="K487" s="41"/>
      <c r="L487" s="45"/>
      <c r="M487" s="257"/>
      <c r="N487" s="258"/>
      <c r="O487" s="92"/>
      <c r="P487" s="92"/>
      <c r="Q487" s="92"/>
      <c r="R487" s="92"/>
      <c r="S487" s="92"/>
      <c r="T487" s="93"/>
      <c r="U487" s="39"/>
      <c r="V487" s="39"/>
      <c r="W487" s="39"/>
      <c r="X487" s="39"/>
      <c r="Y487" s="39"/>
      <c r="Z487" s="39"/>
      <c r="AA487" s="39"/>
      <c r="AB487" s="39"/>
      <c r="AC487" s="39"/>
      <c r="AD487" s="39"/>
      <c r="AE487" s="39"/>
      <c r="AT487" s="18" t="s">
        <v>218</v>
      </c>
      <c r="AU487" s="18" t="s">
        <v>85</v>
      </c>
    </row>
    <row r="488" spans="1:47" s="2" customFormat="1" ht="12">
      <c r="A488" s="39"/>
      <c r="B488" s="40"/>
      <c r="C488" s="41"/>
      <c r="D488" s="255" t="s">
        <v>242</v>
      </c>
      <c r="E488" s="41"/>
      <c r="F488" s="259" t="s">
        <v>1227</v>
      </c>
      <c r="G488" s="41"/>
      <c r="H488" s="41"/>
      <c r="I488" s="210"/>
      <c r="J488" s="41"/>
      <c r="K488" s="41"/>
      <c r="L488" s="45"/>
      <c r="M488" s="257"/>
      <c r="N488" s="258"/>
      <c r="O488" s="92"/>
      <c r="P488" s="92"/>
      <c r="Q488" s="92"/>
      <c r="R488" s="92"/>
      <c r="S488" s="92"/>
      <c r="T488" s="93"/>
      <c r="U488" s="39"/>
      <c r="V488" s="39"/>
      <c r="W488" s="39"/>
      <c r="X488" s="39"/>
      <c r="Y488" s="39"/>
      <c r="Z488" s="39"/>
      <c r="AA488" s="39"/>
      <c r="AB488" s="39"/>
      <c r="AC488" s="39"/>
      <c r="AD488" s="39"/>
      <c r="AE488" s="39"/>
      <c r="AT488" s="18" t="s">
        <v>242</v>
      </c>
      <c r="AU488" s="18" t="s">
        <v>85</v>
      </c>
    </row>
    <row r="489" spans="1:51" s="13" customFormat="1" ht="12">
      <c r="A489" s="13"/>
      <c r="B489" s="260"/>
      <c r="C489" s="261"/>
      <c r="D489" s="255" t="s">
        <v>203</v>
      </c>
      <c r="E489" s="262" t="s">
        <v>1</v>
      </c>
      <c r="F489" s="263" t="s">
        <v>1234</v>
      </c>
      <c r="G489" s="261"/>
      <c r="H489" s="264">
        <v>31.14</v>
      </c>
      <c r="I489" s="265"/>
      <c r="J489" s="261"/>
      <c r="K489" s="261"/>
      <c r="L489" s="266"/>
      <c r="M489" s="267"/>
      <c r="N489" s="268"/>
      <c r="O489" s="268"/>
      <c r="P489" s="268"/>
      <c r="Q489" s="268"/>
      <c r="R489" s="268"/>
      <c r="S489" s="268"/>
      <c r="T489" s="269"/>
      <c r="U489" s="13"/>
      <c r="V489" s="13"/>
      <c r="W489" s="13"/>
      <c r="X489" s="13"/>
      <c r="Y489" s="13"/>
      <c r="Z489" s="13"/>
      <c r="AA489" s="13"/>
      <c r="AB489" s="13"/>
      <c r="AC489" s="13"/>
      <c r="AD489" s="13"/>
      <c r="AE489" s="13"/>
      <c r="AT489" s="270" t="s">
        <v>203</v>
      </c>
      <c r="AU489" s="270" t="s">
        <v>85</v>
      </c>
      <c r="AV489" s="13" t="s">
        <v>85</v>
      </c>
      <c r="AW489" s="13" t="s">
        <v>32</v>
      </c>
      <c r="AX489" s="13" t="s">
        <v>83</v>
      </c>
      <c r="AY489" s="270" t="s">
        <v>172</v>
      </c>
    </row>
    <row r="490" spans="1:63" s="12" customFormat="1" ht="22.8" customHeight="1">
      <c r="A490" s="12"/>
      <c r="B490" s="226"/>
      <c r="C490" s="227"/>
      <c r="D490" s="228" t="s">
        <v>74</v>
      </c>
      <c r="E490" s="240" t="s">
        <v>757</v>
      </c>
      <c r="F490" s="240" t="s">
        <v>758</v>
      </c>
      <c r="G490" s="227"/>
      <c r="H490" s="227"/>
      <c r="I490" s="230"/>
      <c r="J490" s="241">
        <f>BK490</f>
        <v>0</v>
      </c>
      <c r="K490" s="227"/>
      <c r="L490" s="232"/>
      <c r="M490" s="233"/>
      <c r="N490" s="234"/>
      <c r="O490" s="234"/>
      <c r="P490" s="235">
        <f>SUM(P491:P494)</f>
        <v>0</v>
      </c>
      <c r="Q490" s="234"/>
      <c r="R490" s="235">
        <f>SUM(R491:R494)</f>
        <v>0</v>
      </c>
      <c r="S490" s="234"/>
      <c r="T490" s="236">
        <f>SUM(T491:T494)</f>
        <v>0</v>
      </c>
      <c r="U490" s="12"/>
      <c r="V490" s="12"/>
      <c r="W490" s="12"/>
      <c r="X490" s="12"/>
      <c r="Y490" s="12"/>
      <c r="Z490" s="12"/>
      <c r="AA490" s="12"/>
      <c r="AB490" s="12"/>
      <c r="AC490" s="12"/>
      <c r="AD490" s="12"/>
      <c r="AE490" s="12"/>
      <c r="AR490" s="237" t="s">
        <v>83</v>
      </c>
      <c r="AT490" s="238" t="s">
        <v>74</v>
      </c>
      <c r="AU490" s="238" t="s">
        <v>83</v>
      </c>
      <c r="AY490" s="237" t="s">
        <v>172</v>
      </c>
      <c r="BK490" s="239">
        <f>SUM(BK491:BK494)</f>
        <v>0</v>
      </c>
    </row>
    <row r="491" spans="1:65" s="2" customFormat="1" ht="33" customHeight="1">
      <c r="A491" s="39"/>
      <c r="B491" s="40"/>
      <c r="C491" s="242" t="s">
        <v>769</v>
      </c>
      <c r="D491" s="242" t="s">
        <v>175</v>
      </c>
      <c r="E491" s="243" t="s">
        <v>760</v>
      </c>
      <c r="F491" s="244" t="s">
        <v>761</v>
      </c>
      <c r="G491" s="245" t="s">
        <v>438</v>
      </c>
      <c r="H491" s="246">
        <v>298.713</v>
      </c>
      <c r="I491" s="247"/>
      <c r="J491" s="248">
        <f>ROUND(I491*H491,2)</f>
        <v>0</v>
      </c>
      <c r="K491" s="244" t="s">
        <v>216</v>
      </c>
      <c r="L491" s="45"/>
      <c r="M491" s="249" t="s">
        <v>1</v>
      </c>
      <c r="N491" s="250" t="s">
        <v>40</v>
      </c>
      <c r="O491" s="92"/>
      <c r="P491" s="251">
        <f>O491*H491</f>
        <v>0</v>
      </c>
      <c r="Q491" s="251">
        <v>0</v>
      </c>
      <c r="R491" s="251">
        <f>Q491*H491</f>
        <v>0</v>
      </c>
      <c r="S491" s="251">
        <v>0</v>
      </c>
      <c r="T491" s="252">
        <f>S491*H491</f>
        <v>0</v>
      </c>
      <c r="U491" s="39"/>
      <c r="V491" s="39"/>
      <c r="W491" s="39"/>
      <c r="X491" s="39"/>
      <c r="Y491" s="39"/>
      <c r="Z491" s="39"/>
      <c r="AA491" s="39"/>
      <c r="AB491" s="39"/>
      <c r="AC491" s="39"/>
      <c r="AD491" s="39"/>
      <c r="AE491" s="39"/>
      <c r="AR491" s="253" t="s">
        <v>195</v>
      </c>
      <c r="AT491" s="253" t="s">
        <v>175</v>
      </c>
      <c r="AU491" s="253" t="s">
        <v>85</v>
      </c>
      <c r="AY491" s="18" t="s">
        <v>172</v>
      </c>
      <c r="BE491" s="254">
        <f>IF(N491="základní",J491,0)</f>
        <v>0</v>
      </c>
      <c r="BF491" s="254">
        <f>IF(N491="snížená",J491,0)</f>
        <v>0</v>
      </c>
      <c r="BG491" s="254">
        <f>IF(N491="zákl. přenesená",J491,0)</f>
        <v>0</v>
      </c>
      <c r="BH491" s="254">
        <f>IF(N491="sníž. přenesená",J491,0)</f>
        <v>0</v>
      </c>
      <c r="BI491" s="254">
        <f>IF(N491="nulová",J491,0)</f>
        <v>0</v>
      </c>
      <c r="BJ491" s="18" t="s">
        <v>83</v>
      </c>
      <c r="BK491" s="254">
        <f>ROUND(I491*H491,2)</f>
        <v>0</v>
      </c>
      <c r="BL491" s="18" t="s">
        <v>195</v>
      </c>
      <c r="BM491" s="253" t="s">
        <v>1235</v>
      </c>
    </row>
    <row r="492" spans="1:47" s="2" customFormat="1" ht="12">
      <c r="A492" s="39"/>
      <c r="B492" s="40"/>
      <c r="C492" s="41"/>
      <c r="D492" s="255" t="s">
        <v>182</v>
      </c>
      <c r="E492" s="41"/>
      <c r="F492" s="256" t="s">
        <v>763</v>
      </c>
      <c r="G492" s="41"/>
      <c r="H492" s="41"/>
      <c r="I492" s="210"/>
      <c r="J492" s="41"/>
      <c r="K492" s="41"/>
      <c r="L492" s="45"/>
      <c r="M492" s="257"/>
      <c r="N492" s="258"/>
      <c r="O492" s="92"/>
      <c r="P492" s="92"/>
      <c r="Q492" s="92"/>
      <c r="R492" s="92"/>
      <c r="S492" s="92"/>
      <c r="T492" s="93"/>
      <c r="U492" s="39"/>
      <c r="V492" s="39"/>
      <c r="W492" s="39"/>
      <c r="X492" s="39"/>
      <c r="Y492" s="39"/>
      <c r="Z492" s="39"/>
      <c r="AA492" s="39"/>
      <c r="AB492" s="39"/>
      <c r="AC492" s="39"/>
      <c r="AD492" s="39"/>
      <c r="AE492" s="39"/>
      <c r="AT492" s="18" t="s">
        <v>182</v>
      </c>
      <c r="AU492" s="18" t="s">
        <v>85</v>
      </c>
    </row>
    <row r="493" spans="1:47" s="2" customFormat="1" ht="12">
      <c r="A493" s="39"/>
      <c r="B493" s="40"/>
      <c r="C493" s="41"/>
      <c r="D493" s="271" t="s">
        <v>218</v>
      </c>
      <c r="E493" s="41"/>
      <c r="F493" s="272" t="s">
        <v>764</v>
      </c>
      <c r="G493" s="41"/>
      <c r="H493" s="41"/>
      <c r="I493" s="210"/>
      <c r="J493" s="41"/>
      <c r="K493" s="41"/>
      <c r="L493" s="45"/>
      <c r="M493" s="257"/>
      <c r="N493" s="258"/>
      <c r="O493" s="92"/>
      <c r="P493" s="92"/>
      <c r="Q493" s="92"/>
      <c r="R493" s="92"/>
      <c r="S493" s="92"/>
      <c r="T493" s="93"/>
      <c r="U493" s="39"/>
      <c r="V493" s="39"/>
      <c r="W493" s="39"/>
      <c r="X493" s="39"/>
      <c r="Y493" s="39"/>
      <c r="Z493" s="39"/>
      <c r="AA493" s="39"/>
      <c r="AB493" s="39"/>
      <c r="AC493" s="39"/>
      <c r="AD493" s="39"/>
      <c r="AE493" s="39"/>
      <c r="AT493" s="18" t="s">
        <v>218</v>
      </c>
      <c r="AU493" s="18" t="s">
        <v>85</v>
      </c>
    </row>
    <row r="494" spans="1:47" s="2" customFormat="1" ht="12">
      <c r="A494" s="39"/>
      <c r="B494" s="40"/>
      <c r="C494" s="41"/>
      <c r="D494" s="255" t="s">
        <v>242</v>
      </c>
      <c r="E494" s="41"/>
      <c r="F494" s="259" t="s">
        <v>765</v>
      </c>
      <c r="G494" s="41"/>
      <c r="H494" s="41"/>
      <c r="I494" s="210"/>
      <c r="J494" s="41"/>
      <c r="K494" s="41"/>
      <c r="L494" s="45"/>
      <c r="M494" s="319"/>
      <c r="N494" s="320"/>
      <c r="O494" s="321"/>
      <c r="P494" s="321"/>
      <c r="Q494" s="321"/>
      <c r="R494" s="321"/>
      <c r="S494" s="321"/>
      <c r="T494" s="322"/>
      <c r="U494" s="39"/>
      <c r="V494" s="39"/>
      <c r="W494" s="39"/>
      <c r="X494" s="39"/>
      <c r="Y494" s="39"/>
      <c r="Z494" s="39"/>
      <c r="AA494" s="39"/>
      <c r="AB494" s="39"/>
      <c r="AC494" s="39"/>
      <c r="AD494" s="39"/>
      <c r="AE494" s="39"/>
      <c r="AT494" s="18" t="s">
        <v>242</v>
      </c>
      <c r="AU494" s="18" t="s">
        <v>85</v>
      </c>
    </row>
    <row r="495" spans="1:31" s="2" customFormat="1" ht="6.95" customHeight="1">
      <c r="A495" s="39"/>
      <c r="B495" s="67"/>
      <c r="C495" s="68"/>
      <c r="D495" s="68"/>
      <c r="E495" s="68"/>
      <c r="F495" s="68"/>
      <c r="G495" s="68"/>
      <c r="H495" s="68"/>
      <c r="I495" s="68"/>
      <c r="J495" s="68"/>
      <c r="K495" s="68"/>
      <c r="L495" s="45"/>
      <c r="M495" s="39"/>
      <c r="O495" s="39"/>
      <c r="P495" s="39"/>
      <c r="Q495" s="39"/>
      <c r="R495" s="39"/>
      <c r="S495" s="39"/>
      <c r="T495" s="39"/>
      <c r="U495" s="39"/>
      <c r="V495" s="39"/>
      <c r="W495" s="39"/>
      <c r="X495" s="39"/>
      <c r="Y495" s="39"/>
      <c r="Z495" s="39"/>
      <c r="AA495" s="39"/>
      <c r="AB495" s="39"/>
      <c r="AC495" s="39"/>
      <c r="AD495" s="39"/>
      <c r="AE495" s="39"/>
    </row>
  </sheetData>
  <sheetProtection password="CC35" sheet="1" objects="1" scenarios="1" formatColumns="0" formatRows="0" autoFilter="0"/>
  <autoFilter ref="C135:K494"/>
  <mergeCells count="14">
    <mergeCell ref="E7:H7"/>
    <mergeCell ref="E9:H9"/>
    <mergeCell ref="E18:H18"/>
    <mergeCell ref="E27:H27"/>
    <mergeCell ref="E85:H85"/>
    <mergeCell ref="E87:H87"/>
    <mergeCell ref="D110:F110"/>
    <mergeCell ref="D111:F111"/>
    <mergeCell ref="D112:F112"/>
    <mergeCell ref="D113:F113"/>
    <mergeCell ref="D114:F114"/>
    <mergeCell ref="E126:H126"/>
    <mergeCell ref="E128:H128"/>
    <mergeCell ref="L2:V2"/>
  </mergeCells>
  <hyperlinks>
    <hyperlink ref="F141" r:id="rId1" display="https://podminky.urs.cz/item/CS_URS_2022_01/111301111"/>
    <hyperlink ref="F150" r:id="rId2" display="https://podminky.urs.cz/item/CS_URS_2022_01/120951121"/>
    <hyperlink ref="F155" r:id="rId3" display="https://podminky.urs.cz/item/CS_URS_2022_01/120951123"/>
    <hyperlink ref="F236" r:id="rId4" display="https://podminky.urs.cz/item/CS_URS_2022_01/211971122"/>
    <hyperlink ref="F247" r:id="rId5" display="https://podminky.urs.cz/item/CS_URS_2022_01/271532213"/>
    <hyperlink ref="F254" r:id="rId6" display="https://podminky.urs.cz/item/CS_URS_2022_01/274311127"/>
    <hyperlink ref="F259" r:id="rId7" display="https://podminky.urs.cz/item/CS_URS_2022_01/275311126"/>
    <hyperlink ref="F277" r:id="rId8" display="https://podminky.urs.cz/item/CS_URS_2022_01/339921133"/>
    <hyperlink ref="F298" r:id="rId9" display="https://podminky.urs.cz/item/CS_URS_2022_01/569903311"/>
    <hyperlink ref="F327" r:id="rId10" display="https://podminky.urs.cz/item/CS_URS_2022_01/911111111"/>
    <hyperlink ref="F332" r:id="rId11" display="https://podminky.urs.cz/item/CS_URS_2022_01/911121111"/>
    <hyperlink ref="F346" r:id="rId12" display="https://podminky.urs.cz/item/CS_URS_2022_01/914111111"/>
    <hyperlink ref="F354" r:id="rId13" display="https://podminky.urs.cz/item/CS_URS_2022_01/914511111"/>
    <hyperlink ref="F371" r:id="rId14" display="https://podminky.urs.cz/item/CS_URS_2022_01/916131213"/>
    <hyperlink ref="F379" r:id="rId15" display="https://podminky.urs.cz/item/CS_URS_2022_01/916231213"/>
    <hyperlink ref="F404" r:id="rId16" display="https://podminky.urs.cz/item/CS_URS_2022_01/966001212"/>
    <hyperlink ref="F409" r:id="rId17" display="https://podminky.urs.cz/item/CS_URS_2022_01/966001311"/>
    <hyperlink ref="F414" r:id="rId18" display="https://podminky.urs.cz/item/CS_URS_2022_01/966006132"/>
    <hyperlink ref="F419" r:id="rId19" display="https://podminky.urs.cz/item/CS_URS_2022_01/966006211"/>
    <hyperlink ref="F428" r:id="rId20" display="https://podminky.urs.cz/item/CS_URS_2022_01/966071111"/>
    <hyperlink ref="F434" r:id="rId21" display="https://podminky.urs.cz/item/CS_URS_2022_01/997013501"/>
    <hyperlink ref="F441" r:id="rId22" display="https://podminky.urs.cz/item/CS_URS_2022_01/997013509"/>
    <hyperlink ref="F466" r:id="rId23" display="https://podminky.urs.cz/item/CS_URS_2022_01/997221561"/>
    <hyperlink ref="F474" r:id="rId24" display="https://podminky.urs.cz/item/CS_URS_2022_01/997221569"/>
    <hyperlink ref="F479" r:id="rId25" display="https://podminky.urs.cz/item/CS_URS_2022_01/997221571"/>
    <hyperlink ref="F487" r:id="rId26" display="https://podminky.urs.cz/item/CS_URS_2022_01/997221579"/>
    <hyperlink ref="F493" r:id="rId27" display="https://podminky.urs.cz/item/CS_URS_2022_01/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8"/>
</worksheet>
</file>

<file path=xl/worksheets/sheet7.xml><?xml version="1.0" encoding="utf-8"?>
<worksheet xmlns="http://schemas.openxmlformats.org/spreadsheetml/2006/main" xmlns:r="http://schemas.openxmlformats.org/officeDocument/2006/relationships">
  <sheetPr>
    <pageSetUpPr fitToPage="1"/>
  </sheetPr>
  <dimension ref="A2:BM2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100</v>
      </c>
      <c r="AZ2" s="276" t="s">
        <v>380</v>
      </c>
      <c r="BA2" s="276" t="s">
        <v>1</v>
      </c>
      <c r="BB2" s="276" t="s">
        <v>1</v>
      </c>
      <c r="BC2" s="276" t="s">
        <v>1168</v>
      </c>
      <c r="BD2" s="276" t="s">
        <v>85</v>
      </c>
    </row>
    <row r="3" spans="2:56" s="1" customFormat="1" ht="6.95" customHeight="1">
      <c r="B3" s="147"/>
      <c r="C3" s="148"/>
      <c r="D3" s="148"/>
      <c r="E3" s="148"/>
      <c r="F3" s="148"/>
      <c r="G3" s="148"/>
      <c r="H3" s="148"/>
      <c r="I3" s="148"/>
      <c r="J3" s="148"/>
      <c r="K3" s="148"/>
      <c r="L3" s="21"/>
      <c r="AT3" s="18" t="s">
        <v>85</v>
      </c>
      <c r="AZ3" s="276" t="s">
        <v>382</v>
      </c>
      <c r="BA3" s="276" t="s">
        <v>1</v>
      </c>
      <c r="BB3" s="276" t="s">
        <v>1</v>
      </c>
      <c r="BC3" s="276" t="s">
        <v>1236</v>
      </c>
      <c r="BD3" s="276" t="s">
        <v>85</v>
      </c>
    </row>
    <row r="4" spans="2:56" s="1" customFormat="1" ht="24.95" customHeight="1">
      <c r="B4" s="21"/>
      <c r="D4" s="149" t="s">
        <v>132</v>
      </c>
      <c r="L4" s="21"/>
      <c r="M4" s="150" t="s">
        <v>10</v>
      </c>
      <c r="AT4" s="18" t="s">
        <v>4</v>
      </c>
      <c r="AZ4" s="276" t="s">
        <v>384</v>
      </c>
      <c r="BA4" s="276" t="s">
        <v>1</v>
      </c>
      <c r="BB4" s="276" t="s">
        <v>1</v>
      </c>
      <c r="BC4" s="276" t="s">
        <v>8</v>
      </c>
      <c r="BD4" s="276" t="s">
        <v>85</v>
      </c>
    </row>
    <row r="5" spans="2:56" s="1" customFormat="1" ht="6.95" customHeight="1">
      <c r="B5" s="21"/>
      <c r="L5" s="21"/>
      <c r="AZ5" s="276" t="s">
        <v>388</v>
      </c>
      <c r="BA5" s="276" t="s">
        <v>1</v>
      </c>
      <c r="BB5" s="276" t="s">
        <v>1</v>
      </c>
      <c r="BC5" s="276" t="s">
        <v>562</v>
      </c>
      <c r="BD5" s="276" t="s">
        <v>85</v>
      </c>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1:31"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1237</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J105</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ROUND((SUM(BE105:BE112)+SUM(BE132:BE221)),2)</f>
        <v>0</v>
      </c>
      <c r="G35" s="39"/>
      <c r="H35" s="39"/>
      <c r="I35" s="167">
        <v>0.21</v>
      </c>
      <c r="J35" s="166">
        <f>ROUND(((SUM(BE105:BE112)+SUM(BE132:BE221))*I35),2)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ROUND((SUM(BF105:BF112)+SUM(BF132:BF221)),2)</f>
        <v>0</v>
      </c>
      <c r="G36" s="39"/>
      <c r="H36" s="39"/>
      <c r="I36" s="167">
        <v>0.15</v>
      </c>
      <c r="J36" s="166">
        <f>ROUND(((SUM(BF105:BF112)+SUM(BF132:BF221))*I36),2)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ROUND((SUM(BG105:BG112)+SUM(BG132:BG221)),2)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ROUND((SUM(BH105:BH112)+SUM(BH132:BH221)),2)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ROUND((SUM(BI105:BI112)+SUM(BI132:BI221)),2)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 xml:space="preserve">SO122 - Úprava místní komunikace </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J132</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230</v>
      </c>
      <c r="E97" s="194"/>
      <c r="F97" s="194"/>
      <c r="G97" s="194"/>
      <c r="H97" s="194"/>
      <c r="I97" s="194"/>
      <c r="J97" s="195">
        <f>J133</f>
        <v>0</v>
      </c>
      <c r="K97" s="192"/>
      <c r="L97" s="196"/>
      <c r="S97" s="9"/>
      <c r="T97" s="9"/>
      <c r="U97" s="9"/>
      <c r="V97" s="9"/>
      <c r="W97" s="9"/>
      <c r="X97" s="9"/>
      <c r="Y97" s="9"/>
      <c r="Z97" s="9"/>
      <c r="AA97" s="9"/>
      <c r="AB97" s="9"/>
      <c r="AC97" s="9"/>
      <c r="AD97" s="9"/>
      <c r="AE97" s="9"/>
    </row>
    <row r="98" spans="1:31" s="10" customFormat="1" ht="19.9" customHeight="1">
      <c r="A98" s="10"/>
      <c r="B98" s="197"/>
      <c r="C98" s="134"/>
      <c r="D98" s="198" t="s">
        <v>391</v>
      </c>
      <c r="E98" s="199"/>
      <c r="F98" s="199"/>
      <c r="G98" s="199"/>
      <c r="H98" s="199"/>
      <c r="I98" s="199"/>
      <c r="J98" s="200">
        <f>J134</f>
        <v>0</v>
      </c>
      <c r="K98" s="134"/>
      <c r="L98" s="201"/>
      <c r="S98" s="10"/>
      <c r="T98" s="10"/>
      <c r="U98" s="10"/>
      <c r="V98" s="10"/>
      <c r="W98" s="10"/>
      <c r="X98" s="10"/>
      <c r="Y98" s="10"/>
      <c r="Z98" s="10"/>
      <c r="AA98" s="10"/>
      <c r="AB98" s="10"/>
      <c r="AC98" s="10"/>
      <c r="AD98" s="10"/>
      <c r="AE98" s="10"/>
    </row>
    <row r="99" spans="1:31" s="10" customFormat="1" ht="19.9" customHeight="1">
      <c r="A99" s="10"/>
      <c r="B99" s="197"/>
      <c r="C99" s="134"/>
      <c r="D99" s="198" t="s">
        <v>393</v>
      </c>
      <c r="E99" s="199"/>
      <c r="F99" s="199"/>
      <c r="G99" s="199"/>
      <c r="H99" s="199"/>
      <c r="I99" s="199"/>
      <c r="J99" s="200">
        <f>J153</f>
        <v>0</v>
      </c>
      <c r="K99" s="134"/>
      <c r="L99" s="201"/>
      <c r="S99" s="10"/>
      <c r="T99" s="10"/>
      <c r="U99" s="10"/>
      <c r="V99" s="10"/>
      <c r="W99" s="10"/>
      <c r="X99" s="10"/>
      <c r="Y99" s="10"/>
      <c r="Z99" s="10"/>
      <c r="AA99" s="10"/>
      <c r="AB99" s="10"/>
      <c r="AC99" s="10"/>
      <c r="AD99" s="10"/>
      <c r="AE99" s="10"/>
    </row>
    <row r="100" spans="1:31" s="10" customFormat="1" ht="19.9" customHeight="1">
      <c r="A100" s="10"/>
      <c r="B100" s="197"/>
      <c r="C100" s="134"/>
      <c r="D100" s="198" t="s">
        <v>231</v>
      </c>
      <c r="E100" s="199"/>
      <c r="F100" s="199"/>
      <c r="G100" s="199"/>
      <c r="H100" s="199"/>
      <c r="I100" s="199"/>
      <c r="J100" s="200">
        <f>J188</f>
        <v>0</v>
      </c>
      <c r="K100" s="134"/>
      <c r="L100" s="201"/>
      <c r="S100" s="10"/>
      <c r="T100" s="10"/>
      <c r="U100" s="10"/>
      <c r="V100" s="10"/>
      <c r="W100" s="10"/>
      <c r="X100" s="10"/>
      <c r="Y100" s="10"/>
      <c r="Z100" s="10"/>
      <c r="AA100" s="10"/>
      <c r="AB100" s="10"/>
      <c r="AC100" s="10"/>
      <c r="AD100" s="10"/>
      <c r="AE100" s="10"/>
    </row>
    <row r="101" spans="1:31" s="10" customFormat="1" ht="19.9" customHeight="1">
      <c r="A101" s="10"/>
      <c r="B101" s="197"/>
      <c r="C101" s="134"/>
      <c r="D101" s="198" t="s">
        <v>395</v>
      </c>
      <c r="E101" s="199"/>
      <c r="F101" s="199"/>
      <c r="G101" s="199"/>
      <c r="H101" s="199"/>
      <c r="I101" s="199"/>
      <c r="J101" s="200">
        <f>J194</f>
        <v>0</v>
      </c>
      <c r="K101" s="134"/>
      <c r="L101" s="201"/>
      <c r="S101" s="10"/>
      <c r="T101" s="10"/>
      <c r="U101" s="10"/>
      <c r="V101" s="10"/>
      <c r="W101" s="10"/>
      <c r="X101" s="10"/>
      <c r="Y101" s="10"/>
      <c r="Z101" s="10"/>
      <c r="AA101" s="10"/>
      <c r="AB101" s="10"/>
      <c r="AC101" s="10"/>
      <c r="AD101" s="10"/>
      <c r="AE101" s="10"/>
    </row>
    <row r="102" spans="1:31" s="10" customFormat="1" ht="19.9" customHeight="1">
      <c r="A102" s="10"/>
      <c r="B102" s="197"/>
      <c r="C102" s="134"/>
      <c r="D102" s="198" t="s">
        <v>396</v>
      </c>
      <c r="E102" s="199"/>
      <c r="F102" s="199"/>
      <c r="G102" s="199"/>
      <c r="H102" s="199"/>
      <c r="I102" s="199"/>
      <c r="J102" s="200">
        <f>J217</f>
        <v>0</v>
      </c>
      <c r="K102" s="134"/>
      <c r="L102" s="201"/>
      <c r="S102" s="10"/>
      <c r="T102" s="10"/>
      <c r="U102" s="10"/>
      <c r="V102" s="10"/>
      <c r="W102" s="10"/>
      <c r="X102" s="10"/>
      <c r="Y102" s="10"/>
      <c r="Z102" s="10"/>
      <c r="AA102" s="10"/>
      <c r="AB102" s="10"/>
      <c r="AC102" s="10"/>
      <c r="AD102" s="10"/>
      <c r="AE102" s="10"/>
    </row>
    <row r="103" spans="1:31" s="2" customFormat="1" ht="21.8" customHeight="1">
      <c r="A103" s="39"/>
      <c r="B103" s="40"/>
      <c r="C103" s="41"/>
      <c r="D103" s="41"/>
      <c r="E103" s="41"/>
      <c r="F103" s="41"/>
      <c r="G103" s="41"/>
      <c r="H103" s="41"/>
      <c r="I103" s="41"/>
      <c r="J103" s="41"/>
      <c r="K103" s="41"/>
      <c r="L103" s="64"/>
      <c r="S103" s="39"/>
      <c r="T103" s="39"/>
      <c r="U103" s="39"/>
      <c r="V103" s="39"/>
      <c r="W103" s="39"/>
      <c r="X103" s="39"/>
      <c r="Y103" s="39"/>
      <c r="Z103" s="39"/>
      <c r="AA103" s="39"/>
      <c r="AB103" s="39"/>
      <c r="AC103" s="39"/>
      <c r="AD103" s="39"/>
      <c r="AE103" s="39"/>
    </row>
    <row r="104" spans="1:31" s="2" customFormat="1" ht="6.95"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29.25" customHeight="1">
      <c r="A105" s="39"/>
      <c r="B105" s="40"/>
      <c r="C105" s="190" t="s">
        <v>147</v>
      </c>
      <c r="D105" s="41"/>
      <c r="E105" s="41"/>
      <c r="F105" s="41"/>
      <c r="G105" s="41"/>
      <c r="H105" s="41"/>
      <c r="I105" s="41"/>
      <c r="J105" s="202">
        <f>ROUND(J106+J107+J108+J109+J110+J111,2)</f>
        <v>0</v>
      </c>
      <c r="K105" s="41"/>
      <c r="L105" s="64"/>
      <c r="N105" s="203" t="s">
        <v>39</v>
      </c>
      <c r="S105" s="39"/>
      <c r="T105" s="39"/>
      <c r="U105" s="39"/>
      <c r="V105" s="39"/>
      <c r="W105" s="39"/>
      <c r="X105" s="39"/>
      <c r="Y105" s="39"/>
      <c r="Z105" s="39"/>
      <c r="AA105" s="39"/>
      <c r="AB105" s="39"/>
      <c r="AC105" s="39"/>
      <c r="AD105" s="39"/>
      <c r="AE105" s="39"/>
    </row>
    <row r="106" spans="1:65" s="2" customFormat="1" ht="18" customHeight="1">
      <c r="A106" s="39"/>
      <c r="B106" s="40"/>
      <c r="C106" s="41"/>
      <c r="D106" s="204" t="s">
        <v>148</v>
      </c>
      <c r="E106" s="205"/>
      <c r="F106" s="205"/>
      <c r="G106" s="41"/>
      <c r="H106" s="41"/>
      <c r="I106" s="41"/>
      <c r="J106" s="206">
        <v>0</v>
      </c>
      <c r="K106" s="41"/>
      <c r="L106" s="207"/>
      <c r="M106" s="208"/>
      <c r="N106" s="209" t="s">
        <v>40</v>
      </c>
      <c r="O106" s="208"/>
      <c r="P106" s="208"/>
      <c r="Q106" s="208"/>
      <c r="R106" s="208"/>
      <c r="S106" s="210"/>
      <c r="T106" s="210"/>
      <c r="U106" s="210"/>
      <c r="V106" s="210"/>
      <c r="W106" s="210"/>
      <c r="X106" s="210"/>
      <c r="Y106" s="210"/>
      <c r="Z106" s="210"/>
      <c r="AA106" s="210"/>
      <c r="AB106" s="210"/>
      <c r="AC106" s="210"/>
      <c r="AD106" s="210"/>
      <c r="AE106" s="210"/>
      <c r="AF106" s="208"/>
      <c r="AG106" s="208"/>
      <c r="AH106" s="208"/>
      <c r="AI106" s="208"/>
      <c r="AJ106" s="208"/>
      <c r="AK106" s="208"/>
      <c r="AL106" s="208"/>
      <c r="AM106" s="208"/>
      <c r="AN106" s="208"/>
      <c r="AO106" s="208"/>
      <c r="AP106" s="208"/>
      <c r="AQ106" s="208"/>
      <c r="AR106" s="208"/>
      <c r="AS106" s="208"/>
      <c r="AT106" s="208"/>
      <c r="AU106" s="208"/>
      <c r="AV106" s="208"/>
      <c r="AW106" s="208"/>
      <c r="AX106" s="208"/>
      <c r="AY106" s="211" t="s">
        <v>149</v>
      </c>
      <c r="AZ106" s="208"/>
      <c r="BA106" s="208"/>
      <c r="BB106" s="208"/>
      <c r="BC106" s="208"/>
      <c r="BD106" s="208"/>
      <c r="BE106" s="212">
        <f>IF(N106="základní",J106,0)</f>
        <v>0</v>
      </c>
      <c r="BF106" s="212">
        <f>IF(N106="snížená",J106,0)</f>
        <v>0</v>
      </c>
      <c r="BG106" s="212">
        <f>IF(N106="zákl. přenesená",J106,0)</f>
        <v>0</v>
      </c>
      <c r="BH106" s="212">
        <f>IF(N106="sníž. přenesená",J106,0)</f>
        <v>0</v>
      </c>
      <c r="BI106" s="212">
        <f>IF(N106="nulová",J106,0)</f>
        <v>0</v>
      </c>
      <c r="BJ106" s="211" t="s">
        <v>83</v>
      </c>
      <c r="BK106" s="208"/>
      <c r="BL106" s="208"/>
      <c r="BM106" s="208"/>
    </row>
    <row r="107" spans="1:65" s="2" customFormat="1" ht="18" customHeight="1">
      <c r="A107" s="39"/>
      <c r="B107" s="40"/>
      <c r="C107" s="41"/>
      <c r="D107" s="204" t="s">
        <v>150</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151</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4" t="s">
        <v>152</v>
      </c>
      <c r="E109" s="205"/>
      <c r="F109" s="205"/>
      <c r="G109" s="41"/>
      <c r="H109" s="41"/>
      <c r="I109" s="41"/>
      <c r="J109" s="206">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149</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9"/>
      <c r="B110" s="40"/>
      <c r="C110" s="41"/>
      <c r="D110" s="204" t="s">
        <v>153</v>
      </c>
      <c r="E110" s="205"/>
      <c r="F110" s="205"/>
      <c r="G110" s="41"/>
      <c r="H110" s="41"/>
      <c r="I110" s="41"/>
      <c r="J110" s="206">
        <v>0</v>
      </c>
      <c r="K110" s="41"/>
      <c r="L110" s="207"/>
      <c r="M110" s="208"/>
      <c r="N110" s="209" t="s">
        <v>40</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149</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9"/>
      <c r="B111" s="40"/>
      <c r="C111" s="41"/>
      <c r="D111" s="205" t="s">
        <v>154</v>
      </c>
      <c r="E111" s="41"/>
      <c r="F111" s="41"/>
      <c r="G111" s="41"/>
      <c r="H111" s="41"/>
      <c r="I111" s="41"/>
      <c r="J111" s="206">
        <f>ROUND(J30*T111,2)</f>
        <v>0</v>
      </c>
      <c r="K111" s="41"/>
      <c r="L111" s="207"/>
      <c r="M111" s="208"/>
      <c r="N111" s="209" t="s">
        <v>40</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155</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31" s="2" customFormat="1" ht="12">
      <c r="A112" s="39"/>
      <c r="B112" s="40"/>
      <c r="C112" s="41"/>
      <c r="D112" s="41"/>
      <c r="E112" s="41"/>
      <c r="F112" s="41"/>
      <c r="G112" s="41"/>
      <c r="H112" s="41"/>
      <c r="I112" s="41"/>
      <c r="J112" s="41"/>
      <c r="K112" s="41"/>
      <c r="L112" s="64"/>
      <c r="S112" s="39"/>
      <c r="T112" s="39"/>
      <c r="U112" s="39"/>
      <c r="V112" s="39"/>
      <c r="W112" s="39"/>
      <c r="X112" s="39"/>
      <c r="Y112" s="39"/>
      <c r="Z112" s="39"/>
      <c r="AA112" s="39"/>
      <c r="AB112" s="39"/>
      <c r="AC112" s="39"/>
      <c r="AD112" s="39"/>
      <c r="AE112" s="39"/>
    </row>
    <row r="113" spans="1:31" s="2" customFormat="1" ht="29.25" customHeight="1">
      <c r="A113" s="39"/>
      <c r="B113" s="40"/>
      <c r="C113" s="213" t="s">
        <v>156</v>
      </c>
      <c r="D113" s="188"/>
      <c r="E113" s="188"/>
      <c r="F113" s="188"/>
      <c r="G113" s="188"/>
      <c r="H113" s="188"/>
      <c r="I113" s="188"/>
      <c r="J113" s="214">
        <f>ROUND(J96+J105,2)</f>
        <v>0</v>
      </c>
      <c r="K113" s="188"/>
      <c r="L113" s="64"/>
      <c r="S113" s="39"/>
      <c r="T113" s="39"/>
      <c r="U113" s="39"/>
      <c r="V113" s="39"/>
      <c r="W113" s="39"/>
      <c r="X113" s="39"/>
      <c r="Y113" s="39"/>
      <c r="Z113" s="39"/>
      <c r="AA113" s="39"/>
      <c r="AB113" s="39"/>
      <c r="AC113" s="39"/>
      <c r="AD113" s="39"/>
      <c r="AE113" s="39"/>
    </row>
    <row r="114" spans="1:31" s="2" customFormat="1" ht="6.95" customHeight="1">
      <c r="A114" s="39"/>
      <c r="B114" s="67"/>
      <c r="C114" s="68"/>
      <c r="D114" s="68"/>
      <c r="E114" s="68"/>
      <c r="F114" s="68"/>
      <c r="G114" s="68"/>
      <c r="H114" s="68"/>
      <c r="I114" s="68"/>
      <c r="J114" s="68"/>
      <c r="K114" s="68"/>
      <c r="L114" s="64"/>
      <c r="S114" s="39"/>
      <c r="T114" s="39"/>
      <c r="U114" s="39"/>
      <c r="V114" s="39"/>
      <c r="W114" s="39"/>
      <c r="X114" s="39"/>
      <c r="Y114" s="39"/>
      <c r="Z114" s="39"/>
      <c r="AA114" s="39"/>
      <c r="AB114" s="39"/>
      <c r="AC114" s="39"/>
      <c r="AD114" s="39"/>
      <c r="AE114" s="39"/>
    </row>
    <row r="118" spans="1:31" s="2" customFormat="1" ht="6.95" customHeight="1">
      <c r="A118" s="39"/>
      <c r="B118" s="69"/>
      <c r="C118" s="70"/>
      <c r="D118" s="70"/>
      <c r="E118" s="70"/>
      <c r="F118" s="70"/>
      <c r="G118" s="70"/>
      <c r="H118" s="70"/>
      <c r="I118" s="70"/>
      <c r="J118" s="70"/>
      <c r="K118" s="70"/>
      <c r="L118" s="64"/>
      <c r="S118" s="39"/>
      <c r="T118" s="39"/>
      <c r="U118" s="39"/>
      <c r="V118" s="39"/>
      <c r="W118" s="39"/>
      <c r="X118" s="39"/>
      <c r="Y118" s="39"/>
      <c r="Z118" s="39"/>
      <c r="AA118" s="39"/>
      <c r="AB118" s="39"/>
      <c r="AC118" s="39"/>
      <c r="AD118" s="39"/>
      <c r="AE118" s="39"/>
    </row>
    <row r="119" spans="1:31" s="2" customFormat="1" ht="24.95" customHeight="1">
      <c r="A119" s="39"/>
      <c r="B119" s="40"/>
      <c r="C119" s="24" t="s">
        <v>157</v>
      </c>
      <c r="D119" s="41"/>
      <c r="E119" s="41"/>
      <c r="F119" s="41"/>
      <c r="G119" s="41"/>
      <c r="H119" s="41"/>
      <c r="I119" s="41"/>
      <c r="J119" s="41"/>
      <c r="K119" s="41"/>
      <c r="L119" s="64"/>
      <c r="S119" s="39"/>
      <c r="T119" s="39"/>
      <c r="U119" s="39"/>
      <c r="V119" s="39"/>
      <c r="W119" s="39"/>
      <c r="X119" s="39"/>
      <c r="Y119" s="39"/>
      <c r="Z119" s="39"/>
      <c r="AA119" s="39"/>
      <c r="AB119" s="39"/>
      <c r="AC119" s="39"/>
      <c r="AD119" s="39"/>
      <c r="AE119" s="39"/>
    </row>
    <row r="120" spans="1:31" s="2" customFormat="1" ht="6.95" customHeight="1">
      <c r="A120" s="39"/>
      <c r="B120" s="40"/>
      <c r="C120" s="41"/>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12" customHeight="1">
      <c r="A121" s="39"/>
      <c r="B121" s="40"/>
      <c r="C121" s="33" t="s">
        <v>16</v>
      </c>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26.25" customHeight="1">
      <c r="A122" s="39"/>
      <c r="B122" s="40"/>
      <c r="C122" s="41"/>
      <c r="D122" s="41"/>
      <c r="E122" s="186" t="str">
        <f>E7</f>
        <v>Chodník a úpravy autobusových zastávek, ul. Císařská v Novém Jičíně (Bocheta)</v>
      </c>
      <c r="F122" s="33"/>
      <c r="G122" s="33"/>
      <c r="H122" s="33"/>
      <c r="I122" s="41"/>
      <c r="J122" s="41"/>
      <c r="K122" s="41"/>
      <c r="L122" s="64"/>
      <c r="S122" s="39"/>
      <c r="T122" s="39"/>
      <c r="U122" s="39"/>
      <c r="V122" s="39"/>
      <c r="W122" s="39"/>
      <c r="X122" s="39"/>
      <c r="Y122" s="39"/>
      <c r="Z122" s="39"/>
      <c r="AA122" s="39"/>
      <c r="AB122" s="39"/>
      <c r="AC122" s="39"/>
      <c r="AD122" s="39"/>
      <c r="AE122" s="39"/>
    </row>
    <row r="123" spans="1:31" s="2" customFormat="1" ht="12" customHeight="1">
      <c r="A123" s="39"/>
      <c r="B123" s="40"/>
      <c r="C123" s="33" t="s">
        <v>133</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16.5" customHeight="1">
      <c r="A124" s="39"/>
      <c r="B124" s="40"/>
      <c r="C124" s="41"/>
      <c r="D124" s="41"/>
      <c r="E124" s="77" t="str">
        <f>E9</f>
        <v xml:space="preserve">SO122 - Úprava místní komunikace </v>
      </c>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6.95" customHeight="1">
      <c r="A125" s="39"/>
      <c r="B125" s="40"/>
      <c r="C125" s="41"/>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12" customHeight="1">
      <c r="A126" s="39"/>
      <c r="B126" s="40"/>
      <c r="C126" s="33" t="s">
        <v>20</v>
      </c>
      <c r="D126" s="41"/>
      <c r="E126" s="41"/>
      <c r="F126" s="28" t="str">
        <f>F12</f>
        <v xml:space="preserve"> </v>
      </c>
      <c r="G126" s="41"/>
      <c r="H126" s="41"/>
      <c r="I126" s="33" t="s">
        <v>22</v>
      </c>
      <c r="J126" s="80" t="str">
        <f>IF(J12="","",J12)</f>
        <v>7. 2. 2022</v>
      </c>
      <c r="K126" s="41"/>
      <c r="L126" s="64"/>
      <c r="S126" s="39"/>
      <c r="T126" s="39"/>
      <c r="U126" s="39"/>
      <c r="V126" s="39"/>
      <c r="W126" s="39"/>
      <c r="X126" s="39"/>
      <c r="Y126" s="39"/>
      <c r="Z126" s="39"/>
      <c r="AA126" s="39"/>
      <c r="AB126" s="39"/>
      <c r="AC126" s="39"/>
      <c r="AD126" s="39"/>
      <c r="AE126" s="39"/>
    </row>
    <row r="127" spans="1:31" s="2" customFormat="1" ht="6.95" customHeight="1">
      <c r="A127" s="39"/>
      <c r="B127" s="40"/>
      <c r="C127" s="41"/>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5.15" customHeight="1">
      <c r="A128" s="39"/>
      <c r="B128" s="40"/>
      <c r="C128" s="33" t="s">
        <v>24</v>
      </c>
      <c r="D128" s="41"/>
      <c r="E128" s="41"/>
      <c r="F128" s="28" t="str">
        <f>E15</f>
        <v>Město Nový Jičín</v>
      </c>
      <c r="G128" s="41"/>
      <c r="H128" s="41"/>
      <c r="I128" s="33" t="s">
        <v>30</v>
      </c>
      <c r="J128" s="37" t="str">
        <f>E21</f>
        <v>DOPRAPLAN s.r.o.</v>
      </c>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28</v>
      </c>
      <c r="D129" s="41"/>
      <c r="E129" s="41"/>
      <c r="F129" s="28" t="str">
        <f>IF(E18="","",E18)</f>
        <v>Vyplň údaj</v>
      </c>
      <c r="G129" s="41"/>
      <c r="H129" s="41"/>
      <c r="I129" s="33" t="s">
        <v>33</v>
      </c>
      <c r="J129" s="37" t="str">
        <f>E24</f>
        <v xml:space="preserve"> </v>
      </c>
      <c r="K129" s="41"/>
      <c r="L129" s="64"/>
      <c r="S129" s="39"/>
      <c r="T129" s="39"/>
      <c r="U129" s="39"/>
      <c r="V129" s="39"/>
      <c r="W129" s="39"/>
      <c r="X129" s="39"/>
      <c r="Y129" s="39"/>
      <c r="Z129" s="39"/>
      <c r="AA129" s="39"/>
      <c r="AB129" s="39"/>
      <c r="AC129" s="39"/>
      <c r="AD129" s="39"/>
      <c r="AE129" s="39"/>
    </row>
    <row r="130" spans="1:31" s="2" customFormat="1" ht="10.3" customHeight="1">
      <c r="A130" s="39"/>
      <c r="B130" s="40"/>
      <c r="C130" s="41"/>
      <c r="D130" s="41"/>
      <c r="E130" s="41"/>
      <c r="F130" s="41"/>
      <c r="G130" s="41"/>
      <c r="H130" s="41"/>
      <c r="I130" s="41"/>
      <c r="J130" s="41"/>
      <c r="K130" s="41"/>
      <c r="L130" s="64"/>
      <c r="S130" s="39"/>
      <c r="T130" s="39"/>
      <c r="U130" s="39"/>
      <c r="V130" s="39"/>
      <c r="W130" s="39"/>
      <c r="X130" s="39"/>
      <c r="Y130" s="39"/>
      <c r="Z130" s="39"/>
      <c r="AA130" s="39"/>
      <c r="AB130" s="39"/>
      <c r="AC130" s="39"/>
      <c r="AD130" s="39"/>
      <c r="AE130" s="39"/>
    </row>
    <row r="131" spans="1:31" s="11" customFormat="1" ht="29.25" customHeight="1">
      <c r="A131" s="215"/>
      <c r="B131" s="216"/>
      <c r="C131" s="217" t="s">
        <v>158</v>
      </c>
      <c r="D131" s="218" t="s">
        <v>60</v>
      </c>
      <c r="E131" s="218" t="s">
        <v>56</v>
      </c>
      <c r="F131" s="218" t="s">
        <v>57</v>
      </c>
      <c r="G131" s="218" t="s">
        <v>159</v>
      </c>
      <c r="H131" s="218" t="s">
        <v>160</v>
      </c>
      <c r="I131" s="218" t="s">
        <v>161</v>
      </c>
      <c r="J131" s="218" t="s">
        <v>140</v>
      </c>
      <c r="K131" s="219" t="s">
        <v>162</v>
      </c>
      <c r="L131" s="220"/>
      <c r="M131" s="101" t="s">
        <v>1</v>
      </c>
      <c r="N131" s="102" t="s">
        <v>39</v>
      </c>
      <c r="O131" s="102" t="s">
        <v>163</v>
      </c>
      <c r="P131" s="102" t="s">
        <v>164</v>
      </c>
      <c r="Q131" s="102" t="s">
        <v>165</v>
      </c>
      <c r="R131" s="102" t="s">
        <v>166</v>
      </c>
      <c r="S131" s="102" t="s">
        <v>167</v>
      </c>
      <c r="T131" s="103" t="s">
        <v>168</v>
      </c>
      <c r="U131" s="215"/>
      <c r="V131" s="215"/>
      <c r="W131" s="215"/>
      <c r="X131" s="215"/>
      <c r="Y131" s="215"/>
      <c r="Z131" s="215"/>
      <c r="AA131" s="215"/>
      <c r="AB131" s="215"/>
      <c r="AC131" s="215"/>
      <c r="AD131" s="215"/>
      <c r="AE131" s="215"/>
    </row>
    <row r="132" spans="1:63" s="2" customFormat="1" ht="22.8" customHeight="1">
      <c r="A132" s="39"/>
      <c r="B132" s="40"/>
      <c r="C132" s="108" t="s">
        <v>169</v>
      </c>
      <c r="D132" s="41"/>
      <c r="E132" s="41"/>
      <c r="F132" s="41"/>
      <c r="G132" s="41"/>
      <c r="H132" s="41"/>
      <c r="I132" s="41"/>
      <c r="J132" s="221">
        <f>BK132</f>
        <v>0</v>
      </c>
      <c r="K132" s="41"/>
      <c r="L132" s="45"/>
      <c r="M132" s="104"/>
      <c r="N132" s="222"/>
      <c r="O132" s="105"/>
      <c r="P132" s="223">
        <f>P133</f>
        <v>0</v>
      </c>
      <c r="Q132" s="105"/>
      <c r="R132" s="223">
        <f>R133</f>
        <v>0.16572</v>
      </c>
      <c r="S132" s="105"/>
      <c r="T132" s="224">
        <f>T133</f>
        <v>22.466</v>
      </c>
      <c r="U132" s="39"/>
      <c r="V132" s="39"/>
      <c r="W132" s="39"/>
      <c r="X132" s="39"/>
      <c r="Y132" s="39"/>
      <c r="Z132" s="39"/>
      <c r="AA132" s="39"/>
      <c r="AB132" s="39"/>
      <c r="AC132" s="39"/>
      <c r="AD132" s="39"/>
      <c r="AE132" s="39"/>
      <c r="AT132" s="18" t="s">
        <v>74</v>
      </c>
      <c r="AU132" s="18" t="s">
        <v>142</v>
      </c>
      <c r="BK132" s="225">
        <f>BK133</f>
        <v>0</v>
      </c>
    </row>
    <row r="133" spans="1:63" s="12" customFormat="1" ht="25.9" customHeight="1">
      <c r="A133" s="12"/>
      <c r="B133" s="226"/>
      <c r="C133" s="227"/>
      <c r="D133" s="228" t="s">
        <v>74</v>
      </c>
      <c r="E133" s="229" t="s">
        <v>232</v>
      </c>
      <c r="F133" s="229" t="s">
        <v>233</v>
      </c>
      <c r="G133" s="227"/>
      <c r="H133" s="227"/>
      <c r="I133" s="230"/>
      <c r="J133" s="231">
        <f>BK133</f>
        <v>0</v>
      </c>
      <c r="K133" s="227"/>
      <c r="L133" s="232"/>
      <c r="M133" s="233"/>
      <c r="N133" s="234"/>
      <c r="O133" s="234"/>
      <c r="P133" s="235">
        <f>P134+P153+P188+P194+P217</f>
        <v>0</v>
      </c>
      <c r="Q133" s="234"/>
      <c r="R133" s="235">
        <f>R134+R153+R188+R194+R217</f>
        <v>0.16572</v>
      </c>
      <c r="S133" s="234"/>
      <c r="T133" s="236">
        <f>T134+T153+T188+T194+T217</f>
        <v>22.466</v>
      </c>
      <c r="U133" s="12"/>
      <c r="V133" s="12"/>
      <c r="W133" s="12"/>
      <c r="X133" s="12"/>
      <c r="Y133" s="12"/>
      <c r="Z133" s="12"/>
      <c r="AA133" s="12"/>
      <c r="AB133" s="12"/>
      <c r="AC133" s="12"/>
      <c r="AD133" s="12"/>
      <c r="AE133" s="12"/>
      <c r="AR133" s="237" t="s">
        <v>83</v>
      </c>
      <c r="AT133" s="238" t="s">
        <v>74</v>
      </c>
      <c r="AU133" s="238" t="s">
        <v>75</v>
      </c>
      <c r="AY133" s="237" t="s">
        <v>172</v>
      </c>
      <c r="BK133" s="239">
        <f>BK134+BK153+BK188+BK194+BK217</f>
        <v>0</v>
      </c>
    </row>
    <row r="134" spans="1:63" s="12" customFormat="1" ht="22.8" customHeight="1">
      <c r="A134" s="12"/>
      <c r="B134" s="226"/>
      <c r="C134" s="227"/>
      <c r="D134" s="228" t="s">
        <v>74</v>
      </c>
      <c r="E134" s="240" t="s">
        <v>83</v>
      </c>
      <c r="F134" s="240" t="s">
        <v>121</v>
      </c>
      <c r="G134" s="227"/>
      <c r="H134" s="227"/>
      <c r="I134" s="230"/>
      <c r="J134" s="241">
        <f>BK134</f>
        <v>0</v>
      </c>
      <c r="K134" s="227"/>
      <c r="L134" s="232"/>
      <c r="M134" s="233"/>
      <c r="N134" s="234"/>
      <c r="O134" s="234"/>
      <c r="P134" s="235">
        <f>SUM(P135:P152)</f>
        <v>0</v>
      </c>
      <c r="Q134" s="234"/>
      <c r="R134" s="235">
        <f>SUM(R135:R152)</f>
        <v>0.00372</v>
      </c>
      <c r="S134" s="234"/>
      <c r="T134" s="236">
        <f>SUM(T135:T152)</f>
        <v>22.466</v>
      </c>
      <c r="U134" s="12"/>
      <c r="V134" s="12"/>
      <c r="W134" s="12"/>
      <c r="X134" s="12"/>
      <c r="Y134" s="12"/>
      <c r="Z134" s="12"/>
      <c r="AA134" s="12"/>
      <c r="AB134" s="12"/>
      <c r="AC134" s="12"/>
      <c r="AD134" s="12"/>
      <c r="AE134" s="12"/>
      <c r="AR134" s="237" t="s">
        <v>83</v>
      </c>
      <c r="AT134" s="238" t="s">
        <v>74</v>
      </c>
      <c r="AU134" s="238" t="s">
        <v>83</v>
      </c>
      <c r="AY134" s="237" t="s">
        <v>172</v>
      </c>
      <c r="BK134" s="239">
        <f>SUM(BK135:BK152)</f>
        <v>0</v>
      </c>
    </row>
    <row r="135" spans="1:65" s="2" customFormat="1" ht="24.15" customHeight="1">
      <c r="A135" s="39"/>
      <c r="B135" s="40"/>
      <c r="C135" s="242" t="s">
        <v>83</v>
      </c>
      <c r="D135" s="242" t="s">
        <v>175</v>
      </c>
      <c r="E135" s="243" t="s">
        <v>397</v>
      </c>
      <c r="F135" s="244" t="s">
        <v>398</v>
      </c>
      <c r="G135" s="245" t="s">
        <v>399</v>
      </c>
      <c r="H135" s="246">
        <v>30</v>
      </c>
      <c r="I135" s="247"/>
      <c r="J135" s="248">
        <f>ROUND(I135*H135,2)</f>
        <v>0</v>
      </c>
      <c r="K135" s="244" t="s">
        <v>179</v>
      </c>
      <c r="L135" s="45"/>
      <c r="M135" s="249" t="s">
        <v>1</v>
      </c>
      <c r="N135" s="250" t="s">
        <v>40</v>
      </c>
      <c r="O135" s="92"/>
      <c r="P135" s="251">
        <f>O135*H135</f>
        <v>0</v>
      </c>
      <c r="Q135" s="251">
        <v>0</v>
      </c>
      <c r="R135" s="251">
        <f>Q135*H135</f>
        <v>0</v>
      </c>
      <c r="S135" s="251">
        <v>0.316</v>
      </c>
      <c r="T135" s="252">
        <f>S135*H135</f>
        <v>9.48</v>
      </c>
      <c r="U135" s="39"/>
      <c r="V135" s="39"/>
      <c r="W135" s="39"/>
      <c r="X135" s="39"/>
      <c r="Y135" s="39"/>
      <c r="Z135" s="39"/>
      <c r="AA135" s="39"/>
      <c r="AB135" s="39"/>
      <c r="AC135" s="39"/>
      <c r="AD135" s="39"/>
      <c r="AE135" s="39"/>
      <c r="AR135" s="253" t="s">
        <v>195</v>
      </c>
      <c r="AT135" s="253" t="s">
        <v>175</v>
      </c>
      <c r="AU135" s="253" t="s">
        <v>85</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195</v>
      </c>
      <c r="BM135" s="253" t="s">
        <v>1238</v>
      </c>
    </row>
    <row r="136" spans="1:47" s="2" customFormat="1" ht="12">
      <c r="A136" s="39"/>
      <c r="B136" s="40"/>
      <c r="C136" s="41"/>
      <c r="D136" s="255" t="s">
        <v>182</v>
      </c>
      <c r="E136" s="41"/>
      <c r="F136" s="256" t="s">
        <v>401</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85</v>
      </c>
    </row>
    <row r="137" spans="1:47" s="2" customFormat="1" ht="12">
      <c r="A137" s="39"/>
      <c r="B137" s="40"/>
      <c r="C137" s="41"/>
      <c r="D137" s="255" t="s">
        <v>242</v>
      </c>
      <c r="E137" s="41"/>
      <c r="F137" s="259" t="s">
        <v>402</v>
      </c>
      <c r="G137" s="41"/>
      <c r="H137" s="41"/>
      <c r="I137" s="210"/>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242</v>
      </c>
      <c r="AU137" s="18" t="s">
        <v>85</v>
      </c>
    </row>
    <row r="138" spans="1:51" s="14" customFormat="1" ht="12">
      <c r="A138" s="14"/>
      <c r="B138" s="277"/>
      <c r="C138" s="278"/>
      <c r="D138" s="255" t="s">
        <v>203</v>
      </c>
      <c r="E138" s="279" t="s">
        <v>1</v>
      </c>
      <c r="F138" s="280" t="s">
        <v>403</v>
      </c>
      <c r="G138" s="278"/>
      <c r="H138" s="279" t="s">
        <v>1</v>
      </c>
      <c r="I138" s="281"/>
      <c r="J138" s="278"/>
      <c r="K138" s="278"/>
      <c r="L138" s="282"/>
      <c r="M138" s="283"/>
      <c r="N138" s="284"/>
      <c r="O138" s="284"/>
      <c r="P138" s="284"/>
      <c r="Q138" s="284"/>
      <c r="R138" s="284"/>
      <c r="S138" s="284"/>
      <c r="T138" s="285"/>
      <c r="U138" s="14"/>
      <c r="V138" s="14"/>
      <c r="W138" s="14"/>
      <c r="X138" s="14"/>
      <c r="Y138" s="14"/>
      <c r="Z138" s="14"/>
      <c r="AA138" s="14"/>
      <c r="AB138" s="14"/>
      <c r="AC138" s="14"/>
      <c r="AD138" s="14"/>
      <c r="AE138" s="14"/>
      <c r="AT138" s="286" t="s">
        <v>203</v>
      </c>
      <c r="AU138" s="286" t="s">
        <v>85</v>
      </c>
      <c r="AV138" s="14" t="s">
        <v>83</v>
      </c>
      <c r="AW138" s="14" t="s">
        <v>32</v>
      </c>
      <c r="AX138" s="14" t="s">
        <v>75</v>
      </c>
      <c r="AY138" s="286" t="s">
        <v>172</v>
      </c>
    </row>
    <row r="139" spans="1:51" s="13" customFormat="1" ht="12">
      <c r="A139" s="13"/>
      <c r="B139" s="260"/>
      <c r="C139" s="261"/>
      <c r="D139" s="255" t="s">
        <v>203</v>
      </c>
      <c r="E139" s="262" t="s">
        <v>388</v>
      </c>
      <c r="F139" s="263" t="s">
        <v>562</v>
      </c>
      <c r="G139" s="261"/>
      <c r="H139" s="264">
        <v>30</v>
      </c>
      <c r="I139" s="265"/>
      <c r="J139" s="261"/>
      <c r="K139" s="261"/>
      <c r="L139" s="266"/>
      <c r="M139" s="267"/>
      <c r="N139" s="268"/>
      <c r="O139" s="268"/>
      <c r="P139" s="268"/>
      <c r="Q139" s="268"/>
      <c r="R139" s="268"/>
      <c r="S139" s="268"/>
      <c r="T139" s="269"/>
      <c r="U139" s="13"/>
      <c r="V139" s="13"/>
      <c r="W139" s="13"/>
      <c r="X139" s="13"/>
      <c r="Y139" s="13"/>
      <c r="Z139" s="13"/>
      <c r="AA139" s="13"/>
      <c r="AB139" s="13"/>
      <c r="AC139" s="13"/>
      <c r="AD139" s="13"/>
      <c r="AE139" s="13"/>
      <c r="AT139" s="270" t="s">
        <v>203</v>
      </c>
      <c r="AU139" s="270" t="s">
        <v>85</v>
      </c>
      <c r="AV139" s="13" t="s">
        <v>85</v>
      </c>
      <c r="AW139" s="13" t="s">
        <v>32</v>
      </c>
      <c r="AX139" s="13" t="s">
        <v>83</v>
      </c>
      <c r="AY139" s="270" t="s">
        <v>172</v>
      </c>
    </row>
    <row r="140" spans="1:65" s="2" customFormat="1" ht="24.15" customHeight="1">
      <c r="A140" s="39"/>
      <c r="B140" s="40"/>
      <c r="C140" s="242" t="s">
        <v>85</v>
      </c>
      <c r="D140" s="242" t="s">
        <v>175</v>
      </c>
      <c r="E140" s="243" t="s">
        <v>404</v>
      </c>
      <c r="F140" s="244" t="s">
        <v>405</v>
      </c>
      <c r="G140" s="245" t="s">
        <v>399</v>
      </c>
      <c r="H140" s="246">
        <v>15</v>
      </c>
      <c r="I140" s="247"/>
      <c r="J140" s="248">
        <f>ROUND(I140*H140,2)</f>
        <v>0</v>
      </c>
      <c r="K140" s="244" t="s">
        <v>179</v>
      </c>
      <c r="L140" s="45"/>
      <c r="M140" s="249" t="s">
        <v>1</v>
      </c>
      <c r="N140" s="250" t="s">
        <v>40</v>
      </c>
      <c r="O140" s="92"/>
      <c r="P140" s="251">
        <f>O140*H140</f>
        <v>0</v>
      </c>
      <c r="Q140" s="251">
        <v>0</v>
      </c>
      <c r="R140" s="251">
        <f>Q140*H140</f>
        <v>0</v>
      </c>
      <c r="S140" s="251">
        <v>0.44</v>
      </c>
      <c r="T140" s="252">
        <f>S140*H140</f>
        <v>6.6</v>
      </c>
      <c r="U140" s="39"/>
      <c r="V140" s="39"/>
      <c r="W140" s="39"/>
      <c r="X140" s="39"/>
      <c r="Y140" s="39"/>
      <c r="Z140" s="39"/>
      <c r="AA140" s="39"/>
      <c r="AB140" s="39"/>
      <c r="AC140" s="39"/>
      <c r="AD140" s="39"/>
      <c r="AE140" s="39"/>
      <c r="AR140" s="253" t="s">
        <v>195</v>
      </c>
      <c r="AT140" s="253" t="s">
        <v>175</v>
      </c>
      <c r="AU140" s="253" t="s">
        <v>85</v>
      </c>
      <c r="AY140" s="18" t="s">
        <v>172</v>
      </c>
      <c r="BE140" s="254">
        <f>IF(N140="základní",J140,0)</f>
        <v>0</v>
      </c>
      <c r="BF140" s="254">
        <f>IF(N140="snížená",J140,0)</f>
        <v>0</v>
      </c>
      <c r="BG140" s="254">
        <f>IF(N140="zákl. přenesená",J140,0)</f>
        <v>0</v>
      </c>
      <c r="BH140" s="254">
        <f>IF(N140="sníž. přenesená",J140,0)</f>
        <v>0</v>
      </c>
      <c r="BI140" s="254">
        <f>IF(N140="nulová",J140,0)</f>
        <v>0</v>
      </c>
      <c r="BJ140" s="18" t="s">
        <v>83</v>
      </c>
      <c r="BK140" s="254">
        <f>ROUND(I140*H140,2)</f>
        <v>0</v>
      </c>
      <c r="BL140" s="18" t="s">
        <v>195</v>
      </c>
      <c r="BM140" s="253" t="s">
        <v>1239</v>
      </c>
    </row>
    <row r="141" spans="1:47" s="2" customFormat="1" ht="12">
      <c r="A141" s="39"/>
      <c r="B141" s="40"/>
      <c r="C141" s="41"/>
      <c r="D141" s="255" t="s">
        <v>182</v>
      </c>
      <c r="E141" s="41"/>
      <c r="F141" s="256" t="s">
        <v>407</v>
      </c>
      <c r="G141" s="41"/>
      <c r="H141" s="41"/>
      <c r="I141" s="210"/>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182</v>
      </c>
      <c r="AU141" s="18" t="s">
        <v>85</v>
      </c>
    </row>
    <row r="142" spans="1:47" s="2" customFormat="1" ht="12">
      <c r="A142" s="39"/>
      <c r="B142" s="40"/>
      <c r="C142" s="41"/>
      <c r="D142" s="255" t="s">
        <v>242</v>
      </c>
      <c r="E142" s="41"/>
      <c r="F142" s="259" t="s">
        <v>402</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242</v>
      </c>
      <c r="AU142" s="18" t="s">
        <v>85</v>
      </c>
    </row>
    <row r="143" spans="1:51" s="14" customFormat="1" ht="12">
      <c r="A143" s="14"/>
      <c r="B143" s="277"/>
      <c r="C143" s="278"/>
      <c r="D143" s="255" t="s">
        <v>203</v>
      </c>
      <c r="E143" s="279" t="s">
        <v>1</v>
      </c>
      <c r="F143" s="280" t="s">
        <v>408</v>
      </c>
      <c r="G143" s="278"/>
      <c r="H143" s="279" t="s">
        <v>1</v>
      </c>
      <c r="I143" s="281"/>
      <c r="J143" s="278"/>
      <c r="K143" s="278"/>
      <c r="L143" s="282"/>
      <c r="M143" s="283"/>
      <c r="N143" s="284"/>
      <c r="O143" s="284"/>
      <c r="P143" s="284"/>
      <c r="Q143" s="284"/>
      <c r="R143" s="284"/>
      <c r="S143" s="284"/>
      <c r="T143" s="285"/>
      <c r="U143" s="14"/>
      <c r="V143" s="14"/>
      <c r="W143" s="14"/>
      <c r="X143" s="14"/>
      <c r="Y143" s="14"/>
      <c r="Z143" s="14"/>
      <c r="AA143" s="14"/>
      <c r="AB143" s="14"/>
      <c r="AC143" s="14"/>
      <c r="AD143" s="14"/>
      <c r="AE143" s="14"/>
      <c r="AT143" s="286" t="s">
        <v>203</v>
      </c>
      <c r="AU143" s="286" t="s">
        <v>85</v>
      </c>
      <c r="AV143" s="14" t="s">
        <v>83</v>
      </c>
      <c r="AW143" s="14" t="s">
        <v>32</v>
      </c>
      <c r="AX143" s="14" t="s">
        <v>75</v>
      </c>
      <c r="AY143" s="286" t="s">
        <v>172</v>
      </c>
    </row>
    <row r="144" spans="1:51" s="13" customFormat="1" ht="12">
      <c r="A144" s="13"/>
      <c r="B144" s="260"/>
      <c r="C144" s="261"/>
      <c r="D144" s="255" t="s">
        <v>203</v>
      </c>
      <c r="E144" s="262" t="s">
        <v>384</v>
      </c>
      <c r="F144" s="263" t="s">
        <v>8</v>
      </c>
      <c r="G144" s="261"/>
      <c r="H144" s="264">
        <v>15</v>
      </c>
      <c r="I144" s="265"/>
      <c r="J144" s="261"/>
      <c r="K144" s="261"/>
      <c r="L144" s="266"/>
      <c r="M144" s="267"/>
      <c r="N144" s="268"/>
      <c r="O144" s="268"/>
      <c r="P144" s="268"/>
      <c r="Q144" s="268"/>
      <c r="R144" s="268"/>
      <c r="S144" s="268"/>
      <c r="T144" s="269"/>
      <c r="U144" s="13"/>
      <c r="V144" s="13"/>
      <c r="W144" s="13"/>
      <c r="X144" s="13"/>
      <c r="Y144" s="13"/>
      <c r="Z144" s="13"/>
      <c r="AA144" s="13"/>
      <c r="AB144" s="13"/>
      <c r="AC144" s="13"/>
      <c r="AD144" s="13"/>
      <c r="AE144" s="13"/>
      <c r="AT144" s="270" t="s">
        <v>203</v>
      </c>
      <c r="AU144" s="270" t="s">
        <v>85</v>
      </c>
      <c r="AV144" s="13" t="s">
        <v>85</v>
      </c>
      <c r="AW144" s="13" t="s">
        <v>32</v>
      </c>
      <c r="AX144" s="13" t="s">
        <v>83</v>
      </c>
      <c r="AY144" s="270" t="s">
        <v>172</v>
      </c>
    </row>
    <row r="145" spans="1:65" s="2" customFormat="1" ht="24.15" customHeight="1">
      <c r="A145" s="39"/>
      <c r="B145" s="40"/>
      <c r="C145" s="242" t="s">
        <v>189</v>
      </c>
      <c r="D145" s="242" t="s">
        <v>175</v>
      </c>
      <c r="E145" s="243" t="s">
        <v>409</v>
      </c>
      <c r="F145" s="244" t="s">
        <v>410</v>
      </c>
      <c r="G145" s="245" t="s">
        <v>399</v>
      </c>
      <c r="H145" s="246">
        <v>62</v>
      </c>
      <c r="I145" s="247"/>
      <c r="J145" s="248">
        <f>ROUND(I145*H145,2)</f>
        <v>0</v>
      </c>
      <c r="K145" s="244" t="s">
        <v>179</v>
      </c>
      <c r="L145" s="45"/>
      <c r="M145" s="249" t="s">
        <v>1</v>
      </c>
      <c r="N145" s="250" t="s">
        <v>40</v>
      </c>
      <c r="O145" s="92"/>
      <c r="P145" s="251">
        <f>O145*H145</f>
        <v>0</v>
      </c>
      <c r="Q145" s="251">
        <v>6E-05</v>
      </c>
      <c r="R145" s="251">
        <f>Q145*H145</f>
        <v>0.00372</v>
      </c>
      <c r="S145" s="251">
        <v>0.103</v>
      </c>
      <c r="T145" s="252">
        <f>S145*H145</f>
        <v>6.385999999999999</v>
      </c>
      <c r="U145" s="39"/>
      <c r="V145" s="39"/>
      <c r="W145" s="39"/>
      <c r="X145" s="39"/>
      <c r="Y145" s="39"/>
      <c r="Z145" s="39"/>
      <c r="AA145" s="39"/>
      <c r="AB145" s="39"/>
      <c r="AC145" s="39"/>
      <c r="AD145" s="39"/>
      <c r="AE145" s="39"/>
      <c r="AR145" s="253" t="s">
        <v>195</v>
      </c>
      <c r="AT145" s="253" t="s">
        <v>175</v>
      </c>
      <c r="AU145" s="253" t="s">
        <v>85</v>
      </c>
      <c r="AY145" s="18" t="s">
        <v>172</v>
      </c>
      <c r="BE145" s="254">
        <f>IF(N145="základní",J145,0)</f>
        <v>0</v>
      </c>
      <c r="BF145" s="254">
        <f>IF(N145="snížená",J145,0)</f>
        <v>0</v>
      </c>
      <c r="BG145" s="254">
        <f>IF(N145="zákl. přenesená",J145,0)</f>
        <v>0</v>
      </c>
      <c r="BH145" s="254">
        <f>IF(N145="sníž. přenesená",J145,0)</f>
        <v>0</v>
      </c>
      <c r="BI145" s="254">
        <f>IF(N145="nulová",J145,0)</f>
        <v>0</v>
      </c>
      <c r="BJ145" s="18" t="s">
        <v>83</v>
      </c>
      <c r="BK145" s="254">
        <f>ROUND(I145*H145,2)</f>
        <v>0</v>
      </c>
      <c r="BL145" s="18" t="s">
        <v>195</v>
      </c>
      <c r="BM145" s="253" t="s">
        <v>1240</v>
      </c>
    </row>
    <row r="146" spans="1:47" s="2" customFormat="1" ht="12">
      <c r="A146" s="39"/>
      <c r="B146" s="40"/>
      <c r="C146" s="41"/>
      <c r="D146" s="255" t="s">
        <v>182</v>
      </c>
      <c r="E146" s="41"/>
      <c r="F146" s="256" t="s">
        <v>412</v>
      </c>
      <c r="G146" s="41"/>
      <c r="H146" s="41"/>
      <c r="I146" s="210"/>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182</v>
      </c>
      <c r="AU146" s="18" t="s">
        <v>85</v>
      </c>
    </row>
    <row r="147" spans="1:47" s="2" customFormat="1" ht="12">
      <c r="A147" s="39"/>
      <c r="B147" s="40"/>
      <c r="C147" s="41"/>
      <c r="D147" s="255" t="s">
        <v>242</v>
      </c>
      <c r="E147" s="41"/>
      <c r="F147" s="259" t="s">
        <v>413</v>
      </c>
      <c r="G147" s="41"/>
      <c r="H147" s="41"/>
      <c r="I147" s="210"/>
      <c r="J147" s="41"/>
      <c r="K147" s="41"/>
      <c r="L147" s="45"/>
      <c r="M147" s="257"/>
      <c r="N147" s="258"/>
      <c r="O147" s="92"/>
      <c r="P147" s="92"/>
      <c r="Q147" s="92"/>
      <c r="R147" s="92"/>
      <c r="S147" s="92"/>
      <c r="T147" s="93"/>
      <c r="U147" s="39"/>
      <c r="V147" s="39"/>
      <c r="W147" s="39"/>
      <c r="X147" s="39"/>
      <c r="Y147" s="39"/>
      <c r="Z147" s="39"/>
      <c r="AA147" s="39"/>
      <c r="AB147" s="39"/>
      <c r="AC147" s="39"/>
      <c r="AD147" s="39"/>
      <c r="AE147" s="39"/>
      <c r="AT147" s="18" t="s">
        <v>242</v>
      </c>
      <c r="AU147" s="18" t="s">
        <v>85</v>
      </c>
    </row>
    <row r="148" spans="1:51" s="13" customFormat="1" ht="12">
      <c r="A148" s="13"/>
      <c r="B148" s="260"/>
      <c r="C148" s="261"/>
      <c r="D148" s="255" t="s">
        <v>203</v>
      </c>
      <c r="E148" s="262" t="s">
        <v>380</v>
      </c>
      <c r="F148" s="263" t="s">
        <v>1168</v>
      </c>
      <c r="G148" s="261"/>
      <c r="H148" s="264">
        <v>62</v>
      </c>
      <c r="I148" s="265"/>
      <c r="J148" s="261"/>
      <c r="K148" s="261"/>
      <c r="L148" s="266"/>
      <c r="M148" s="267"/>
      <c r="N148" s="268"/>
      <c r="O148" s="268"/>
      <c r="P148" s="268"/>
      <c r="Q148" s="268"/>
      <c r="R148" s="268"/>
      <c r="S148" s="268"/>
      <c r="T148" s="269"/>
      <c r="U148" s="13"/>
      <c r="V148" s="13"/>
      <c r="W148" s="13"/>
      <c r="X148" s="13"/>
      <c r="Y148" s="13"/>
      <c r="Z148" s="13"/>
      <c r="AA148" s="13"/>
      <c r="AB148" s="13"/>
      <c r="AC148" s="13"/>
      <c r="AD148" s="13"/>
      <c r="AE148" s="13"/>
      <c r="AT148" s="270" t="s">
        <v>203</v>
      </c>
      <c r="AU148" s="270" t="s">
        <v>85</v>
      </c>
      <c r="AV148" s="13" t="s">
        <v>85</v>
      </c>
      <c r="AW148" s="13" t="s">
        <v>32</v>
      </c>
      <c r="AX148" s="13" t="s">
        <v>83</v>
      </c>
      <c r="AY148" s="270" t="s">
        <v>172</v>
      </c>
    </row>
    <row r="149" spans="1:65" s="2" customFormat="1" ht="21.75" customHeight="1">
      <c r="A149" s="39"/>
      <c r="B149" s="40"/>
      <c r="C149" s="242" t="s">
        <v>195</v>
      </c>
      <c r="D149" s="242" t="s">
        <v>175</v>
      </c>
      <c r="E149" s="243" t="s">
        <v>465</v>
      </c>
      <c r="F149" s="244" t="s">
        <v>466</v>
      </c>
      <c r="G149" s="245" t="s">
        <v>399</v>
      </c>
      <c r="H149" s="246">
        <v>15</v>
      </c>
      <c r="I149" s="247"/>
      <c r="J149" s="248">
        <f>ROUND(I149*H149,2)</f>
        <v>0</v>
      </c>
      <c r="K149" s="244" t="s">
        <v>179</v>
      </c>
      <c r="L149" s="45"/>
      <c r="M149" s="249" t="s">
        <v>1</v>
      </c>
      <c r="N149" s="250" t="s">
        <v>40</v>
      </c>
      <c r="O149" s="92"/>
      <c r="P149" s="251">
        <f>O149*H149</f>
        <v>0</v>
      </c>
      <c r="Q149" s="251">
        <v>0</v>
      </c>
      <c r="R149" s="251">
        <f>Q149*H149</f>
        <v>0</v>
      </c>
      <c r="S149" s="251">
        <v>0</v>
      </c>
      <c r="T149" s="252">
        <f>S149*H149</f>
        <v>0</v>
      </c>
      <c r="U149" s="39"/>
      <c r="V149" s="39"/>
      <c r="W149" s="39"/>
      <c r="X149" s="39"/>
      <c r="Y149" s="39"/>
      <c r="Z149" s="39"/>
      <c r="AA149" s="39"/>
      <c r="AB149" s="39"/>
      <c r="AC149" s="39"/>
      <c r="AD149" s="39"/>
      <c r="AE149" s="39"/>
      <c r="AR149" s="253" t="s">
        <v>195</v>
      </c>
      <c r="AT149" s="253" t="s">
        <v>175</v>
      </c>
      <c r="AU149" s="253" t="s">
        <v>85</v>
      </c>
      <c r="AY149" s="18" t="s">
        <v>172</v>
      </c>
      <c r="BE149" s="254">
        <f>IF(N149="základní",J149,0)</f>
        <v>0</v>
      </c>
      <c r="BF149" s="254">
        <f>IF(N149="snížená",J149,0)</f>
        <v>0</v>
      </c>
      <c r="BG149" s="254">
        <f>IF(N149="zákl. přenesená",J149,0)</f>
        <v>0</v>
      </c>
      <c r="BH149" s="254">
        <f>IF(N149="sníž. přenesená",J149,0)</f>
        <v>0</v>
      </c>
      <c r="BI149" s="254">
        <f>IF(N149="nulová",J149,0)</f>
        <v>0</v>
      </c>
      <c r="BJ149" s="18" t="s">
        <v>83</v>
      </c>
      <c r="BK149" s="254">
        <f>ROUND(I149*H149,2)</f>
        <v>0</v>
      </c>
      <c r="BL149" s="18" t="s">
        <v>195</v>
      </c>
      <c r="BM149" s="253" t="s">
        <v>1241</v>
      </c>
    </row>
    <row r="150" spans="1:47" s="2" customFormat="1" ht="12">
      <c r="A150" s="39"/>
      <c r="B150" s="40"/>
      <c r="C150" s="41"/>
      <c r="D150" s="255" t="s">
        <v>182</v>
      </c>
      <c r="E150" s="41"/>
      <c r="F150" s="256" t="s">
        <v>468</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182</v>
      </c>
      <c r="AU150" s="18" t="s">
        <v>85</v>
      </c>
    </row>
    <row r="151" spans="1:47" s="2" customFormat="1" ht="12">
      <c r="A151" s="39"/>
      <c r="B151" s="40"/>
      <c r="C151" s="41"/>
      <c r="D151" s="255" t="s">
        <v>242</v>
      </c>
      <c r="E151" s="41"/>
      <c r="F151" s="259" t="s">
        <v>469</v>
      </c>
      <c r="G151" s="41"/>
      <c r="H151" s="41"/>
      <c r="I151" s="210"/>
      <c r="J151" s="41"/>
      <c r="K151" s="41"/>
      <c r="L151" s="45"/>
      <c r="M151" s="257"/>
      <c r="N151" s="258"/>
      <c r="O151" s="92"/>
      <c r="P151" s="92"/>
      <c r="Q151" s="92"/>
      <c r="R151" s="92"/>
      <c r="S151" s="92"/>
      <c r="T151" s="93"/>
      <c r="U151" s="39"/>
      <c r="V151" s="39"/>
      <c r="W151" s="39"/>
      <c r="X151" s="39"/>
      <c r="Y151" s="39"/>
      <c r="Z151" s="39"/>
      <c r="AA151" s="39"/>
      <c r="AB151" s="39"/>
      <c r="AC151" s="39"/>
      <c r="AD151" s="39"/>
      <c r="AE151" s="39"/>
      <c r="AT151" s="18" t="s">
        <v>242</v>
      </c>
      <c r="AU151" s="18" t="s">
        <v>85</v>
      </c>
    </row>
    <row r="152" spans="1:51" s="13" customFormat="1" ht="12">
      <c r="A152" s="13"/>
      <c r="B152" s="260"/>
      <c r="C152" s="261"/>
      <c r="D152" s="255" t="s">
        <v>203</v>
      </c>
      <c r="E152" s="262" t="s">
        <v>1</v>
      </c>
      <c r="F152" s="263" t="s">
        <v>8</v>
      </c>
      <c r="G152" s="261"/>
      <c r="H152" s="264">
        <v>15</v>
      </c>
      <c r="I152" s="265"/>
      <c r="J152" s="261"/>
      <c r="K152" s="261"/>
      <c r="L152" s="266"/>
      <c r="M152" s="267"/>
      <c r="N152" s="268"/>
      <c r="O152" s="268"/>
      <c r="P152" s="268"/>
      <c r="Q152" s="268"/>
      <c r="R152" s="268"/>
      <c r="S152" s="268"/>
      <c r="T152" s="269"/>
      <c r="U152" s="13"/>
      <c r="V152" s="13"/>
      <c r="W152" s="13"/>
      <c r="X152" s="13"/>
      <c r="Y152" s="13"/>
      <c r="Z152" s="13"/>
      <c r="AA152" s="13"/>
      <c r="AB152" s="13"/>
      <c r="AC152" s="13"/>
      <c r="AD152" s="13"/>
      <c r="AE152" s="13"/>
      <c r="AT152" s="270" t="s">
        <v>203</v>
      </c>
      <c r="AU152" s="270" t="s">
        <v>85</v>
      </c>
      <c r="AV152" s="13" t="s">
        <v>85</v>
      </c>
      <c r="AW152" s="13" t="s">
        <v>32</v>
      </c>
      <c r="AX152" s="13" t="s">
        <v>83</v>
      </c>
      <c r="AY152" s="270" t="s">
        <v>172</v>
      </c>
    </row>
    <row r="153" spans="1:63" s="12" customFormat="1" ht="22.8" customHeight="1">
      <c r="A153" s="12"/>
      <c r="B153" s="226"/>
      <c r="C153" s="227"/>
      <c r="D153" s="228" t="s">
        <v>74</v>
      </c>
      <c r="E153" s="240" t="s">
        <v>171</v>
      </c>
      <c r="F153" s="240" t="s">
        <v>478</v>
      </c>
      <c r="G153" s="227"/>
      <c r="H153" s="227"/>
      <c r="I153" s="230"/>
      <c r="J153" s="241">
        <f>BK153</f>
        <v>0</v>
      </c>
      <c r="K153" s="227"/>
      <c r="L153" s="232"/>
      <c r="M153" s="233"/>
      <c r="N153" s="234"/>
      <c r="O153" s="234"/>
      <c r="P153" s="235">
        <f>SUM(P154:P187)</f>
        <v>0</v>
      </c>
      <c r="Q153" s="234"/>
      <c r="R153" s="235">
        <f>SUM(R154:R187)</f>
        <v>0.162</v>
      </c>
      <c r="S153" s="234"/>
      <c r="T153" s="236">
        <f>SUM(T154:T187)</f>
        <v>0</v>
      </c>
      <c r="U153" s="12"/>
      <c r="V153" s="12"/>
      <c r="W153" s="12"/>
      <c r="X153" s="12"/>
      <c r="Y153" s="12"/>
      <c r="Z153" s="12"/>
      <c r="AA153" s="12"/>
      <c r="AB153" s="12"/>
      <c r="AC153" s="12"/>
      <c r="AD153" s="12"/>
      <c r="AE153" s="12"/>
      <c r="AR153" s="237" t="s">
        <v>83</v>
      </c>
      <c r="AT153" s="238" t="s">
        <v>74</v>
      </c>
      <c r="AU153" s="238" t="s">
        <v>83</v>
      </c>
      <c r="AY153" s="237" t="s">
        <v>172</v>
      </c>
      <c r="BK153" s="239">
        <f>SUM(BK154:BK187)</f>
        <v>0</v>
      </c>
    </row>
    <row r="154" spans="1:65" s="2" customFormat="1" ht="16.5" customHeight="1">
      <c r="A154" s="39"/>
      <c r="B154" s="40"/>
      <c r="C154" s="242" t="s">
        <v>171</v>
      </c>
      <c r="D154" s="242" t="s">
        <v>175</v>
      </c>
      <c r="E154" s="243" t="s">
        <v>479</v>
      </c>
      <c r="F154" s="244" t="s">
        <v>480</v>
      </c>
      <c r="G154" s="245" t="s">
        <v>399</v>
      </c>
      <c r="H154" s="246">
        <v>30</v>
      </c>
      <c r="I154" s="247"/>
      <c r="J154" s="248">
        <f>ROUND(I154*H154,2)</f>
        <v>0</v>
      </c>
      <c r="K154" s="244" t="s">
        <v>179</v>
      </c>
      <c r="L154" s="45"/>
      <c r="M154" s="249" t="s">
        <v>1</v>
      </c>
      <c r="N154" s="250" t="s">
        <v>40</v>
      </c>
      <c r="O154" s="92"/>
      <c r="P154" s="251">
        <f>O154*H154</f>
        <v>0</v>
      </c>
      <c r="Q154" s="251">
        <v>0</v>
      </c>
      <c r="R154" s="251">
        <f>Q154*H154</f>
        <v>0</v>
      </c>
      <c r="S154" s="251">
        <v>0</v>
      </c>
      <c r="T154" s="252">
        <f>S154*H154</f>
        <v>0</v>
      </c>
      <c r="U154" s="39"/>
      <c r="V154" s="39"/>
      <c r="W154" s="39"/>
      <c r="X154" s="39"/>
      <c r="Y154" s="39"/>
      <c r="Z154" s="39"/>
      <c r="AA154" s="39"/>
      <c r="AB154" s="39"/>
      <c r="AC154" s="39"/>
      <c r="AD154" s="39"/>
      <c r="AE154" s="39"/>
      <c r="AR154" s="253" t="s">
        <v>195</v>
      </c>
      <c r="AT154" s="253" t="s">
        <v>175</v>
      </c>
      <c r="AU154" s="253" t="s">
        <v>85</v>
      </c>
      <c r="AY154" s="18" t="s">
        <v>172</v>
      </c>
      <c r="BE154" s="254">
        <f>IF(N154="základní",J154,0)</f>
        <v>0</v>
      </c>
      <c r="BF154" s="254">
        <f>IF(N154="snížená",J154,0)</f>
        <v>0</v>
      </c>
      <c r="BG154" s="254">
        <f>IF(N154="zákl. přenesená",J154,0)</f>
        <v>0</v>
      </c>
      <c r="BH154" s="254">
        <f>IF(N154="sníž. přenesená",J154,0)</f>
        <v>0</v>
      </c>
      <c r="BI154" s="254">
        <f>IF(N154="nulová",J154,0)</f>
        <v>0</v>
      </c>
      <c r="BJ154" s="18" t="s">
        <v>83</v>
      </c>
      <c r="BK154" s="254">
        <f>ROUND(I154*H154,2)</f>
        <v>0</v>
      </c>
      <c r="BL154" s="18" t="s">
        <v>195</v>
      </c>
      <c r="BM154" s="253" t="s">
        <v>1242</v>
      </c>
    </row>
    <row r="155" spans="1:47" s="2" customFormat="1" ht="12">
      <c r="A155" s="39"/>
      <c r="B155" s="40"/>
      <c r="C155" s="41"/>
      <c r="D155" s="255" t="s">
        <v>182</v>
      </c>
      <c r="E155" s="41"/>
      <c r="F155" s="256" t="s">
        <v>482</v>
      </c>
      <c r="G155" s="41"/>
      <c r="H155" s="41"/>
      <c r="I155" s="210"/>
      <c r="J155" s="41"/>
      <c r="K155" s="41"/>
      <c r="L155" s="45"/>
      <c r="M155" s="257"/>
      <c r="N155" s="258"/>
      <c r="O155" s="92"/>
      <c r="P155" s="92"/>
      <c r="Q155" s="92"/>
      <c r="R155" s="92"/>
      <c r="S155" s="92"/>
      <c r="T155" s="93"/>
      <c r="U155" s="39"/>
      <c r="V155" s="39"/>
      <c r="W155" s="39"/>
      <c r="X155" s="39"/>
      <c r="Y155" s="39"/>
      <c r="Z155" s="39"/>
      <c r="AA155" s="39"/>
      <c r="AB155" s="39"/>
      <c r="AC155" s="39"/>
      <c r="AD155" s="39"/>
      <c r="AE155" s="39"/>
      <c r="AT155" s="18" t="s">
        <v>182</v>
      </c>
      <c r="AU155" s="18" t="s">
        <v>85</v>
      </c>
    </row>
    <row r="156" spans="1:51" s="13" customFormat="1" ht="12">
      <c r="A156" s="13"/>
      <c r="B156" s="260"/>
      <c r="C156" s="261"/>
      <c r="D156" s="255" t="s">
        <v>203</v>
      </c>
      <c r="E156" s="262" t="s">
        <v>1</v>
      </c>
      <c r="F156" s="263" t="s">
        <v>1243</v>
      </c>
      <c r="G156" s="261"/>
      <c r="H156" s="264">
        <v>15</v>
      </c>
      <c r="I156" s="265"/>
      <c r="J156" s="261"/>
      <c r="K156" s="261"/>
      <c r="L156" s="266"/>
      <c r="M156" s="267"/>
      <c r="N156" s="268"/>
      <c r="O156" s="268"/>
      <c r="P156" s="268"/>
      <c r="Q156" s="268"/>
      <c r="R156" s="268"/>
      <c r="S156" s="268"/>
      <c r="T156" s="269"/>
      <c r="U156" s="13"/>
      <c r="V156" s="13"/>
      <c r="W156" s="13"/>
      <c r="X156" s="13"/>
      <c r="Y156" s="13"/>
      <c r="Z156" s="13"/>
      <c r="AA156" s="13"/>
      <c r="AB156" s="13"/>
      <c r="AC156" s="13"/>
      <c r="AD156" s="13"/>
      <c r="AE156" s="13"/>
      <c r="AT156" s="270" t="s">
        <v>203</v>
      </c>
      <c r="AU156" s="270" t="s">
        <v>85</v>
      </c>
      <c r="AV156" s="13" t="s">
        <v>85</v>
      </c>
      <c r="AW156" s="13" t="s">
        <v>32</v>
      </c>
      <c r="AX156" s="13" t="s">
        <v>75</v>
      </c>
      <c r="AY156" s="270" t="s">
        <v>172</v>
      </c>
    </row>
    <row r="157" spans="1:51" s="13" customFormat="1" ht="12">
      <c r="A157" s="13"/>
      <c r="B157" s="260"/>
      <c r="C157" s="261"/>
      <c r="D157" s="255" t="s">
        <v>203</v>
      </c>
      <c r="E157" s="262" t="s">
        <v>1</v>
      </c>
      <c r="F157" s="263" t="s">
        <v>1244</v>
      </c>
      <c r="G157" s="261"/>
      <c r="H157" s="264">
        <v>15</v>
      </c>
      <c r="I157" s="265"/>
      <c r="J157" s="261"/>
      <c r="K157" s="261"/>
      <c r="L157" s="266"/>
      <c r="M157" s="267"/>
      <c r="N157" s="268"/>
      <c r="O157" s="268"/>
      <c r="P157" s="268"/>
      <c r="Q157" s="268"/>
      <c r="R157" s="268"/>
      <c r="S157" s="268"/>
      <c r="T157" s="269"/>
      <c r="U157" s="13"/>
      <c r="V157" s="13"/>
      <c r="W157" s="13"/>
      <c r="X157" s="13"/>
      <c r="Y157" s="13"/>
      <c r="Z157" s="13"/>
      <c r="AA157" s="13"/>
      <c r="AB157" s="13"/>
      <c r="AC157" s="13"/>
      <c r="AD157" s="13"/>
      <c r="AE157" s="13"/>
      <c r="AT157" s="270" t="s">
        <v>203</v>
      </c>
      <c r="AU157" s="270" t="s">
        <v>85</v>
      </c>
      <c r="AV157" s="13" t="s">
        <v>85</v>
      </c>
      <c r="AW157" s="13" t="s">
        <v>32</v>
      </c>
      <c r="AX157" s="13" t="s">
        <v>75</v>
      </c>
      <c r="AY157" s="270" t="s">
        <v>172</v>
      </c>
    </row>
    <row r="158" spans="1:51" s="16" customFormat="1" ht="12">
      <c r="A158" s="16"/>
      <c r="B158" s="298"/>
      <c r="C158" s="299"/>
      <c r="D158" s="255" t="s">
        <v>203</v>
      </c>
      <c r="E158" s="300" t="s">
        <v>1</v>
      </c>
      <c r="F158" s="301" t="s">
        <v>257</v>
      </c>
      <c r="G158" s="299"/>
      <c r="H158" s="302">
        <v>30</v>
      </c>
      <c r="I158" s="303"/>
      <c r="J158" s="299"/>
      <c r="K158" s="299"/>
      <c r="L158" s="304"/>
      <c r="M158" s="305"/>
      <c r="N158" s="306"/>
      <c r="O158" s="306"/>
      <c r="P158" s="306"/>
      <c r="Q158" s="306"/>
      <c r="R158" s="306"/>
      <c r="S158" s="306"/>
      <c r="T158" s="307"/>
      <c r="U158" s="16"/>
      <c r="V158" s="16"/>
      <c r="W158" s="16"/>
      <c r="X158" s="16"/>
      <c r="Y158" s="16"/>
      <c r="Z158" s="16"/>
      <c r="AA158" s="16"/>
      <c r="AB158" s="16"/>
      <c r="AC158" s="16"/>
      <c r="AD158" s="16"/>
      <c r="AE158" s="16"/>
      <c r="AT158" s="308" t="s">
        <v>203</v>
      </c>
      <c r="AU158" s="308" t="s">
        <v>85</v>
      </c>
      <c r="AV158" s="16" t="s">
        <v>195</v>
      </c>
      <c r="AW158" s="16" t="s">
        <v>32</v>
      </c>
      <c r="AX158" s="16" t="s">
        <v>83</v>
      </c>
      <c r="AY158" s="308" t="s">
        <v>172</v>
      </c>
    </row>
    <row r="159" spans="1:65" s="2" customFormat="1" ht="33" customHeight="1">
      <c r="A159" s="39"/>
      <c r="B159" s="40"/>
      <c r="C159" s="242" t="s">
        <v>205</v>
      </c>
      <c r="D159" s="242" t="s">
        <v>175</v>
      </c>
      <c r="E159" s="243" t="s">
        <v>485</v>
      </c>
      <c r="F159" s="244" t="s">
        <v>486</v>
      </c>
      <c r="G159" s="245" t="s">
        <v>399</v>
      </c>
      <c r="H159" s="246">
        <v>30</v>
      </c>
      <c r="I159" s="247"/>
      <c r="J159" s="248">
        <f>ROUND(I159*H159,2)</f>
        <v>0</v>
      </c>
      <c r="K159" s="244" t="s">
        <v>216</v>
      </c>
      <c r="L159" s="45"/>
      <c r="M159" s="249" t="s">
        <v>1</v>
      </c>
      <c r="N159" s="250" t="s">
        <v>40</v>
      </c>
      <c r="O159" s="92"/>
      <c r="P159" s="251">
        <f>O159*H159</f>
        <v>0</v>
      </c>
      <c r="Q159" s="251">
        <v>0</v>
      </c>
      <c r="R159" s="251">
        <f>Q159*H159</f>
        <v>0</v>
      </c>
      <c r="S159" s="251">
        <v>0</v>
      </c>
      <c r="T159" s="252">
        <f>S159*H159</f>
        <v>0</v>
      </c>
      <c r="U159" s="39"/>
      <c r="V159" s="39"/>
      <c r="W159" s="39"/>
      <c r="X159" s="39"/>
      <c r="Y159" s="39"/>
      <c r="Z159" s="39"/>
      <c r="AA159" s="39"/>
      <c r="AB159" s="39"/>
      <c r="AC159" s="39"/>
      <c r="AD159" s="39"/>
      <c r="AE159" s="39"/>
      <c r="AR159" s="253" t="s">
        <v>195</v>
      </c>
      <c r="AT159" s="253" t="s">
        <v>175</v>
      </c>
      <c r="AU159" s="253" t="s">
        <v>85</v>
      </c>
      <c r="AY159" s="18" t="s">
        <v>172</v>
      </c>
      <c r="BE159" s="254">
        <f>IF(N159="základní",J159,0)</f>
        <v>0</v>
      </c>
      <c r="BF159" s="254">
        <f>IF(N159="snížená",J159,0)</f>
        <v>0</v>
      </c>
      <c r="BG159" s="254">
        <f>IF(N159="zákl. přenesená",J159,0)</f>
        <v>0</v>
      </c>
      <c r="BH159" s="254">
        <f>IF(N159="sníž. přenesená",J159,0)</f>
        <v>0</v>
      </c>
      <c r="BI159" s="254">
        <f>IF(N159="nulová",J159,0)</f>
        <v>0</v>
      </c>
      <c r="BJ159" s="18" t="s">
        <v>83</v>
      </c>
      <c r="BK159" s="254">
        <f>ROUND(I159*H159,2)</f>
        <v>0</v>
      </c>
      <c r="BL159" s="18" t="s">
        <v>195</v>
      </c>
      <c r="BM159" s="253" t="s">
        <v>1245</v>
      </c>
    </row>
    <row r="160" spans="1:47" s="2" customFormat="1" ht="12">
      <c r="A160" s="39"/>
      <c r="B160" s="40"/>
      <c r="C160" s="41"/>
      <c r="D160" s="255" t="s">
        <v>182</v>
      </c>
      <c r="E160" s="41"/>
      <c r="F160" s="256" t="s">
        <v>488</v>
      </c>
      <c r="G160" s="41"/>
      <c r="H160" s="41"/>
      <c r="I160" s="210"/>
      <c r="J160" s="41"/>
      <c r="K160" s="41"/>
      <c r="L160" s="45"/>
      <c r="M160" s="257"/>
      <c r="N160" s="258"/>
      <c r="O160" s="92"/>
      <c r="P160" s="92"/>
      <c r="Q160" s="92"/>
      <c r="R160" s="92"/>
      <c r="S160" s="92"/>
      <c r="T160" s="93"/>
      <c r="U160" s="39"/>
      <c r="V160" s="39"/>
      <c r="W160" s="39"/>
      <c r="X160" s="39"/>
      <c r="Y160" s="39"/>
      <c r="Z160" s="39"/>
      <c r="AA160" s="39"/>
      <c r="AB160" s="39"/>
      <c r="AC160" s="39"/>
      <c r="AD160" s="39"/>
      <c r="AE160" s="39"/>
      <c r="AT160" s="18" t="s">
        <v>182</v>
      </c>
      <c r="AU160" s="18" t="s">
        <v>85</v>
      </c>
    </row>
    <row r="161" spans="1:47" s="2" customFormat="1" ht="12">
      <c r="A161" s="39"/>
      <c r="B161" s="40"/>
      <c r="C161" s="41"/>
      <c r="D161" s="271" t="s">
        <v>218</v>
      </c>
      <c r="E161" s="41"/>
      <c r="F161" s="272" t="s">
        <v>489</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218</v>
      </c>
      <c r="AU161" s="18" t="s">
        <v>85</v>
      </c>
    </row>
    <row r="162" spans="1:47" s="2" customFormat="1" ht="12">
      <c r="A162" s="39"/>
      <c r="B162" s="40"/>
      <c r="C162" s="41"/>
      <c r="D162" s="255" t="s">
        <v>242</v>
      </c>
      <c r="E162" s="41"/>
      <c r="F162" s="259" t="s">
        <v>490</v>
      </c>
      <c r="G162" s="41"/>
      <c r="H162" s="41"/>
      <c r="I162" s="210"/>
      <c r="J162" s="41"/>
      <c r="K162" s="41"/>
      <c r="L162" s="45"/>
      <c r="M162" s="257"/>
      <c r="N162" s="258"/>
      <c r="O162" s="92"/>
      <c r="P162" s="92"/>
      <c r="Q162" s="92"/>
      <c r="R162" s="92"/>
      <c r="S162" s="92"/>
      <c r="T162" s="93"/>
      <c r="U162" s="39"/>
      <c r="V162" s="39"/>
      <c r="W162" s="39"/>
      <c r="X162" s="39"/>
      <c r="Y162" s="39"/>
      <c r="Z162" s="39"/>
      <c r="AA162" s="39"/>
      <c r="AB162" s="39"/>
      <c r="AC162" s="39"/>
      <c r="AD162" s="39"/>
      <c r="AE162" s="39"/>
      <c r="AT162" s="18" t="s">
        <v>242</v>
      </c>
      <c r="AU162" s="18" t="s">
        <v>85</v>
      </c>
    </row>
    <row r="163" spans="1:51" s="13" customFormat="1" ht="12">
      <c r="A163" s="13"/>
      <c r="B163" s="260"/>
      <c r="C163" s="261"/>
      <c r="D163" s="255" t="s">
        <v>203</v>
      </c>
      <c r="E163" s="262" t="s">
        <v>1</v>
      </c>
      <c r="F163" s="263" t="s">
        <v>1246</v>
      </c>
      <c r="G163" s="261"/>
      <c r="H163" s="264">
        <v>30</v>
      </c>
      <c r="I163" s="265"/>
      <c r="J163" s="261"/>
      <c r="K163" s="261"/>
      <c r="L163" s="266"/>
      <c r="M163" s="267"/>
      <c r="N163" s="268"/>
      <c r="O163" s="268"/>
      <c r="P163" s="268"/>
      <c r="Q163" s="268"/>
      <c r="R163" s="268"/>
      <c r="S163" s="268"/>
      <c r="T163" s="269"/>
      <c r="U163" s="13"/>
      <c r="V163" s="13"/>
      <c r="W163" s="13"/>
      <c r="X163" s="13"/>
      <c r="Y163" s="13"/>
      <c r="Z163" s="13"/>
      <c r="AA163" s="13"/>
      <c r="AB163" s="13"/>
      <c r="AC163" s="13"/>
      <c r="AD163" s="13"/>
      <c r="AE163" s="13"/>
      <c r="AT163" s="270" t="s">
        <v>203</v>
      </c>
      <c r="AU163" s="270" t="s">
        <v>85</v>
      </c>
      <c r="AV163" s="13" t="s">
        <v>85</v>
      </c>
      <c r="AW163" s="13" t="s">
        <v>32</v>
      </c>
      <c r="AX163" s="13" t="s">
        <v>83</v>
      </c>
      <c r="AY163" s="270" t="s">
        <v>172</v>
      </c>
    </row>
    <row r="164" spans="1:65" s="2" customFormat="1" ht="24.15" customHeight="1">
      <c r="A164" s="39"/>
      <c r="B164" s="40"/>
      <c r="C164" s="242" t="s">
        <v>212</v>
      </c>
      <c r="D164" s="242" t="s">
        <v>175</v>
      </c>
      <c r="E164" s="243" t="s">
        <v>492</v>
      </c>
      <c r="F164" s="244" t="s">
        <v>493</v>
      </c>
      <c r="G164" s="245" t="s">
        <v>399</v>
      </c>
      <c r="H164" s="246">
        <v>15</v>
      </c>
      <c r="I164" s="247"/>
      <c r="J164" s="248">
        <f>ROUND(I164*H164,2)</f>
        <v>0</v>
      </c>
      <c r="K164" s="244" t="s">
        <v>216</v>
      </c>
      <c r="L164" s="45"/>
      <c r="M164" s="249" t="s">
        <v>1</v>
      </c>
      <c r="N164" s="250" t="s">
        <v>40</v>
      </c>
      <c r="O164" s="92"/>
      <c r="P164" s="251">
        <f>O164*H164</f>
        <v>0</v>
      </c>
      <c r="Q164" s="251">
        <v>0</v>
      </c>
      <c r="R164" s="251">
        <f>Q164*H164</f>
        <v>0</v>
      </c>
      <c r="S164" s="251">
        <v>0</v>
      </c>
      <c r="T164" s="252">
        <f>S164*H164</f>
        <v>0</v>
      </c>
      <c r="U164" s="39"/>
      <c r="V164" s="39"/>
      <c r="W164" s="39"/>
      <c r="X164" s="39"/>
      <c r="Y164" s="39"/>
      <c r="Z164" s="39"/>
      <c r="AA164" s="39"/>
      <c r="AB164" s="39"/>
      <c r="AC164" s="39"/>
      <c r="AD164" s="39"/>
      <c r="AE164" s="39"/>
      <c r="AR164" s="253" t="s">
        <v>195</v>
      </c>
      <c r="AT164" s="253" t="s">
        <v>175</v>
      </c>
      <c r="AU164" s="253" t="s">
        <v>85</v>
      </c>
      <c r="AY164" s="18" t="s">
        <v>172</v>
      </c>
      <c r="BE164" s="254">
        <f>IF(N164="základní",J164,0)</f>
        <v>0</v>
      </c>
      <c r="BF164" s="254">
        <f>IF(N164="snížená",J164,0)</f>
        <v>0</v>
      </c>
      <c r="BG164" s="254">
        <f>IF(N164="zákl. přenesená",J164,0)</f>
        <v>0</v>
      </c>
      <c r="BH164" s="254">
        <f>IF(N164="sníž. přenesená",J164,0)</f>
        <v>0</v>
      </c>
      <c r="BI164" s="254">
        <f>IF(N164="nulová",J164,0)</f>
        <v>0</v>
      </c>
      <c r="BJ164" s="18" t="s">
        <v>83</v>
      </c>
      <c r="BK164" s="254">
        <f>ROUND(I164*H164,2)</f>
        <v>0</v>
      </c>
      <c r="BL164" s="18" t="s">
        <v>195</v>
      </c>
      <c r="BM164" s="253" t="s">
        <v>1247</v>
      </c>
    </row>
    <row r="165" spans="1:47" s="2" customFormat="1" ht="12">
      <c r="A165" s="39"/>
      <c r="B165" s="40"/>
      <c r="C165" s="41"/>
      <c r="D165" s="255" t="s">
        <v>182</v>
      </c>
      <c r="E165" s="41"/>
      <c r="F165" s="256" t="s">
        <v>495</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182</v>
      </c>
      <c r="AU165" s="18" t="s">
        <v>85</v>
      </c>
    </row>
    <row r="166" spans="1:47" s="2" customFormat="1" ht="12">
      <c r="A166" s="39"/>
      <c r="B166" s="40"/>
      <c r="C166" s="41"/>
      <c r="D166" s="271" t="s">
        <v>218</v>
      </c>
      <c r="E166" s="41"/>
      <c r="F166" s="272" t="s">
        <v>496</v>
      </c>
      <c r="G166" s="41"/>
      <c r="H166" s="41"/>
      <c r="I166" s="210"/>
      <c r="J166" s="41"/>
      <c r="K166" s="41"/>
      <c r="L166" s="45"/>
      <c r="M166" s="257"/>
      <c r="N166" s="258"/>
      <c r="O166" s="92"/>
      <c r="P166" s="92"/>
      <c r="Q166" s="92"/>
      <c r="R166" s="92"/>
      <c r="S166" s="92"/>
      <c r="T166" s="93"/>
      <c r="U166" s="39"/>
      <c r="V166" s="39"/>
      <c r="W166" s="39"/>
      <c r="X166" s="39"/>
      <c r="Y166" s="39"/>
      <c r="Z166" s="39"/>
      <c r="AA166" s="39"/>
      <c r="AB166" s="39"/>
      <c r="AC166" s="39"/>
      <c r="AD166" s="39"/>
      <c r="AE166" s="39"/>
      <c r="AT166" s="18" t="s">
        <v>218</v>
      </c>
      <c r="AU166" s="18" t="s">
        <v>85</v>
      </c>
    </row>
    <row r="167" spans="1:51" s="13" customFormat="1" ht="12">
      <c r="A167" s="13"/>
      <c r="B167" s="260"/>
      <c r="C167" s="261"/>
      <c r="D167" s="255" t="s">
        <v>203</v>
      </c>
      <c r="E167" s="262" t="s">
        <v>1</v>
      </c>
      <c r="F167" s="263" t="s">
        <v>1248</v>
      </c>
      <c r="G167" s="261"/>
      <c r="H167" s="264">
        <v>15</v>
      </c>
      <c r="I167" s="265"/>
      <c r="J167" s="261"/>
      <c r="K167" s="261"/>
      <c r="L167" s="266"/>
      <c r="M167" s="267"/>
      <c r="N167" s="268"/>
      <c r="O167" s="268"/>
      <c r="P167" s="268"/>
      <c r="Q167" s="268"/>
      <c r="R167" s="268"/>
      <c r="S167" s="268"/>
      <c r="T167" s="269"/>
      <c r="U167" s="13"/>
      <c r="V167" s="13"/>
      <c r="W167" s="13"/>
      <c r="X167" s="13"/>
      <c r="Y167" s="13"/>
      <c r="Z167" s="13"/>
      <c r="AA167" s="13"/>
      <c r="AB167" s="13"/>
      <c r="AC167" s="13"/>
      <c r="AD167" s="13"/>
      <c r="AE167" s="13"/>
      <c r="AT167" s="270" t="s">
        <v>203</v>
      </c>
      <c r="AU167" s="270" t="s">
        <v>85</v>
      </c>
      <c r="AV167" s="13" t="s">
        <v>85</v>
      </c>
      <c r="AW167" s="13" t="s">
        <v>32</v>
      </c>
      <c r="AX167" s="13" t="s">
        <v>83</v>
      </c>
      <c r="AY167" s="270" t="s">
        <v>172</v>
      </c>
    </row>
    <row r="168" spans="1:65" s="2" customFormat="1" ht="21.75" customHeight="1">
      <c r="A168" s="39"/>
      <c r="B168" s="40"/>
      <c r="C168" s="242" t="s">
        <v>220</v>
      </c>
      <c r="D168" s="242" t="s">
        <v>175</v>
      </c>
      <c r="E168" s="243" t="s">
        <v>498</v>
      </c>
      <c r="F168" s="244" t="s">
        <v>499</v>
      </c>
      <c r="G168" s="245" t="s">
        <v>399</v>
      </c>
      <c r="H168" s="246">
        <v>92</v>
      </c>
      <c r="I168" s="247"/>
      <c r="J168" s="248">
        <f>ROUND(I168*H168,2)</f>
        <v>0</v>
      </c>
      <c r="K168" s="244" t="s">
        <v>216</v>
      </c>
      <c r="L168" s="45"/>
      <c r="M168" s="249" t="s">
        <v>1</v>
      </c>
      <c r="N168" s="250" t="s">
        <v>40</v>
      </c>
      <c r="O168" s="92"/>
      <c r="P168" s="251">
        <f>O168*H168</f>
        <v>0</v>
      </c>
      <c r="Q168" s="251">
        <v>0</v>
      </c>
      <c r="R168" s="251">
        <f>Q168*H168</f>
        <v>0</v>
      </c>
      <c r="S168" s="251">
        <v>0</v>
      </c>
      <c r="T168" s="252">
        <f>S168*H168</f>
        <v>0</v>
      </c>
      <c r="U168" s="39"/>
      <c r="V168" s="39"/>
      <c r="W168" s="39"/>
      <c r="X168" s="39"/>
      <c r="Y168" s="39"/>
      <c r="Z168" s="39"/>
      <c r="AA168" s="39"/>
      <c r="AB168" s="39"/>
      <c r="AC168" s="39"/>
      <c r="AD168" s="39"/>
      <c r="AE168" s="39"/>
      <c r="AR168" s="253" t="s">
        <v>195</v>
      </c>
      <c r="AT168" s="253" t="s">
        <v>175</v>
      </c>
      <c r="AU168" s="253" t="s">
        <v>85</v>
      </c>
      <c r="AY168" s="18" t="s">
        <v>172</v>
      </c>
      <c r="BE168" s="254">
        <f>IF(N168="základní",J168,0)</f>
        <v>0</v>
      </c>
      <c r="BF168" s="254">
        <f>IF(N168="snížená",J168,0)</f>
        <v>0</v>
      </c>
      <c r="BG168" s="254">
        <f>IF(N168="zákl. přenesená",J168,0)</f>
        <v>0</v>
      </c>
      <c r="BH168" s="254">
        <f>IF(N168="sníž. přenesená",J168,0)</f>
        <v>0</v>
      </c>
      <c r="BI168" s="254">
        <f>IF(N168="nulová",J168,0)</f>
        <v>0</v>
      </c>
      <c r="BJ168" s="18" t="s">
        <v>83</v>
      </c>
      <c r="BK168" s="254">
        <f>ROUND(I168*H168,2)</f>
        <v>0</v>
      </c>
      <c r="BL168" s="18" t="s">
        <v>195</v>
      </c>
      <c r="BM168" s="253" t="s">
        <v>1249</v>
      </c>
    </row>
    <row r="169" spans="1:47" s="2" customFormat="1" ht="12">
      <c r="A169" s="39"/>
      <c r="B169" s="40"/>
      <c r="C169" s="41"/>
      <c r="D169" s="255" t="s">
        <v>182</v>
      </c>
      <c r="E169" s="41"/>
      <c r="F169" s="256" t="s">
        <v>501</v>
      </c>
      <c r="G169" s="41"/>
      <c r="H169" s="41"/>
      <c r="I169" s="210"/>
      <c r="J169" s="41"/>
      <c r="K169" s="41"/>
      <c r="L169" s="45"/>
      <c r="M169" s="257"/>
      <c r="N169" s="258"/>
      <c r="O169" s="92"/>
      <c r="P169" s="92"/>
      <c r="Q169" s="92"/>
      <c r="R169" s="92"/>
      <c r="S169" s="92"/>
      <c r="T169" s="93"/>
      <c r="U169" s="39"/>
      <c r="V169" s="39"/>
      <c r="W169" s="39"/>
      <c r="X169" s="39"/>
      <c r="Y169" s="39"/>
      <c r="Z169" s="39"/>
      <c r="AA169" s="39"/>
      <c r="AB169" s="39"/>
      <c r="AC169" s="39"/>
      <c r="AD169" s="39"/>
      <c r="AE169" s="39"/>
      <c r="AT169" s="18" t="s">
        <v>182</v>
      </c>
      <c r="AU169" s="18" t="s">
        <v>85</v>
      </c>
    </row>
    <row r="170" spans="1:47" s="2" customFormat="1" ht="12">
      <c r="A170" s="39"/>
      <c r="B170" s="40"/>
      <c r="C170" s="41"/>
      <c r="D170" s="271" t="s">
        <v>218</v>
      </c>
      <c r="E170" s="41"/>
      <c r="F170" s="272" t="s">
        <v>502</v>
      </c>
      <c r="G170" s="41"/>
      <c r="H170" s="41"/>
      <c r="I170" s="210"/>
      <c r="J170" s="41"/>
      <c r="K170" s="41"/>
      <c r="L170" s="45"/>
      <c r="M170" s="257"/>
      <c r="N170" s="258"/>
      <c r="O170" s="92"/>
      <c r="P170" s="92"/>
      <c r="Q170" s="92"/>
      <c r="R170" s="92"/>
      <c r="S170" s="92"/>
      <c r="T170" s="93"/>
      <c r="U170" s="39"/>
      <c r="V170" s="39"/>
      <c r="W170" s="39"/>
      <c r="X170" s="39"/>
      <c r="Y170" s="39"/>
      <c r="Z170" s="39"/>
      <c r="AA170" s="39"/>
      <c r="AB170" s="39"/>
      <c r="AC170" s="39"/>
      <c r="AD170" s="39"/>
      <c r="AE170" s="39"/>
      <c r="AT170" s="18" t="s">
        <v>218</v>
      </c>
      <c r="AU170" s="18" t="s">
        <v>85</v>
      </c>
    </row>
    <row r="171" spans="1:51" s="13" customFormat="1" ht="12">
      <c r="A171" s="13"/>
      <c r="B171" s="260"/>
      <c r="C171" s="261"/>
      <c r="D171" s="255" t="s">
        <v>203</v>
      </c>
      <c r="E171" s="262" t="s">
        <v>1</v>
      </c>
      <c r="F171" s="263" t="s">
        <v>1250</v>
      </c>
      <c r="G171" s="261"/>
      <c r="H171" s="264">
        <v>92</v>
      </c>
      <c r="I171" s="265"/>
      <c r="J171" s="261"/>
      <c r="K171" s="261"/>
      <c r="L171" s="266"/>
      <c r="M171" s="267"/>
      <c r="N171" s="268"/>
      <c r="O171" s="268"/>
      <c r="P171" s="268"/>
      <c r="Q171" s="268"/>
      <c r="R171" s="268"/>
      <c r="S171" s="268"/>
      <c r="T171" s="269"/>
      <c r="U171" s="13"/>
      <c r="V171" s="13"/>
      <c r="W171" s="13"/>
      <c r="X171" s="13"/>
      <c r="Y171" s="13"/>
      <c r="Z171" s="13"/>
      <c r="AA171" s="13"/>
      <c r="AB171" s="13"/>
      <c r="AC171" s="13"/>
      <c r="AD171" s="13"/>
      <c r="AE171" s="13"/>
      <c r="AT171" s="270" t="s">
        <v>203</v>
      </c>
      <c r="AU171" s="270" t="s">
        <v>85</v>
      </c>
      <c r="AV171" s="13" t="s">
        <v>85</v>
      </c>
      <c r="AW171" s="13" t="s">
        <v>32</v>
      </c>
      <c r="AX171" s="13" t="s">
        <v>83</v>
      </c>
      <c r="AY171" s="270" t="s">
        <v>172</v>
      </c>
    </row>
    <row r="172" spans="1:65" s="2" customFormat="1" ht="33" customHeight="1">
      <c r="A172" s="39"/>
      <c r="B172" s="40"/>
      <c r="C172" s="242" t="s">
        <v>234</v>
      </c>
      <c r="D172" s="242" t="s">
        <v>175</v>
      </c>
      <c r="E172" s="243" t="s">
        <v>504</v>
      </c>
      <c r="F172" s="244" t="s">
        <v>505</v>
      </c>
      <c r="G172" s="245" t="s">
        <v>399</v>
      </c>
      <c r="H172" s="246">
        <v>62</v>
      </c>
      <c r="I172" s="247"/>
      <c r="J172" s="248">
        <f>ROUND(I172*H172,2)</f>
        <v>0</v>
      </c>
      <c r="K172" s="244" t="s">
        <v>216</v>
      </c>
      <c r="L172" s="45"/>
      <c r="M172" s="249" t="s">
        <v>1</v>
      </c>
      <c r="N172" s="250" t="s">
        <v>40</v>
      </c>
      <c r="O172" s="92"/>
      <c r="P172" s="251">
        <f>O172*H172</f>
        <v>0</v>
      </c>
      <c r="Q172" s="251">
        <v>0</v>
      </c>
      <c r="R172" s="251">
        <f>Q172*H172</f>
        <v>0</v>
      </c>
      <c r="S172" s="251">
        <v>0</v>
      </c>
      <c r="T172" s="252">
        <f>S172*H172</f>
        <v>0</v>
      </c>
      <c r="U172" s="39"/>
      <c r="V172" s="39"/>
      <c r="W172" s="39"/>
      <c r="X172" s="39"/>
      <c r="Y172" s="39"/>
      <c r="Z172" s="39"/>
      <c r="AA172" s="39"/>
      <c r="AB172" s="39"/>
      <c r="AC172" s="39"/>
      <c r="AD172" s="39"/>
      <c r="AE172" s="39"/>
      <c r="AR172" s="253" t="s">
        <v>195</v>
      </c>
      <c r="AT172" s="253" t="s">
        <v>175</v>
      </c>
      <c r="AU172" s="253" t="s">
        <v>85</v>
      </c>
      <c r="AY172" s="18" t="s">
        <v>172</v>
      </c>
      <c r="BE172" s="254">
        <f>IF(N172="základní",J172,0)</f>
        <v>0</v>
      </c>
      <c r="BF172" s="254">
        <f>IF(N172="snížená",J172,0)</f>
        <v>0</v>
      </c>
      <c r="BG172" s="254">
        <f>IF(N172="zákl. přenesená",J172,0)</f>
        <v>0</v>
      </c>
      <c r="BH172" s="254">
        <f>IF(N172="sníž. přenesená",J172,0)</f>
        <v>0</v>
      </c>
      <c r="BI172" s="254">
        <f>IF(N172="nulová",J172,0)</f>
        <v>0</v>
      </c>
      <c r="BJ172" s="18" t="s">
        <v>83</v>
      </c>
      <c r="BK172" s="254">
        <f>ROUND(I172*H172,2)</f>
        <v>0</v>
      </c>
      <c r="BL172" s="18" t="s">
        <v>195</v>
      </c>
      <c r="BM172" s="253" t="s">
        <v>1251</v>
      </c>
    </row>
    <row r="173" spans="1:47" s="2" customFormat="1" ht="12">
      <c r="A173" s="39"/>
      <c r="B173" s="40"/>
      <c r="C173" s="41"/>
      <c r="D173" s="255" t="s">
        <v>182</v>
      </c>
      <c r="E173" s="41"/>
      <c r="F173" s="256" t="s">
        <v>507</v>
      </c>
      <c r="G173" s="41"/>
      <c r="H173" s="41"/>
      <c r="I173" s="210"/>
      <c r="J173" s="41"/>
      <c r="K173" s="41"/>
      <c r="L173" s="45"/>
      <c r="M173" s="257"/>
      <c r="N173" s="258"/>
      <c r="O173" s="92"/>
      <c r="P173" s="92"/>
      <c r="Q173" s="92"/>
      <c r="R173" s="92"/>
      <c r="S173" s="92"/>
      <c r="T173" s="93"/>
      <c r="U173" s="39"/>
      <c r="V173" s="39"/>
      <c r="W173" s="39"/>
      <c r="X173" s="39"/>
      <c r="Y173" s="39"/>
      <c r="Z173" s="39"/>
      <c r="AA173" s="39"/>
      <c r="AB173" s="39"/>
      <c r="AC173" s="39"/>
      <c r="AD173" s="39"/>
      <c r="AE173" s="39"/>
      <c r="AT173" s="18" t="s">
        <v>182</v>
      </c>
      <c r="AU173" s="18" t="s">
        <v>85</v>
      </c>
    </row>
    <row r="174" spans="1:47" s="2" customFormat="1" ht="12">
      <c r="A174" s="39"/>
      <c r="B174" s="40"/>
      <c r="C174" s="41"/>
      <c r="D174" s="271" t="s">
        <v>218</v>
      </c>
      <c r="E174" s="41"/>
      <c r="F174" s="272" t="s">
        <v>508</v>
      </c>
      <c r="G174" s="41"/>
      <c r="H174" s="41"/>
      <c r="I174" s="210"/>
      <c r="J174" s="41"/>
      <c r="K174" s="41"/>
      <c r="L174" s="45"/>
      <c r="M174" s="257"/>
      <c r="N174" s="258"/>
      <c r="O174" s="92"/>
      <c r="P174" s="92"/>
      <c r="Q174" s="92"/>
      <c r="R174" s="92"/>
      <c r="S174" s="92"/>
      <c r="T174" s="93"/>
      <c r="U174" s="39"/>
      <c r="V174" s="39"/>
      <c r="W174" s="39"/>
      <c r="X174" s="39"/>
      <c r="Y174" s="39"/>
      <c r="Z174" s="39"/>
      <c r="AA174" s="39"/>
      <c r="AB174" s="39"/>
      <c r="AC174" s="39"/>
      <c r="AD174" s="39"/>
      <c r="AE174" s="39"/>
      <c r="AT174" s="18" t="s">
        <v>218</v>
      </c>
      <c r="AU174" s="18" t="s">
        <v>85</v>
      </c>
    </row>
    <row r="175" spans="1:47" s="2" customFormat="1" ht="12">
      <c r="A175" s="39"/>
      <c r="B175" s="40"/>
      <c r="C175" s="41"/>
      <c r="D175" s="255" t="s">
        <v>242</v>
      </c>
      <c r="E175" s="41"/>
      <c r="F175" s="259" t="s">
        <v>509</v>
      </c>
      <c r="G175" s="41"/>
      <c r="H175" s="41"/>
      <c r="I175" s="210"/>
      <c r="J175" s="41"/>
      <c r="K175" s="41"/>
      <c r="L175" s="45"/>
      <c r="M175" s="257"/>
      <c r="N175" s="258"/>
      <c r="O175" s="92"/>
      <c r="P175" s="92"/>
      <c r="Q175" s="92"/>
      <c r="R175" s="92"/>
      <c r="S175" s="92"/>
      <c r="T175" s="93"/>
      <c r="U175" s="39"/>
      <c r="V175" s="39"/>
      <c r="W175" s="39"/>
      <c r="X175" s="39"/>
      <c r="Y175" s="39"/>
      <c r="Z175" s="39"/>
      <c r="AA175" s="39"/>
      <c r="AB175" s="39"/>
      <c r="AC175" s="39"/>
      <c r="AD175" s="39"/>
      <c r="AE175" s="39"/>
      <c r="AT175" s="18" t="s">
        <v>242</v>
      </c>
      <c r="AU175" s="18" t="s">
        <v>85</v>
      </c>
    </row>
    <row r="176" spans="1:51" s="13" customFormat="1" ht="12">
      <c r="A176" s="13"/>
      <c r="B176" s="260"/>
      <c r="C176" s="261"/>
      <c r="D176" s="255" t="s">
        <v>203</v>
      </c>
      <c r="E176" s="262" t="s">
        <v>1</v>
      </c>
      <c r="F176" s="263" t="s">
        <v>1252</v>
      </c>
      <c r="G176" s="261"/>
      <c r="H176" s="264">
        <v>62</v>
      </c>
      <c r="I176" s="265"/>
      <c r="J176" s="261"/>
      <c r="K176" s="261"/>
      <c r="L176" s="266"/>
      <c r="M176" s="267"/>
      <c r="N176" s="268"/>
      <c r="O176" s="268"/>
      <c r="P176" s="268"/>
      <c r="Q176" s="268"/>
      <c r="R176" s="268"/>
      <c r="S176" s="268"/>
      <c r="T176" s="269"/>
      <c r="U176" s="13"/>
      <c r="V176" s="13"/>
      <c r="W176" s="13"/>
      <c r="X176" s="13"/>
      <c r="Y176" s="13"/>
      <c r="Z176" s="13"/>
      <c r="AA176" s="13"/>
      <c r="AB176" s="13"/>
      <c r="AC176" s="13"/>
      <c r="AD176" s="13"/>
      <c r="AE176" s="13"/>
      <c r="AT176" s="270" t="s">
        <v>203</v>
      </c>
      <c r="AU176" s="270" t="s">
        <v>85</v>
      </c>
      <c r="AV176" s="13" t="s">
        <v>85</v>
      </c>
      <c r="AW176" s="13" t="s">
        <v>32</v>
      </c>
      <c r="AX176" s="13" t="s">
        <v>83</v>
      </c>
      <c r="AY176" s="270" t="s">
        <v>172</v>
      </c>
    </row>
    <row r="177" spans="1:65" s="2" customFormat="1" ht="24.15" customHeight="1">
      <c r="A177" s="39"/>
      <c r="B177" s="40"/>
      <c r="C177" s="242" t="s">
        <v>305</v>
      </c>
      <c r="D177" s="242" t="s">
        <v>175</v>
      </c>
      <c r="E177" s="243" t="s">
        <v>511</v>
      </c>
      <c r="F177" s="244" t="s">
        <v>512</v>
      </c>
      <c r="G177" s="245" t="s">
        <v>399</v>
      </c>
      <c r="H177" s="246">
        <v>62</v>
      </c>
      <c r="I177" s="247"/>
      <c r="J177" s="248">
        <f>ROUND(I177*H177,2)</f>
        <v>0</v>
      </c>
      <c r="K177" s="244" t="s">
        <v>216</v>
      </c>
      <c r="L177" s="45"/>
      <c r="M177" s="249" t="s">
        <v>1</v>
      </c>
      <c r="N177" s="250" t="s">
        <v>40</v>
      </c>
      <c r="O177" s="92"/>
      <c r="P177" s="251">
        <f>O177*H177</f>
        <v>0</v>
      </c>
      <c r="Q177" s="251">
        <v>0</v>
      </c>
      <c r="R177" s="251">
        <f>Q177*H177</f>
        <v>0</v>
      </c>
      <c r="S177" s="251">
        <v>0</v>
      </c>
      <c r="T177" s="252">
        <f>S177*H177</f>
        <v>0</v>
      </c>
      <c r="U177" s="39"/>
      <c r="V177" s="39"/>
      <c r="W177" s="39"/>
      <c r="X177" s="39"/>
      <c r="Y177" s="39"/>
      <c r="Z177" s="39"/>
      <c r="AA177" s="39"/>
      <c r="AB177" s="39"/>
      <c r="AC177" s="39"/>
      <c r="AD177" s="39"/>
      <c r="AE177" s="39"/>
      <c r="AR177" s="253" t="s">
        <v>195</v>
      </c>
      <c r="AT177" s="253" t="s">
        <v>175</v>
      </c>
      <c r="AU177" s="253" t="s">
        <v>85</v>
      </c>
      <c r="AY177" s="18" t="s">
        <v>172</v>
      </c>
      <c r="BE177" s="254">
        <f>IF(N177="základní",J177,0)</f>
        <v>0</v>
      </c>
      <c r="BF177" s="254">
        <f>IF(N177="snížená",J177,0)</f>
        <v>0</v>
      </c>
      <c r="BG177" s="254">
        <f>IF(N177="zákl. přenesená",J177,0)</f>
        <v>0</v>
      </c>
      <c r="BH177" s="254">
        <f>IF(N177="sníž. přenesená",J177,0)</f>
        <v>0</v>
      </c>
      <c r="BI177" s="254">
        <f>IF(N177="nulová",J177,0)</f>
        <v>0</v>
      </c>
      <c r="BJ177" s="18" t="s">
        <v>83</v>
      </c>
      <c r="BK177" s="254">
        <f>ROUND(I177*H177,2)</f>
        <v>0</v>
      </c>
      <c r="BL177" s="18" t="s">
        <v>195</v>
      </c>
      <c r="BM177" s="253" t="s">
        <v>1253</v>
      </c>
    </row>
    <row r="178" spans="1:47" s="2" customFormat="1" ht="12">
      <c r="A178" s="39"/>
      <c r="B178" s="40"/>
      <c r="C178" s="41"/>
      <c r="D178" s="255" t="s">
        <v>182</v>
      </c>
      <c r="E178" s="41"/>
      <c r="F178" s="256" t="s">
        <v>514</v>
      </c>
      <c r="G178" s="41"/>
      <c r="H178" s="41"/>
      <c r="I178" s="210"/>
      <c r="J178" s="41"/>
      <c r="K178" s="41"/>
      <c r="L178" s="45"/>
      <c r="M178" s="257"/>
      <c r="N178" s="258"/>
      <c r="O178" s="92"/>
      <c r="P178" s="92"/>
      <c r="Q178" s="92"/>
      <c r="R178" s="92"/>
      <c r="S178" s="92"/>
      <c r="T178" s="93"/>
      <c r="U178" s="39"/>
      <c r="V178" s="39"/>
      <c r="W178" s="39"/>
      <c r="X178" s="39"/>
      <c r="Y178" s="39"/>
      <c r="Z178" s="39"/>
      <c r="AA178" s="39"/>
      <c r="AB178" s="39"/>
      <c r="AC178" s="39"/>
      <c r="AD178" s="39"/>
      <c r="AE178" s="39"/>
      <c r="AT178" s="18" t="s">
        <v>182</v>
      </c>
      <c r="AU178" s="18" t="s">
        <v>85</v>
      </c>
    </row>
    <row r="179" spans="1:47" s="2" customFormat="1" ht="12">
      <c r="A179" s="39"/>
      <c r="B179" s="40"/>
      <c r="C179" s="41"/>
      <c r="D179" s="271" t="s">
        <v>218</v>
      </c>
      <c r="E179" s="41"/>
      <c r="F179" s="272" t="s">
        <v>515</v>
      </c>
      <c r="G179" s="41"/>
      <c r="H179" s="41"/>
      <c r="I179" s="210"/>
      <c r="J179" s="41"/>
      <c r="K179" s="41"/>
      <c r="L179" s="45"/>
      <c r="M179" s="257"/>
      <c r="N179" s="258"/>
      <c r="O179" s="92"/>
      <c r="P179" s="92"/>
      <c r="Q179" s="92"/>
      <c r="R179" s="92"/>
      <c r="S179" s="92"/>
      <c r="T179" s="93"/>
      <c r="U179" s="39"/>
      <c r="V179" s="39"/>
      <c r="W179" s="39"/>
      <c r="X179" s="39"/>
      <c r="Y179" s="39"/>
      <c r="Z179" s="39"/>
      <c r="AA179" s="39"/>
      <c r="AB179" s="39"/>
      <c r="AC179" s="39"/>
      <c r="AD179" s="39"/>
      <c r="AE179" s="39"/>
      <c r="AT179" s="18" t="s">
        <v>218</v>
      </c>
      <c r="AU179" s="18" t="s">
        <v>85</v>
      </c>
    </row>
    <row r="180" spans="1:47" s="2" customFormat="1" ht="12">
      <c r="A180" s="39"/>
      <c r="B180" s="40"/>
      <c r="C180" s="41"/>
      <c r="D180" s="255" t="s">
        <v>242</v>
      </c>
      <c r="E180" s="41"/>
      <c r="F180" s="259" t="s">
        <v>516</v>
      </c>
      <c r="G180" s="41"/>
      <c r="H180" s="41"/>
      <c r="I180" s="210"/>
      <c r="J180" s="41"/>
      <c r="K180" s="41"/>
      <c r="L180" s="45"/>
      <c r="M180" s="257"/>
      <c r="N180" s="258"/>
      <c r="O180" s="92"/>
      <c r="P180" s="92"/>
      <c r="Q180" s="92"/>
      <c r="R180" s="92"/>
      <c r="S180" s="92"/>
      <c r="T180" s="93"/>
      <c r="U180" s="39"/>
      <c r="V180" s="39"/>
      <c r="W180" s="39"/>
      <c r="X180" s="39"/>
      <c r="Y180" s="39"/>
      <c r="Z180" s="39"/>
      <c r="AA180" s="39"/>
      <c r="AB180" s="39"/>
      <c r="AC180" s="39"/>
      <c r="AD180" s="39"/>
      <c r="AE180" s="39"/>
      <c r="AT180" s="18" t="s">
        <v>242</v>
      </c>
      <c r="AU180" s="18" t="s">
        <v>85</v>
      </c>
    </row>
    <row r="181" spans="1:51" s="13" customFormat="1" ht="12">
      <c r="A181" s="13"/>
      <c r="B181" s="260"/>
      <c r="C181" s="261"/>
      <c r="D181" s="255" t="s">
        <v>203</v>
      </c>
      <c r="E181" s="262" t="s">
        <v>1</v>
      </c>
      <c r="F181" s="263" t="s">
        <v>1254</v>
      </c>
      <c r="G181" s="261"/>
      <c r="H181" s="264">
        <v>62</v>
      </c>
      <c r="I181" s="265"/>
      <c r="J181" s="261"/>
      <c r="K181" s="261"/>
      <c r="L181" s="266"/>
      <c r="M181" s="267"/>
      <c r="N181" s="268"/>
      <c r="O181" s="268"/>
      <c r="P181" s="268"/>
      <c r="Q181" s="268"/>
      <c r="R181" s="268"/>
      <c r="S181" s="268"/>
      <c r="T181" s="269"/>
      <c r="U181" s="13"/>
      <c r="V181" s="13"/>
      <c r="W181" s="13"/>
      <c r="X181" s="13"/>
      <c r="Y181" s="13"/>
      <c r="Z181" s="13"/>
      <c r="AA181" s="13"/>
      <c r="AB181" s="13"/>
      <c r="AC181" s="13"/>
      <c r="AD181" s="13"/>
      <c r="AE181" s="13"/>
      <c r="AT181" s="270" t="s">
        <v>203</v>
      </c>
      <c r="AU181" s="270" t="s">
        <v>85</v>
      </c>
      <c r="AV181" s="13" t="s">
        <v>85</v>
      </c>
      <c r="AW181" s="13" t="s">
        <v>32</v>
      </c>
      <c r="AX181" s="13" t="s">
        <v>83</v>
      </c>
      <c r="AY181" s="270" t="s">
        <v>172</v>
      </c>
    </row>
    <row r="182" spans="1:65" s="2" customFormat="1" ht="21.75" customHeight="1">
      <c r="A182" s="39"/>
      <c r="B182" s="40"/>
      <c r="C182" s="242" t="s">
        <v>312</v>
      </c>
      <c r="D182" s="242" t="s">
        <v>175</v>
      </c>
      <c r="E182" s="243" t="s">
        <v>518</v>
      </c>
      <c r="F182" s="244" t="s">
        <v>519</v>
      </c>
      <c r="G182" s="245" t="s">
        <v>369</v>
      </c>
      <c r="H182" s="246">
        <v>45</v>
      </c>
      <c r="I182" s="247"/>
      <c r="J182" s="248">
        <f>ROUND(I182*H182,2)</f>
        <v>0</v>
      </c>
      <c r="K182" s="244" t="s">
        <v>216</v>
      </c>
      <c r="L182" s="45"/>
      <c r="M182" s="249" t="s">
        <v>1</v>
      </c>
      <c r="N182" s="250" t="s">
        <v>40</v>
      </c>
      <c r="O182" s="92"/>
      <c r="P182" s="251">
        <f>O182*H182</f>
        <v>0</v>
      </c>
      <c r="Q182" s="251">
        <v>0.0036</v>
      </c>
      <c r="R182" s="251">
        <f>Q182*H182</f>
        <v>0.162</v>
      </c>
      <c r="S182" s="251">
        <v>0</v>
      </c>
      <c r="T182" s="252">
        <f>S182*H182</f>
        <v>0</v>
      </c>
      <c r="U182" s="39"/>
      <c r="V182" s="39"/>
      <c r="W182" s="39"/>
      <c r="X182" s="39"/>
      <c r="Y182" s="39"/>
      <c r="Z182" s="39"/>
      <c r="AA182" s="39"/>
      <c r="AB182" s="39"/>
      <c r="AC182" s="39"/>
      <c r="AD182" s="39"/>
      <c r="AE182" s="39"/>
      <c r="AR182" s="253" t="s">
        <v>195</v>
      </c>
      <c r="AT182" s="253" t="s">
        <v>175</v>
      </c>
      <c r="AU182" s="253" t="s">
        <v>85</v>
      </c>
      <c r="AY182" s="18" t="s">
        <v>172</v>
      </c>
      <c r="BE182" s="254">
        <f>IF(N182="základní",J182,0)</f>
        <v>0</v>
      </c>
      <c r="BF182" s="254">
        <f>IF(N182="snížená",J182,0)</f>
        <v>0</v>
      </c>
      <c r="BG182" s="254">
        <f>IF(N182="zákl. přenesená",J182,0)</f>
        <v>0</v>
      </c>
      <c r="BH182" s="254">
        <f>IF(N182="sníž. přenesená",J182,0)</f>
        <v>0</v>
      </c>
      <c r="BI182" s="254">
        <f>IF(N182="nulová",J182,0)</f>
        <v>0</v>
      </c>
      <c r="BJ182" s="18" t="s">
        <v>83</v>
      </c>
      <c r="BK182" s="254">
        <f>ROUND(I182*H182,2)</f>
        <v>0</v>
      </c>
      <c r="BL182" s="18" t="s">
        <v>195</v>
      </c>
      <c r="BM182" s="253" t="s">
        <v>1255</v>
      </c>
    </row>
    <row r="183" spans="1:47" s="2" customFormat="1" ht="12">
      <c r="A183" s="39"/>
      <c r="B183" s="40"/>
      <c r="C183" s="41"/>
      <c r="D183" s="255" t="s">
        <v>182</v>
      </c>
      <c r="E183" s="41"/>
      <c r="F183" s="256" t="s">
        <v>521</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182</v>
      </c>
      <c r="AU183" s="18" t="s">
        <v>85</v>
      </c>
    </row>
    <row r="184" spans="1:47" s="2" customFormat="1" ht="12">
      <c r="A184" s="39"/>
      <c r="B184" s="40"/>
      <c r="C184" s="41"/>
      <c r="D184" s="271" t="s">
        <v>218</v>
      </c>
      <c r="E184" s="41"/>
      <c r="F184" s="272" t="s">
        <v>522</v>
      </c>
      <c r="G184" s="41"/>
      <c r="H184" s="41"/>
      <c r="I184" s="210"/>
      <c r="J184" s="41"/>
      <c r="K184" s="41"/>
      <c r="L184" s="45"/>
      <c r="M184" s="257"/>
      <c r="N184" s="258"/>
      <c r="O184" s="92"/>
      <c r="P184" s="92"/>
      <c r="Q184" s="92"/>
      <c r="R184" s="92"/>
      <c r="S184" s="92"/>
      <c r="T184" s="93"/>
      <c r="U184" s="39"/>
      <c r="V184" s="39"/>
      <c r="W184" s="39"/>
      <c r="X184" s="39"/>
      <c r="Y184" s="39"/>
      <c r="Z184" s="39"/>
      <c r="AA184" s="39"/>
      <c r="AB184" s="39"/>
      <c r="AC184" s="39"/>
      <c r="AD184" s="39"/>
      <c r="AE184" s="39"/>
      <c r="AT184" s="18" t="s">
        <v>218</v>
      </c>
      <c r="AU184" s="18" t="s">
        <v>85</v>
      </c>
    </row>
    <row r="185" spans="1:47" s="2" customFormat="1" ht="12">
      <c r="A185" s="39"/>
      <c r="B185" s="40"/>
      <c r="C185" s="41"/>
      <c r="D185" s="255" t="s">
        <v>242</v>
      </c>
      <c r="E185" s="41"/>
      <c r="F185" s="259" t="s">
        <v>523</v>
      </c>
      <c r="G185" s="41"/>
      <c r="H185" s="41"/>
      <c r="I185" s="210"/>
      <c r="J185" s="41"/>
      <c r="K185" s="41"/>
      <c r="L185" s="45"/>
      <c r="M185" s="257"/>
      <c r="N185" s="258"/>
      <c r="O185" s="92"/>
      <c r="P185" s="92"/>
      <c r="Q185" s="92"/>
      <c r="R185" s="92"/>
      <c r="S185" s="92"/>
      <c r="T185" s="93"/>
      <c r="U185" s="39"/>
      <c r="V185" s="39"/>
      <c r="W185" s="39"/>
      <c r="X185" s="39"/>
      <c r="Y185" s="39"/>
      <c r="Z185" s="39"/>
      <c r="AA185" s="39"/>
      <c r="AB185" s="39"/>
      <c r="AC185" s="39"/>
      <c r="AD185" s="39"/>
      <c r="AE185" s="39"/>
      <c r="AT185" s="18" t="s">
        <v>242</v>
      </c>
      <c r="AU185" s="18" t="s">
        <v>85</v>
      </c>
    </row>
    <row r="186" spans="1:51" s="14" customFormat="1" ht="12">
      <c r="A186" s="14"/>
      <c r="B186" s="277"/>
      <c r="C186" s="278"/>
      <c r="D186" s="255" t="s">
        <v>203</v>
      </c>
      <c r="E186" s="279" t="s">
        <v>1</v>
      </c>
      <c r="F186" s="280" t="s">
        <v>1256</v>
      </c>
      <c r="G186" s="278"/>
      <c r="H186" s="279" t="s">
        <v>1</v>
      </c>
      <c r="I186" s="281"/>
      <c r="J186" s="278"/>
      <c r="K186" s="278"/>
      <c r="L186" s="282"/>
      <c r="M186" s="283"/>
      <c r="N186" s="284"/>
      <c r="O186" s="284"/>
      <c r="P186" s="284"/>
      <c r="Q186" s="284"/>
      <c r="R186" s="284"/>
      <c r="S186" s="284"/>
      <c r="T186" s="285"/>
      <c r="U186" s="14"/>
      <c r="V186" s="14"/>
      <c r="W186" s="14"/>
      <c r="X186" s="14"/>
      <c r="Y186" s="14"/>
      <c r="Z186" s="14"/>
      <c r="AA186" s="14"/>
      <c r="AB186" s="14"/>
      <c r="AC186" s="14"/>
      <c r="AD186" s="14"/>
      <c r="AE186" s="14"/>
      <c r="AT186" s="286" t="s">
        <v>203</v>
      </c>
      <c r="AU186" s="286" t="s">
        <v>85</v>
      </c>
      <c r="AV186" s="14" t="s">
        <v>83</v>
      </c>
      <c r="AW186" s="14" t="s">
        <v>32</v>
      </c>
      <c r="AX186" s="14" t="s">
        <v>75</v>
      </c>
      <c r="AY186" s="286" t="s">
        <v>172</v>
      </c>
    </row>
    <row r="187" spans="1:51" s="13" customFormat="1" ht="12">
      <c r="A187" s="13"/>
      <c r="B187" s="260"/>
      <c r="C187" s="261"/>
      <c r="D187" s="255" t="s">
        <v>203</v>
      </c>
      <c r="E187" s="262" t="s">
        <v>1</v>
      </c>
      <c r="F187" s="263" t="s">
        <v>652</v>
      </c>
      <c r="G187" s="261"/>
      <c r="H187" s="264">
        <v>45</v>
      </c>
      <c r="I187" s="265"/>
      <c r="J187" s="261"/>
      <c r="K187" s="261"/>
      <c r="L187" s="266"/>
      <c r="M187" s="267"/>
      <c r="N187" s="268"/>
      <c r="O187" s="268"/>
      <c r="P187" s="268"/>
      <c r="Q187" s="268"/>
      <c r="R187" s="268"/>
      <c r="S187" s="268"/>
      <c r="T187" s="269"/>
      <c r="U187" s="13"/>
      <c r="V187" s="13"/>
      <c r="W187" s="13"/>
      <c r="X187" s="13"/>
      <c r="Y187" s="13"/>
      <c r="Z187" s="13"/>
      <c r="AA187" s="13"/>
      <c r="AB187" s="13"/>
      <c r="AC187" s="13"/>
      <c r="AD187" s="13"/>
      <c r="AE187" s="13"/>
      <c r="AT187" s="270" t="s">
        <v>203</v>
      </c>
      <c r="AU187" s="270" t="s">
        <v>85</v>
      </c>
      <c r="AV187" s="13" t="s">
        <v>85</v>
      </c>
      <c r="AW187" s="13" t="s">
        <v>32</v>
      </c>
      <c r="AX187" s="13" t="s">
        <v>83</v>
      </c>
      <c r="AY187" s="270" t="s">
        <v>172</v>
      </c>
    </row>
    <row r="188" spans="1:63" s="12" customFormat="1" ht="22.8" customHeight="1">
      <c r="A188" s="12"/>
      <c r="B188" s="226"/>
      <c r="C188" s="227"/>
      <c r="D188" s="228" t="s">
        <v>74</v>
      </c>
      <c r="E188" s="240" t="s">
        <v>234</v>
      </c>
      <c r="F188" s="240" t="s">
        <v>235</v>
      </c>
      <c r="G188" s="227"/>
      <c r="H188" s="227"/>
      <c r="I188" s="230"/>
      <c r="J188" s="241">
        <f>BK188</f>
        <v>0</v>
      </c>
      <c r="K188" s="227"/>
      <c r="L188" s="232"/>
      <c r="M188" s="233"/>
      <c r="N188" s="234"/>
      <c r="O188" s="234"/>
      <c r="P188" s="235">
        <f>SUM(P189:P193)</f>
        <v>0</v>
      </c>
      <c r="Q188" s="234"/>
      <c r="R188" s="235">
        <f>SUM(R189:R193)</f>
        <v>0</v>
      </c>
      <c r="S188" s="234"/>
      <c r="T188" s="236">
        <f>SUM(T189:T193)</f>
        <v>0</v>
      </c>
      <c r="U188" s="12"/>
      <c r="V188" s="12"/>
      <c r="W188" s="12"/>
      <c r="X188" s="12"/>
      <c r="Y188" s="12"/>
      <c r="Z188" s="12"/>
      <c r="AA188" s="12"/>
      <c r="AB188" s="12"/>
      <c r="AC188" s="12"/>
      <c r="AD188" s="12"/>
      <c r="AE188" s="12"/>
      <c r="AR188" s="237" t="s">
        <v>83</v>
      </c>
      <c r="AT188" s="238" t="s">
        <v>74</v>
      </c>
      <c r="AU188" s="238" t="s">
        <v>83</v>
      </c>
      <c r="AY188" s="237" t="s">
        <v>172</v>
      </c>
      <c r="BK188" s="239">
        <f>SUM(BK189:BK193)</f>
        <v>0</v>
      </c>
    </row>
    <row r="189" spans="1:65" s="2" customFormat="1" ht="21.75" customHeight="1">
      <c r="A189" s="39"/>
      <c r="B189" s="40"/>
      <c r="C189" s="242" t="s">
        <v>320</v>
      </c>
      <c r="D189" s="242" t="s">
        <v>175</v>
      </c>
      <c r="E189" s="243" t="s">
        <v>668</v>
      </c>
      <c r="F189" s="244" t="s">
        <v>669</v>
      </c>
      <c r="G189" s="245" t="s">
        <v>369</v>
      </c>
      <c r="H189" s="246">
        <v>35</v>
      </c>
      <c r="I189" s="247"/>
      <c r="J189" s="248">
        <f>ROUND(I189*H189,2)</f>
        <v>0</v>
      </c>
      <c r="K189" s="244" t="s">
        <v>179</v>
      </c>
      <c r="L189" s="45"/>
      <c r="M189" s="249" t="s">
        <v>1</v>
      </c>
      <c r="N189" s="250" t="s">
        <v>40</v>
      </c>
      <c r="O189" s="92"/>
      <c r="P189" s="251">
        <f>O189*H189</f>
        <v>0</v>
      </c>
      <c r="Q189" s="251">
        <v>0</v>
      </c>
      <c r="R189" s="251">
        <f>Q189*H189</f>
        <v>0</v>
      </c>
      <c r="S189" s="251">
        <v>0</v>
      </c>
      <c r="T189" s="252">
        <f>S189*H189</f>
        <v>0</v>
      </c>
      <c r="U189" s="39"/>
      <c r="V189" s="39"/>
      <c r="W189" s="39"/>
      <c r="X189" s="39"/>
      <c r="Y189" s="39"/>
      <c r="Z189" s="39"/>
      <c r="AA189" s="39"/>
      <c r="AB189" s="39"/>
      <c r="AC189" s="39"/>
      <c r="AD189" s="39"/>
      <c r="AE189" s="39"/>
      <c r="AR189" s="253" t="s">
        <v>195</v>
      </c>
      <c r="AT189" s="253" t="s">
        <v>175</v>
      </c>
      <c r="AU189" s="253" t="s">
        <v>85</v>
      </c>
      <c r="AY189" s="18" t="s">
        <v>172</v>
      </c>
      <c r="BE189" s="254">
        <f>IF(N189="základní",J189,0)</f>
        <v>0</v>
      </c>
      <c r="BF189" s="254">
        <f>IF(N189="snížená",J189,0)</f>
        <v>0</v>
      </c>
      <c r="BG189" s="254">
        <f>IF(N189="zákl. přenesená",J189,0)</f>
        <v>0</v>
      </c>
      <c r="BH189" s="254">
        <f>IF(N189="sníž. přenesená",J189,0)</f>
        <v>0</v>
      </c>
      <c r="BI189" s="254">
        <f>IF(N189="nulová",J189,0)</f>
        <v>0</v>
      </c>
      <c r="BJ189" s="18" t="s">
        <v>83</v>
      </c>
      <c r="BK189" s="254">
        <f>ROUND(I189*H189,2)</f>
        <v>0</v>
      </c>
      <c r="BL189" s="18" t="s">
        <v>195</v>
      </c>
      <c r="BM189" s="253" t="s">
        <v>1257</v>
      </c>
    </row>
    <row r="190" spans="1:47" s="2" customFormat="1" ht="12">
      <c r="A190" s="39"/>
      <c r="B190" s="40"/>
      <c r="C190" s="41"/>
      <c r="D190" s="255" t="s">
        <v>182</v>
      </c>
      <c r="E190" s="41"/>
      <c r="F190" s="256" t="s">
        <v>671</v>
      </c>
      <c r="G190" s="41"/>
      <c r="H190" s="41"/>
      <c r="I190" s="210"/>
      <c r="J190" s="41"/>
      <c r="K190" s="41"/>
      <c r="L190" s="45"/>
      <c r="M190" s="257"/>
      <c r="N190" s="258"/>
      <c r="O190" s="92"/>
      <c r="P190" s="92"/>
      <c r="Q190" s="92"/>
      <c r="R190" s="92"/>
      <c r="S190" s="92"/>
      <c r="T190" s="93"/>
      <c r="U190" s="39"/>
      <c r="V190" s="39"/>
      <c r="W190" s="39"/>
      <c r="X190" s="39"/>
      <c r="Y190" s="39"/>
      <c r="Z190" s="39"/>
      <c r="AA190" s="39"/>
      <c r="AB190" s="39"/>
      <c r="AC190" s="39"/>
      <c r="AD190" s="39"/>
      <c r="AE190" s="39"/>
      <c r="AT190" s="18" t="s">
        <v>182</v>
      </c>
      <c r="AU190" s="18" t="s">
        <v>85</v>
      </c>
    </row>
    <row r="191" spans="1:47" s="2" customFormat="1" ht="12">
      <c r="A191" s="39"/>
      <c r="B191" s="40"/>
      <c r="C191" s="41"/>
      <c r="D191" s="255" t="s">
        <v>242</v>
      </c>
      <c r="E191" s="41"/>
      <c r="F191" s="259" t="s">
        <v>672</v>
      </c>
      <c r="G191" s="41"/>
      <c r="H191" s="41"/>
      <c r="I191" s="210"/>
      <c r="J191" s="41"/>
      <c r="K191" s="41"/>
      <c r="L191" s="45"/>
      <c r="M191" s="257"/>
      <c r="N191" s="258"/>
      <c r="O191" s="92"/>
      <c r="P191" s="92"/>
      <c r="Q191" s="92"/>
      <c r="R191" s="92"/>
      <c r="S191" s="92"/>
      <c r="T191" s="93"/>
      <c r="U191" s="39"/>
      <c r="V191" s="39"/>
      <c r="W191" s="39"/>
      <c r="X191" s="39"/>
      <c r="Y191" s="39"/>
      <c r="Z191" s="39"/>
      <c r="AA191" s="39"/>
      <c r="AB191" s="39"/>
      <c r="AC191" s="39"/>
      <c r="AD191" s="39"/>
      <c r="AE191" s="39"/>
      <c r="AT191" s="18" t="s">
        <v>242</v>
      </c>
      <c r="AU191" s="18" t="s">
        <v>85</v>
      </c>
    </row>
    <row r="192" spans="1:51" s="14" customFormat="1" ht="12">
      <c r="A192" s="14"/>
      <c r="B192" s="277"/>
      <c r="C192" s="278"/>
      <c r="D192" s="255" t="s">
        <v>203</v>
      </c>
      <c r="E192" s="279" t="s">
        <v>1</v>
      </c>
      <c r="F192" s="280" t="s">
        <v>673</v>
      </c>
      <c r="G192" s="278"/>
      <c r="H192" s="279" t="s">
        <v>1</v>
      </c>
      <c r="I192" s="281"/>
      <c r="J192" s="278"/>
      <c r="K192" s="278"/>
      <c r="L192" s="282"/>
      <c r="M192" s="283"/>
      <c r="N192" s="284"/>
      <c r="O192" s="284"/>
      <c r="P192" s="284"/>
      <c r="Q192" s="284"/>
      <c r="R192" s="284"/>
      <c r="S192" s="284"/>
      <c r="T192" s="285"/>
      <c r="U192" s="14"/>
      <c r="V192" s="14"/>
      <c r="W192" s="14"/>
      <c r="X192" s="14"/>
      <c r="Y192" s="14"/>
      <c r="Z192" s="14"/>
      <c r="AA192" s="14"/>
      <c r="AB192" s="14"/>
      <c r="AC192" s="14"/>
      <c r="AD192" s="14"/>
      <c r="AE192" s="14"/>
      <c r="AT192" s="286" t="s">
        <v>203</v>
      </c>
      <c r="AU192" s="286" t="s">
        <v>85</v>
      </c>
      <c r="AV192" s="14" t="s">
        <v>83</v>
      </c>
      <c r="AW192" s="14" t="s">
        <v>32</v>
      </c>
      <c r="AX192" s="14" t="s">
        <v>75</v>
      </c>
      <c r="AY192" s="286" t="s">
        <v>172</v>
      </c>
    </row>
    <row r="193" spans="1:51" s="13" customFormat="1" ht="12">
      <c r="A193" s="13"/>
      <c r="B193" s="260"/>
      <c r="C193" s="261"/>
      <c r="D193" s="255" t="s">
        <v>203</v>
      </c>
      <c r="E193" s="262" t="s">
        <v>1</v>
      </c>
      <c r="F193" s="263" t="s">
        <v>591</v>
      </c>
      <c r="G193" s="261"/>
      <c r="H193" s="264">
        <v>35</v>
      </c>
      <c r="I193" s="265"/>
      <c r="J193" s="261"/>
      <c r="K193" s="261"/>
      <c r="L193" s="266"/>
      <c r="M193" s="267"/>
      <c r="N193" s="268"/>
      <c r="O193" s="268"/>
      <c r="P193" s="268"/>
      <c r="Q193" s="268"/>
      <c r="R193" s="268"/>
      <c r="S193" s="268"/>
      <c r="T193" s="269"/>
      <c r="U193" s="13"/>
      <c r="V193" s="13"/>
      <c r="W193" s="13"/>
      <c r="X193" s="13"/>
      <c r="Y193" s="13"/>
      <c r="Z193" s="13"/>
      <c r="AA193" s="13"/>
      <c r="AB193" s="13"/>
      <c r="AC193" s="13"/>
      <c r="AD193" s="13"/>
      <c r="AE193" s="13"/>
      <c r="AT193" s="270" t="s">
        <v>203</v>
      </c>
      <c r="AU193" s="270" t="s">
        <v>85</v>
      </c>
      <c r="AV193" s="13" t="s">
        <v>85</v>
      </c>
      <c r="AW193" s="13" t="s">
        <v>32</v>
      </c>
      <c r="AX193" s="13" t="s">
        <v>83</v>
      </c>
      <c r="AY193" s="270" t="s">
        <v>172</v>
      </c>
    </row>
    <row r="194" spans="1:63" s="12" customFormat="1" ht="22.8" customHeight="1">
      <c r="A194" s="12"/>
      <c r="B194" s="226"/>
      <c r="C194" s="227"/>
      <c r="D194" s="228" t="s">
        <v>74</v>
      </c>
      <c r="E194" s="240" t="s">
        <v>690</v>
      </c>
      <c r="F194" s="240" t="s">
        <v>691</v>
      </c>
      <c r="G194" s="227"/>
      <c r="H194" s="227"/>
      <c r="I194" s="230"/>
      <c r="J194" s="241">
        <f>BK194</f>
        <v>0</v>
      </c>
      <c r="K194" s="227"/>
      <c r="L194" s="232"/>
      <c r="M194" s="233"/>
      <c r="N194" s="234"/>
      <c r="O194" s="234"/>
      <c r="P194" s="235">
        <f>SUM(P195:P216)</f>
        <v>0</v>
      </c>
      <c r="Q194" s="234"/>
      <c r="R194" s="235">
        <f>SUM(R195:R216)</f>
        <v>0</v>
      </c>
      <c r="S194" s="234"/>
      <c r="T194" s="236">
        <f>SUM(T195:T216)</f>
        <v>0</v>
      </c>
      <c r="U194" s="12"/>
      <c r="V194" s="12"/>
      <c r="W194" s="12"/>
      <c r="X194" s="12"/>
      <c r="Y194" s="12"/>
      <c r="Z194" s="12"/>
      <c r="AA194" s="12"/>
      <c r="AB194" s="12"/>
      <c r="AC194" s="12"/>
      <c r="AD194" s="12"/>
      <c r="AE194" s="12"/>
      <c r="AR194" s="237" t="s">
        <v>83</v>
      </c>
      <c r="AT194" s="238" t="s">
        <v>74</v>
      </c>
      <c r="AU194" s="238" t="s">
        <v>83</v>
      </c>
      <c r="AY194" s="237" t="s">
        <v>172</v>
      </c>
      <c r="BK194" s="239">
        <f>SUM(BK195:BK216)</f>
        <v>0</v>
      </c>
    </row>
    <row r="195" spans="1:65" s="2" customFormat="1" ht="21.75" customHeight="1">
      <c r="A195" s="39"/>
      <c r="B195" s="40"/>
      <c r="C195" s="242" t="s">
        <v>327</v>
      </c>
      <c r="D195" s="242" t="s">
        <v>175</v>
      </c>
      <c r="E195" s="243" t="s">
        <v>709</v>
      </c>
      <c r="F195" s="244" t="s">
        <v>710</v>
      </c>
      <c r="G195" s="245" t="s">
        <v>438</v>
      </c>
      <c r="H195" s="246">
        <v>71.27</v>
      </c>
      <c r="I195" s="247"/>
      <c r="J195" s="248">
        <f>ROUND(I195*H195,2)</f>
        <v>0</v>
      </c>
      <c r="K195" s="244" t="s">
        <v>216</v>
      </c>
      <c r="L195" s="45"/>
      <c r="M195" s="249" t="s">
        <v>1</v>
      </c>
      <c r="N195" s="250" t="s">
        <v>40</v>
      </c>
      <c r="O195" s="92"/>
      <c r="P195" s="251">
        <f>O195*H195</f>
        <v>0</v>
      </c>
      <c r="Q195" s="251">
        <v>0</v>
      </c>
      <c r="R195" s="251">
        <f>Q195*H195</f>
        <v>0</v>
      </c>
      <c r="S195" s="251">
        <v>0</v>
      </c>
      <c r="T195" s="252">
        <f>S195*H195</f>
        <v>0</v>
      </c>
      <c r="U195" s="39"/>
      <c r="V195" s="39"/>
      <c r="W195" s="39"/>
      <c r="X195" s="39"/>
      <c r="Y195" s="39"/>
      <c r="Z195" s="39"/>
      <c r="AA195" s="39"/>
      <c r="AB195" s="39"/>
      <c r="AC195" s="39"/>
      <c r="AD195" s="39"/>
      <c r="AE195" s="39"/>
      <c r="AR195" s="253" t="s">
        <v>195</v>
      </c>
      <c r="AT195" s="253" t="s">
        <v>175</v>
      </c>
      <c r="AU195" s="253" t="s">
        <v>85</v>
      </c>
      <c r="AY195" s="18" t="s">
        <v>172</v>
      </c>
      <c r="BE195" s="254">
        <f>IF(N195="základní",J195,0)</f>
        <v>0</v>
      </c>
      <c r="BF195" s="254">
        <f>IF(N195="snížená",J195,0)</f>
        <v>0</v>
      </c>
      <c r="BG195" s="254">
        <f>IF(N195="zákl. přenesená",J195,0)</f>
        <v>0</v>
      </c>
      <c r="BH195" s="254">
        <f>IF(N195="sníž. přenesená",J195,0)</f>
        <v>0</v>
      </c>
      <c r="BI195" s="254">
        <f>IF(N195="nulová",J195,0)</f>
        <v>0</v>
      </c>
      <c r="BJ195" s="18" t="s">
        <v>83</v>
      </c>
      <c r="BK195" s="254">
        <f>ROUND(I195*H195,2)</f>
        <v>0</v>
      </c>
      <c r="BL195" s="18" t="s">
        <v>195</v>
      </c>
      <c r="BM195" s="253" t="s">
        <v>1258</v>
      </c>
    </row>
    <row r="196" spans="1:47" s="2" customFormat="1" ht="12">
      <c r="A196" s="39"/>
      <c r="B196" s="40"/>
      <c r="C196" s="41"/>
      <c r="D196" s="255" t="s">
        <v>182</v>
      </c>
      <c r="E196" s="41"/>
      <c r="F196" s="256" t="s">
        <v>712</v>
      </c>
      <c r="G196" s="41"/>
      <c r="H196" s="41"/>
      <c r="I196" s="210"/>
      <c r="J196" s="41"/>
      <c r="K196" s="41"/>
      <c r="L196" s="45"/>
      <c r="M196" s="257"/>
      <c r="N196" s="258"/>
      <c r="O196" s="92"/>
      <c r="P196" s="92"/>
      <c r="Q196" s="92"/>
      <c r="R196" s="92"/>
      <c r="S196" s="92"/>
      <c r="T196" s="93"/>
      <c r="U196" s="39"/>
      <c r="V196" s="39"/>
      <c r="W196" s="39"/>
      <c r="X196" s="39"/>
      <c r="Y196" s="39"/>
      <c r="Z196" s="39"/>
      <c r="AA196" s="39"/>
      <c r="AB196" s="39"/>
      <c r="AC196" s="39"/>
      <c r="AD196" s="39"/>
      <c r="AE196" s="39"/>
      <c r="AT196" s="18" t="s">
        <v>182</v>
      </c>
      <c r="AU196" s="18" t="s">
        <v>85</v>
      </c>
    </row>
    <row r="197" spans="1:47" s="2" customFormat="1" ht="12">
      <c r="A197" s="39"/>
      <c r="B197" s="40"/>
      <c r="C197" s="41"/>
      <c r="D197" s="271" t="s">
        <v>218</v>
      </c>
      <c r="E197" s="41"/>
      <c r="F197" s="272" t="s">
        <v>713</v>
      </c>
      <c r="G197" s="41"/>
      <c r="H197" s="41"/>
      <c r="I197" s="210"/>
      <c r="J197" s="41"/>
      <c r="K197" s="41"/>
      <c r="L197" s="45"/>
      <c r="M197" s="257"/>
      <c r="N197" s="258"/>
      <c r="O197" s="92"/>
      <c r="P197" s="92"/>
      <c r="Q197" s="92"/>
      <c r="R197" s="92"/>
      <c r="S197" s="92"/>
      <c r="T197" s="93"/>
      <c r="U197" s="39"/>
      <c r="V197" s="39"/>
      <c r="W197" s="39"/>
      <c r="X197" s="39"/>
      <c r="Y197" s="39"/>
      <c r="Z197" s="39"/>
      <c r="AA197" s="39"/>
      <c r="AB197" s="39"/>
      <c r="AC197" s="39"/>
      <c r="AD197" s="39"/>
      <c r="AE197" s="39"/>
      <c r="AT197" s="18" t="s">
        <v>218</v>
      </c>
      <c r="AU197" s="18" t="s">
        <v>85</v>
      </c>
    </row>
    <row r="198" spans="1:47" s="2" customFormat="1" ht="12">
      <c r="A198" s="39"/>
      <c r="B198" s="40"/>
      <c r="C198" s="41"/>
      <c r="D198" s="255" t="s">
        <v>242</v>
      </c>
      <c r="E198" s="41"/>
      <c r="F198" s="259" t="s">
        <v>714</v>
      </c>
      <c r="G198" s="41"/>
      <c r="H198" s="41"/>
      <c r="I198" s="210"/>
      <c r="J198" s="41"/>
      <c r="K198" s="41"/>
      <c r="L198" s="45"/>
      <c r="M198" s="257"/>
      <c r="N198" s="258"/>
      <c r="O198" s="92"/>
      <c r="P198" s="92"/>
      <c r="Q198" s="92"/>
      <c r="R198" s="92"/>
      <c r="S198" s="92"/>
      <c r="T198" s="93"/>
      <c r="U198" s="39"/>
      <c r="V198" s="39"/>
      <c r="W198" s="39"/>
      <c r="X198" s="39"/>
      <c r="Y198" s="39"/>
      <c r="Z198" s="39"/>
      <c r="AA198" s="39"/>
      <c r="AB198" s="39"/>
      <c r="AC198" s="39"/>
      <c r="AD198" s="39"/>
      <c r="AE198" s="39"/>
      <c r="AT198" s="18" t="s">
        <v>242</v>
      </c>
      <c r="AU198" s="18" t="s">
        <v>85</v>
      </c>
    </row>
    <row r="199" spans="1:51" s="13" customFormat="1" ht="12">
      <c r="A199" s="13"/>
      <c r="B199" s="260"/>
      <c r="C199" s="261"/>
      <c r="D199" s="255" t="s">
        <v>203</v>
      </c>
      <c r="E199" s="262" t="s">
        <v>1</v>
      </c>
      <c r="F199" s="263" t="s">
        <v>1259</v>
      </c>
      <c r="G199" s="261"/>
      <c r="H199" s="264">
        <v>54.56</v>
      </c>
      <c r="I199" s="265"/>
      <c r="J199" s="261"/>
      <c r="K199" s="261"/>
      <c r="L199" s="266"/>
      <c r="M199" s="267"/>
      <c r="N199" s="268"/>
      <c r="O199" s="268"/>
      <c r="P199" s="268"/>
      <c r="Q199" s="268"/>
      <c r="R199" s="268"/>
      <c r="S199" s="268"/>
      <c r="T199" s="269"/>
      <c r="U199" s="13"/>
      <c r="V199" s="13"/>
      <c r="W199" s="13"/>
      <c r="X199" s="13"/>
      <c r="Y199" s="13"/>
      <c r="Z199" s="13"/>
      <c r="AA199" s="13"/>
      <c r="AB199" s="13"/>
      <c r="AC199" s="13"/>
      <c r="AD199" s="13"/>
      <c r="AE199" s="13"/>
      <c r="AT199" s="270" t="s">
        <v>203</v>
      </c>
      <c r="AU199" s="270" t="s">
        <v>85</v>
      </c>
      <c r="AV199" s="13" t="s">
        <v>85</v>
      </c>
      <c r="AW199" s="13" t="s">
        <v>32</v>
      </c>
      <c r="AX199" s="13" t="s">
        <v>75</v>
      </c>
      <c r="AY199" s="270" t="s">
        <v>172</v>
      </c>
    </row>
    <row r="200" spans="1:51" s="13" customFormat="1" ht="12">
      <c r="A200" s="13"/>
      <c r="B200" s="260"/>
      <c r="C200" s="261"/>
      <c r="D200" s="255" t="s">
        <v>203</v>
      </c>
      <c r="E200" s="262" t="s">
        <v>1</v>
      </c>
      <c r="F200" s="263" t="s">
        <v>716</v>
      </c>
      <c r="G200" s="261"/>
      <c r="H200" s="264">
        <v>9.45</v>
      </c>
      <c r="I200" s="265"/>
      <c r="J200" s="261"/>
      <c r="K200" s="261"/>
      <c r="L200" s="266"/>
      <c r="M200" s="267"/>
      <c r="N200" s="268"/>
      <c r="O200" s="268"/>
      <c r="P200" s="268"/>
      <c r="Q200" s="268"/>
      <c r="R200" s="268"/>
      <c r="S200" s="268"/>
      <c r="T200" s="269"/>
      <c r="U200" s="13"/>
      <c r="V200" s="13"/>
      <c r="W200" s="13"/>
      <c r="X200" s="13"/>
      <c r="Y200" s="13"/>
      <c r="Z200" s="13"/>
      <c r="AA200" s="13"/>
      <c r="AB200" s="13"/>
      <c r="AC200" s="13"/>
      <c r="AD200" s="13"/>
      <c r="AE200" s="13"/>
      <c r="AT200" s="270" t="s">
        <v>203</v>
      </c>
      <c r="AU200" s="270" t="s">
        <v>85</v>
      </c>
      <c r="AV200" s="13" t="s">
        <v>85</v>
      </c>
      <c r="AW200" s="13" t="s">
        <v>32</v>
      </c>
      <c r="AX200" s="13" t="s">
        <v>75</v>
      </c>
      <c r="AY200" s="270" t="s">
        <v>172</v>
      </c>
    </row>
    <row r="201" spans="1:51" s="13" customFormat="1" ht="12">
      <c r="A201" s="13"/>
      <c r="B201" s="260"/>
      <c r="C201" s="261"/>
      <c r="D201" s="255" t="s">
        <v>203</v>
      </c>
      <c r="E201" s="262" t="s">
        <v>1</v>
      </c>
      <c r="F201" s="263" t="s">
        <v>717</v>
      </c>
      <c r="G201" s="261"/>
      <c r="H201" s="264">
        <v>7.26</v>
      </c>
      <c r="I201" s="265"/>
      <c r="J201" s="261"/>
      <c r="K201" s="261"/>
      <c r="L201" s="266"/>
      <c r="M201" s="267"/>
      <c r="N201" s="268"/>
      <c r="O201" s="268"/>
      <c r="P201" s="268"/>
      <c r="Q201" s="268"/>
      <c r="R201" s="268"/>
      <c r="S201" s="268"/>
      <c r="T201" s="269"/>
      <c r="U201" s="13"/>
      <c r="V201" s="13"/>
      <c r="W201" s="13"/>
      <c r="X201" s="13"/>
      <c r="Y201" s="13"/>
      <c r="Z201" s="13"/>
      <c r="AA201" s="13"/>
      <c r="AB201" s="13"/>
      <c r="AC201" s="13"/>
      <c r="AD201" s="13"/>
      <c r="AE201" s="13"/>
      <c r="AT201" s="270" t="s">
        <v>203</v>
      </c>
      <c r="AU201" s="270" t="s">
        <v>85</v>
      </c>
      <c r="AV201" s="13" t="s">
        <v>85</v>
      </c>
      <c r="AW201" s="13" t="s">
        <v>32</v>
      </c>
      <c r="AX201" s="13" t="s">
        <v>75</v>
      </c>
      <c r="AY201" s="270" t="s">
        <v>172</v>
      </c>
    </row>
    <row r="202" spans="1:51" s="16" customFormat="1" ht="12">
      <c r="A202" s="16"/>
      <c r="B202" s="298"/>
      <c r="C202" s="299"/>
      <c r="D202" s="255" t="s">
        <v>203</v>
      </c>
      <c r="E202" s="300" t="s">
        <v>382</v>
      </c>
      <c r="F202" s="301" t="s">
        <v>257</v>
      </c>
      <c r="G202" s="299"/>
      <c r="H202" s="302">
        <v>71.27</v>
      </c>
      <c r="I202" s="303"/>
      <c r="J202" s="299"/>
      <c r="K202" s="299"/>
      <c r="L202" s="304"/>
      <c r="M202" s="305"/>
      <c r="N202" s="306"/>
      <c r="O202" s="306"/>
      <c r="P202" s="306"/>
      <c r="Q202" s="306"/>
      <c r="R202" s="306"/>
      <c r="S202" s="306"/>
      <c r="T202" s="307"/>
      <c r="U202" s="16"/>
      <c r="V202" s="16"/>
      <c r="W202" s="16"/>
      <c r="X202" s="16"/>
      <c r="Y202" s="16"/>
      <c r="Z202" s="16"/>
      <c r="AA202" s="16"/>
      <c r="AB202" s="16"/>
      <c r="AC202" s="16"/>
      <c r="AD202" s="16"/>
      <c r="AE202" s="16"/>
      <c r="AT202" s="308" t="s">
        <v>203</v>
      </c>
      <c r="AU202" s="308" t="s">
        <v>85</v>
      </c>
      <c r="AV202" s="16" t="s">
        <v>195</v>
      </c>
      <c r="AW202" s="16" t="s">
        <v>32</v>
      </c>
      <c r="AX202" s="16" t="s">
        <v>83</v>
      </c>
      <c r="AY202" s="308" t="s">
        <v>172</v>
      </c>
    </row>
    <row r="203" spans="1:65" s="2" customFormat="1" ht="24.15" customHeight="1">
      <c r="A203" s="39"/>
      <c r="B203" s="40"/>
      <c r="C203" s="242" t="s">
        <v>227</v>
      </c>
      <c r="D203" s="242" t="s">
        <v>175</v>
      </c>
      <c r="E203" s="243" t="s">
        <v>719</v>
      </c>
      <c r="F203" s="244" t="s">
        <v>720</v>
      </c>
      <c r="G203" s="245" t="s">
        <v>438</v>
      </c>
      <c r="H203" s="246">
        <v>641.43</v>
      </c>
      <c r="I203" s="247"/>
      <c r="J203" s="248">
        <f>ROUND(I203*H203,2)</f>
        <v>0</v>
      </c>
      <c r="K203" s="244" t="s">
        <v>216</v>
      </c>
      <c r="L203" s="45"/>
      <c r="M203" s="249" t="s">
        <v>1</v>
      </c>
      <c r="N203" s="250" t="s">
        <v>40</v>
      </c>
      <c r="O203" s="92"/>
      <c r="P203" s="251">
        <f>O203*H203</f>
        <v>0</v>
      </c>
      <c r="Q203" s="251">
        <v>0</v>
      </c>
      <c r="R203" s="251">
        <f>Q203*H203</f>
        <v>0</v>
      </c>
      <c r="S203" s="251">
        <v>0</v>
      </c>
      <c r="T203" s="252">
        <f>S203*H203</f>
        <v>0</v>
      </c>
      <c r="U203" s="39"/>
      <c r="V203" s="39"/>
      <c r="W203" s="39"/>
      <c r="X203" s="39"/>
      <c r="Y203" s="39"/>
      <c r="Z203" s="39"/>
      <c r="AA203" s="39"/>
      <c r="AB203" s="39"/>
      <c r="AC203" s="39"/>
      <c r="AD203" s="39"/>
      <c r="AE203" s="39"/>
      <c r="AR203" s="253" t="s">
        <v>195</v>
      </c>
      <c r="AT203" s="253" t="s">
        <v>175</v>
      </c>
      <c r="AU203" s="253" t="s">
        <v>85</v>
      </c>
      <c r="AY203" s="18" t="s">
        <v>172</v>
      </c>
      <c r="BE203" s="254">
        <f>IF(N203="základní",J203,0)</f>
        <v>0</v>
      </c>
      <c r="BF203" s="254">
        <f>IF(N203="snížená",J203,0)</f>
        <v>0</v>
      </c>
      <c r="BG203" s="254">
        <f>IF(N203="zákl. přenesená",J203,0)</f>
        <v>0</v>
      </c>
      <c r="BH203" s="254">
        <f>IF(N203="sníž. přenesená",J203,0)</f>
        <v>0</v>
      </c>
      <c r="BI203" s="254">
        <f>IF(N203="nulová",J203,0)</f>
        <v>0</v>
      </c>
      <c r="BJ203" s="18" t="s">
        <v>83</v>
      </c>
      <c r="BK203" s="254">
        <f>ROUND(I203*H203,2)</f>
        <v>0</v>
      </c>
      <c r="BL203" s="18" t="s">
        <v>195</v>
      </c>
      <c r="BM203" s="253" t="s">
        <v>1260</v>
      </c>
    </row>
    <row r="204" spans="1:47" s="2" customFormat="1" ht="12">
      <c r="A204" s="39"/>
      <c r="B204" s="40"/>
      <c r="C204" s="41"/>
      <c r="D204" s="255" t="s">
        <v>182</v>
      </c>
      <c r="E204" s="41"/>
      <c r="F204" s="256" t="s">
        <v>722</v>
      </c>
      <c r="G204" s="41"/>
      <c r="H204" s="41"/>
      <c r="I204" s="210"/>
      <c r="J204" s="41"/>
      <c r="K204" s="41"/>
      <c r="L204" s="45"/>
      <c r="M204" s="257"/>
      <c r="N204" s="258"/>
      <c r="O204" s="92"/>
      <c r="P204" s="92"/>
      <c r="Q204" s="92"/>
      <c r="R204" s="92"/>
      <c r="S204" s="92"/>
      <c r="T204" s="93"/>
      <c r="U204" s="39"/>
      <c r="V204" s="39"/>
      <c r="W204" s="39"/>
      <c r="X204" s="39"/>
      <c r="Y204" s="39"/>
      <c r="Z204" s="39"/>
      <c r="AA204" s="39"/>
      <c r="AB204" s="39"/>
      <c r="AC204" s="39"/>
      <c r="AD204" s="39"/>
      <c r="AE204" s="39"/>
      <c r="AT204" s="18" t="s">
        <v>182</v>
      </c>
      <c r="AU204" s="18" t="s">
        <v>85</v>
      </c>
    </row>
    <row r="205" spans="1:47" s="2" customFormat="1" ht="12">
      <c r="A205" s="39"/>
      <c r="B205" s="40"/>
      <c r="C205" s="41"/>
      <c r="D205" s="271" t="s">
        <v>218</v>
      </c>
      <c r="E205" s="41"/>
      <c r="F205" s="272" t="s">
        <v>723</v>
      </c>
      <c r="G205" s="41"/>
      <c r="H205" s="41"/>
      <c r="I205" s="210"/>
      <c r="J205" s="41"/>
      <c r="K205" s="41"/>
      <c r="L205" s="45"/>
      <c r="M205" s="257"/>
      <c r="N205" s="258"/>
      <c r="O205" s="92"/>
      <c r="P205" s="92"/>
      <c r="Q205" s="92"/>
      <c r="R205" s="92"/>
      <c r="S205" s="92"/>
      <c r="T205" s="93"/>
      <c r="U205" s="39"/>
      <c r="V205" s="39"/>
      <c r="W205" s="39"/>
      <c r="X205" s="39"/>
      <c r="Y205" s="39"/>
      <c r="Z205" s="39"/>
      <c r="AA205" s="39"/>
      <c r="AB205" s="39"/>
      <c r="AC205" s="39"/>
      <c r="AD205" s="39"/>
      <c r="AE205" s="39"/>
      <c r="AT205" s="18" t="s">
        <v>218</v>
      </c>
      <c r="AU205" s="18" t="s">
        <v>85</v>
      </c>
    </row>
    <row r="206" spans="1:47" s="2" customFormat="1" ht="12">
      <c r="A206" s="39"/>
      <c r="B206" s="40"/>
      <c r="C206" s="41"/>
      <c r="D206" s="255" t="s">
        <v>242</v>
      </c>
      <c r="E206" s="41"/>
      <c r="F206" s="259" t="s">
        <v>714</v>
      </c>
      <c r="G206" s="41"/>
      <c r="H206" s="41"/>
      <c r="I206" s="210"/>
      <c r="J206" s="41"/>
      <c r="K206" s="41"/>
      <c r="L206" s="45"/>
      <c r="M206" s="257"/>
      <c r="N206" s="258"/>
      <c r="O206" s="92"/>
      <c r="P206" s="92"/>
      <c r="Q206" s="92"/>
      <c r="R206" s="92"/>
      <c r="S206" s="92"/>
      <c r="T206" s="93"/>
      <c r="U206" s="39"/>
      <c r="V206" s="39"/>
      <c r="W206" s="39"/>
      <c r="X206" s="39"/>
      <c r="Y206" s="39"/>
      <c r="Z206" s="39"/>
      <c r="AA206" s="39"/>
      <c r="AB206" s="39"/>
      <c r="AC206" s="39"/>
      <c r="AD206" s="39"/>
      <c r="AE206" s="39"/>
      <c r="AT206" s="18" t="s">
        <v>242</v>
      </c>
      <c r="AU206" s="18" t="s">
        <v>85</v>
      </c>
    </row>
    <row r="207" spans="1:51" s="13" customFormat="1" ht="12">
      <c r="A207" s="13"/>
      <c r="B207" s="260"/>
      <c r="C207" s="261"/>
      <c r="D207" s="255" t="s">
        <v>203</v>
      </c>
      <c r="E207" s="262" t="s">
        <v>1</v>
      </c>
      <c r="F207" s="263" t="s">
        <v>724</v>
      </c>
      <c r="G207" s="261"/>
      <c r="H207" s="264">
        <v>641.43</v>
      </c>
      <c r="I207" s="265"/>
      <c r="J207" s="261"/>
      <c r="K207" s="261"/>
      <c r="L207" s="266"/>
      <c r="M207" s="267"/>
      <c r="N207" s="268"/>
      <c r="O207" s="268"/>
      <c r="P207" s="268"/>
      <c r="Q207" s="268"/>
      <c r="R207" s="268"/>
      <c r="S207" s="268"/>
      <c r="T207" s="269"/>
      <c r="U207" s="13"/>
      <c r="V207" s="13"/>
      <c r="W207" s="13"/>
      <c r="X207" s="13"/>
      <c r="Y207" s="13"/>
      <c r="Z207" s="13"/>
      <c r="AA207" s="13"/>
      <c r="AB207" s="13"/>
      <c r="AC207" s="13"/>
      <c r="AD207" s="13"/>
      <c r="AE207" s="13"/>
      <c r="AT207" s="270" t="s">
        <v>203</v>
      </c>
      <c r="AU207" s="270" t="s">
        <v>85</v>
      </c>
      <c r="AV207" s="13" t="s">
        <v>85</v>
      </c>
      <c r="AW207" s="13" t="s">
        <v>32</v>
      </c>
      <c r="AX207" s="13" t="s">
        <v>83</v>
      </c>
      <c r="AY207" s="270" t="s">
        <v>172</v>
      </c>
    </row>
    <row r="208" spans="1:65" s="2" customFormat="1" ht="24.15" customHeight="1">
      <c r="A208" s="39"/>
      <c r="B208" s="40"/>
      <c r="C208" s="242" t="s">
        <v>8</v>
      </c>
      <c r="D208" s="242" t="s">
        <v>175</v>
      </c>
      <c r="E208" s="243" t="s">
        <v>740</v>
      </c>
      <c r="F208" s="244" t="s">
        <v>741</v>
      </c>
      <c r="G208" s="245" t="s">
        <v>438</v>
      </c>
      <c r="H208" s="246">
        <v>71.27</v>
      </c>
      <c r="I208" s="247"/>
      <c r="J208" s="248">
        <f>ROUND(I208*H208,2)</f>
        <v>0</v>
      </c>
      <c r="K208" s="244" t="s">
        <v>216</v>
      </c>
      <c r="L208" s="45"/>
      <c r="M208" s="249" t="s">
        <v>1</v>
      </c>
      <c r="N208" s="250" t="s">
        <v>40</v>
      </c>
      <c r="O208" s="92"/>
      <c r="P208" s="251">
        <f>O208*H208</f>
        <v>0</v>
      </c>
      <c r="Q208" s="251">
        <v>0</v>
      </c>
      <c r="R208" s="251">
        <f>Q208*H208</f>
        <v>0</v>
      </c>
      <c r="S208" s="251">
        <v>0</v>
      </c>
      <c r="T208" s="252">
        <f>S208*H208</f>
        <v>0</v>
      </c>
      <c r="U208" s="39"/>
      <c r="V208" s="39"/>
      <c r="W208" s="39"/>
      <c r="X208" s="39"/>
      <c r="Y208" s="39"/>
      <c r="Z208" s="39"/>
      <c r="AA208" s="39"/>
      <c r="AB208" s="39"/>
      <c r="AC208" s="39"/>
      <c r="AD208" s="39"/>
      <c r="AE208" s="39"/>
      <c r="AR208" s="253" t="s">
        <v>195</v>
      </c>
      <c r="AT208" s="253" t="s">
        <v>175</v>
      </c>
      <c r="AU208" s="253" t="s">
        <v>85</v>
      </c>
      <c r="AY208" s="18" t="s">
        <v>172</v>
      </c>
      <c r="BE208" s="254">
        <f>IF(N208="základní",J208,0)</f>
        <v>0</v>
      </c>
      <c r="BF208" s="254">
        <f>IF(N208="snížená",J208,0)</f>
        <v>0</v>
      </c>
      <c r="BG208" s="254">
        <f>IF(N208="zákl. přenesená",J208,0)</f>
        <v>0</v>
      </c>
      <c r="BH208" s="254">
        <f>IF(N208="sníž. přenesená",J208,0)</f>
        <v>0</v>
      </c>
      <c r="BI208" s="254">
        <f>IF(N208="nulová",J208,0)</f>
        <v>0</v>
      </c>
      <c r="BJ208" s="18" t="s">
        <v>83</v>
      </c>
      <c r="BK208" s="254">
        <f>ROUND(I208*H208,2)</f>
        <v>0</v>
      </c>
      <c r="BL208" s="18" t="s">
        <v>195</v>
      </c>
      <c r="BM208" s="253" t="s">
        <v>1261</v>
      </c>
    </row>
    <row r="209" spans="1:47" s="2" customFormat="1" ht="12">
      <c r="A209" s="39"/>
      <c r="B209" s="40"/>
      <c r="C209" s="41"/>
      <c r="D209" s="255" t="s">
        <v>182</v>
      </c>
      <c r="E209" s="41"/>
      <c r="F209" s="256" t="s">
        <v>743</v>
      </c>
      <c r="G209" s="41"/>
      <c r="H209" s="41"/>
      <c r="I209" s="210"/>
      <c r="J209" s="41"/>
      <c r="K209" s="41"/>
      <c r="L209" s="45"/>
      <c r="M209" s="257"/>
      <c r="N209" s="258"/>
      <c r="O209" s="92"/>
      <c r="P209" s="92"/>
      <c r="Q209" s="92"/>
      <c r="R209" s="92"/>
      <c r="S209" s="92"/>
      <c r="T209" s="93"/>
      <c r="U209" s="39"/>
      <c r="V209" s="39"/>
      <c r="W209" s="39"/>
      <c r="X209" s="39"/>
      <c r="Y209" s="39"/>
      <c r="Z209" s="39"/>
      <c r="AA209" s="39"/>
      <c r="AB209" s="39"/>
      <c r="AC209" s="39"/>
      <c r="AD209" s="39"/>
      <c r="AE209" s="39"/>
      <c r="AT209" s="18" t="s">
        <v>182</v>
      </c>
      <c r="AU209" s="18" t="s">
        <v>85</v>
      </c>
    </row>
    <row r="210" spans="1:47" s="2" customFormat="1" ht="12">
      <c r="A210" s="39"/>
      <c r="B210" s="40"/>
      <c r="C210" s="41"/>
      <c r="D210" s="271" t="s">
        <v>218</v>
      </c>
      <c r="E210" s="41"/>
      <c r="F210" s="272" t="s">
        <v>744</v>
      </c>
      <c r="G210" s="41"/>
      <c r="H210" s="41"/>
      <c r="I210" s="210"/>
      <c r="J210" s="41"/>
      <c r="K210" s="41"/>
      <c r="L210" s="45"/>
      <c r="M210" s="257"/>
      <c r="N210" s="258"/>
      <c r="O210" s="92"/>
      <c r="P210" s="92"/>
      <c r="Q210" s="92"/>
      <c r="R210" s="92"/>
      <c r="S210" s="92"/>
      <c r="T210" s="93"/>
      <c r="U210" s="39"/>
      <c r="V210" s="39"/>
      <c r="W210" s="39"/>
      <c r="X210" s="39"/>
      <c r="Y210" s="39"/>
      <c r="Z210" s="39"/>
      <c r="AA210" s="39"/>
      <c r="AB210" s="39"/>
      <c r="AC210" s="39"/>
      <c r="AD210" s="39"/>
      <c r="AE210" s="39"/>
      <c r="AT210" s="18" t="s">
        <v>218</v>
      </c>
      <c r="AU210" s="18" t="s">
        <v>85</v>
      </c>
    </row>
    <row r="211" spans="1:47" s="2" customFormat="1" ht="12">
      <c r="A211" s="39"/>
      <c r="B211" s="40"/>
      <c r="C211" s="41"/>
      <c r="D211" s="255" t="s">
        <v>242</v>
      </c>
      <c r="E211" s="41"/>
      <c r="F211" s="259" t="s">
        <v>745</v>
      </c>
      <c r="G211" s="41"/>
      <c r="H211" s="41"/>
      <c r="I211" s="210"/>
      <c r="J211" s="41"/>
      <c r="K211" s="41"/>
      <c r="L211" s="45"/>
      <c r="M211" s="257"/>
      <c r="N211" s="258"/>
      <c r="O211" s="92"/>
      <c r="P211" s="92"/>
      <c r="Q211" s="92"/>
      <c r="R211" s="92"/>
      <c r="S211" s="92"/>
      <c r="T211" s="93"/>
      <c r="U211" s="39"/>
      <c r="V211" s="39"/>
      <c r="W211" s="39"/>
      <c r="X211" s="39"/>
      <c r="Y211" s="39"/>
      <c r="Z211" s="39"/>
      <c r="AA211" s="39"/>
      <c r="AB211" s="39"/>
      <c r="AC211" s="39"/>
      <c r="AD211" s="39"/>
      <c r="AE211" s="39"/>
      <c r="AT211" s="18" t="s">
        <v>242</v>
      </c>
      <c r="AU211" s="18" t="s">
        <v>85</v>
      </c>
    </row>
    <row r="212" spans="1:51" s="13" customFormat="1" ht="12">
      <c r="A212" s="13"/>
      <c r="B212" s="260"/>
      <c r="C212" s="261"/>
      <c r="D212" s="255" t="s">
        <v>203</v>
      </c>
      <c r="E212" s="262" t="s">
        <v>1</v>
      </c>
      <c r="F212" s="263" t="s">
        <v>382</v>
      </c>
      <c r="G212" s="261"/>
      <c r="H212" s="264">
        <v>71.27</v>
      </c>
      <c r="I212" s="265"/>
      <c r="J212" s="261"/>
      <c r="K212" s="261"/>
      <c r="L212" s="266"/>
      <c r="M212" s="267"/>
      <c r="N212" s="268"/>
      <c r="O212" s="268"/>
      <c r="P212" s="268"/>
      <c r="Q212" s="268"/>
      <c r="R212" s="268"/>
      <c r="S212" s="268"/>
      <c r="T212" s="269"/>
      <c r="U212" s="13"/>
      <c r="V212" s="13"/>
      <c r="W212" s="13"/>
      <c r="X212" s="13"/>
      <c r="Y212" s="13"/>
      <c r="Z212" s="13"/>
      <c r="AA212" s="13"/>
      <c r="AB212" s="13"/>
      <c r="AC212" s="13"/>
      <c r="AD212" s="13"/>
      <c r="AE212" s="13"/>
      <c r="AT212" s="270" t="s">
        <v>203</v>
      </c>
      <c r="AU212" s="270" t="s">
        <v>85</v>
      </c>
      <c r="AV212" s="13" t="s">
        <v>85</v>
      </c>
      <c r="AW212" s="13" t="s">
        <v>32</v>
      </c>
      <c r="AX212" s="13" t="s">
        <v>83</v>
      </c>
      <c r="AY212" s="270" t="s">
        <v>172</v>
      </c>
    </row>
    <row r="213" spans="1:65" s="2" customFormat="1" ht="24.15" customHeight="1">
      <c r="A213" s="39"/>
      <c r="B213" s="40"/>
      <c r="C213" s="242" t="s">
        <v>346</v>
      </c>
      <c r="D213" s="242" t="s">
        <v>175</v>
      </c>
      <c r="E213" s="243" t="s">
        <v>754</v>
      </c>
      <c r="F213" s="244" t="s">
        <v>755</v>
      </c>
      <c r="G213" s="245" t="s">
        <v>438</v>
      </c>
      <c r="H213" s="246">
        <v>71.27</v>
      </c>
      <c r="I213" s="247"/>
      <c r="J213" s="248">
        <f>ROUND(I213*H213,2)</f>
        <v>0</v>
      </c>
      <c r="K213" s="244" t="s">
        <v>179</v>
      </c>
      <c r="L213" s="45"/>
      <c r="M213" s="249" t="s">
        <v>1</v>
      </c>
      <c r="N213" s="250" t="s">
        <v>40</v>
      </c>
      <c r="O213" s="92"/>
      <c r="P213" s="251">
        <f>O213*H213</f>
        <v>0</v>
      </c>
      <c r="Q213" s="251">
        <v>0</v>
      </c>
      <c r="R213" s="251">
        <f>Q213*H213</f>
        <v>0</v>
      </c>
      <c r="S213" s="251">
        <v>0</v>
      </c>
      <c r="T213" s="252">
        <f>S213*H213</f>
        <v>0</v>
      </c>
      <c r="U213" s="39"/>
      <c r="V213" s="39"/>
      <c r="W213" s="39"/>
      <c r="X213" s="39"/>
      <c r="Y213" s="39"/>
      <c r="Z213" s="39"/>
      <c r="AA213" s="39"/>
      <c r="AB213" s="39"/>
      <c r="AC213" s="39"/>
      <c r="AD213" s="39"/>
      <c r="AE213" s="39"/>
      <c r="AR213" s="253" t="s">
        <v>195</v>
      </c>
      <c r="AT213" s="253" t="s">
        <v>175</v>
      </c>
      <c r="AU213" s="253" t="s">
        <v>85</v>
      </c>
      <c r="AY213" s="18" t="s">
        <v>172</v>
      </c>
      <c r="BE213" s="254">
        <f>IF(N213="základní",J213,0)</f>
        <v>0</v>
      </c>
      <c r="BF213" s="254">
        <f>IF(N213="snížená",J213,0)</f>
        <v>0</v>
      </c>
      <c r="BG213" s="254">
        <f>IF(N213="zákl. přenesená",J213,0)</f>
        <v>0</v>
      </c>
      <c r="BH213" s="254">
        <f>IF(N213="sníž. přenesená",J213,0)</f>
        <v>0</v>
      </c>
      <c r="BI213" s="254">
        <f>IF(N213="nulová",J213,0)</f>
        <v>0</v>
      </c>
      <c r="BJ213" s="18" t="s">
        <v>83</v>
      </c>
      <c r="BK213" s="254">
        <f>ROUND(I213*H213,2)</f>
        <v>0</v>
      </c>
      <c r="BL213" s="18" t="s">
        <v>195</v>
      </c>
      <c r="BM213" s="253" t="s">
        <v>1262</v>
      </c>
    </row>
    <row r="214" spans="1:47" s="2" customFormat="1" ht="12">
      <c r="A214" s="39"/>
      <c r="B214" s="40"/>
      <c r="C214" s="41"/>
      <c r="D214" s="255" t="s">
        <v>182</v>
      </c>
      <c r="E214" s="41"/>
      <c r="F214" s="256" t="s">
        <v>440</v>
      </c>
      <c r="G214" s="41"/>
      <c r="H214" s="41"/>
      <c r="I214" s="210"/>
      <c r="J214" s="41"/>
      <c r="K214" s="41"/>
      <c r="L214" s="45"/>
      <c r="M214" s="257"/>
      <c r="N214" s="258"/>
      <c r="O214" s="92"/>
      <c r="P214" s="92"/>
      <c r="Q214" s="92"/>
      <c r="R214" s="92"/>
      <c r="S214" s="92"/>
      <c r="T214" s="93"/>
      <c r="U214" s="39"/>
      <c r="V214" s="39"/>
      <c r="W214" s="39"/>
      <c r="X214" s="39"/>
      <c r="Y214" s="39"/>
      <c r="Z214" s="39"/>
      <c r="AA214" s="39"/>
      <c r="AB214" s="39"/>
      <c r="AC214" s="39"/>
      <c r="AD214" s="39"/>
      <c r="AE214" s="39"/>
      <c r="AT214" s="18" t="s">
        <v>182</v>
      </c>
      <c r="AU214" s="18" t="s">
        <v>85</v>
      </c>
    </row>
    <row r="215" spans="1:47" s="2" customFormat="1" ht="12">
      <c r="A215" s="39"/>
      <c r="B215" s="40"/>
      <c r="C215" s="41"/>
      <c r="D215" s="255" t="s">
        <v>242</v>
      </c>
      <c r="E215" s="41"/>
      <c r="F215" s="259" t="s">
        <v>751</v>
      </c>
      <c r="G215" s="41"/>
      <c r="H215" s="41"/>
      <c r="I215" s="210"/>
      <c r="J215" s="41"/>
      <c r="K215" s="41"/>
      <c r="L215" s="45"/>
      <c r="M215" s="257"/>
      <c r="N215" s="258"/>
      <c r="O215" s="92"/>
      <c r="P215" s="92"/>
      <c r="Q215" s="92"/>
      <c r="R215" s="92"/>
      <c r="S215" s="92"/>
      <c r="T215" s="93"/>
      <c r="U215" s="39"/>
      <c r="V215" s="39"/>
      <c r="W215" s="39"/>
      <c r="X215" s="39"/>
      <c r="Y215" s="39"/>
      <c r="Z215" s="39"/>
      <c r="AA215" s="39"/>
      <c r="AB215" s="39"/>
      <c r="AC215" s="39"/>
      <c r="AD215" s="39"/>
      <c r="AE215" s="39"/>
      <c r="AT215" s="18" t="s">
        <v>242</v>
      </c>
      <c r="AU215" s="18" t="s">
        <v>85</v>
      </c>
    </row>
    <row r="216" spans="1:51" s="13" customFormat="1" ht="12">
      <c r="A216" s="13"/>
      <c r="B216" s="260"/>
      <c r="C216" s="261"/>
      <c r="D216" s="255" t="s">
        <v>203</v>
      </c>
      <c r="E216" s="262" t="s">
        <v>1</v>
      </c>
      <c r="F216" s="263" t="s">
        <v>382</v>
      </c>
      <c r="G216" s="261"/>
      <c r="H216" s="264">
        <v>71.27</v>
      </c>
      <c r="I216" s="265"/>
      <c r="J216" s="261"/>
      <c r="K216" s="261"/>
      <c r="L216" s="266"/>
      <c r="M216" s="267"/>
      <c r="N216" s="268"/>
      <c r="O216" s="268"/>
      <c r="P216" s="268"/>
      <c r="Q216" s="268"/>
      <c r="R216" s="268"/>
      <c r="S216" s="268"/>
      <c r="T216" s="269"/>
      <c r="U216" s="13"/>
      <c r="V216" s="13"/>
      <c r="W216" s="13"/>
      <c r="X216" s="13"/>
      <c r="Y216" s="13"/>
      <c r="Z216" s="13"/>
      <c r="AA216" s="13"/>
      <c r="AB216" s="13"/>
      <c r="AC216" s="13"/>
      <c r="AD216" s="13"/>
      <c r="AE216" s="13"/>
      <c r="AT216" s="270" t="s">
        <v>203</v>
      </c>
      <c r="AU216" s="270" t="s">
        <v>85</v>
      </c>
      <c r="AV216" s="13" t="s">
        <v>85</v>
      </c>
      <c r="AW216" s="13" t="s">
        <v>32</v>
      </c>
      <c r="AX216" s="13" t="s">
        <v>83</v>
      </c>
      <c r="AY216" s="270" t="s">
        <v>172</v>
      </c>
    </row>
    <row r="217" spans="1:63" s="12" customFormat="1" ht="22.8" customHeight="1">
      <c r="A217" s="12"/>
      <c r="B217" s="226"/>
      <c r="C217" s="227"/>
      <c r="D217" s="228" t="s">
        <v>74</v>
      </c>
      <c r="E217" s="240" t="s">
        <v>757</v>
      </c>
      <c r="F217" s="240" t="s">
        <v>758</v>
      </c>
      <c r="G217" s="227"/>
      <c r="H217" s="227"/>
      <c r="I217" s="230"/>
      <c r="J217" s="241">
        <f>BK217</f>
        <v>0</v>
      </c>
      <c r="K217" s="227"/>
      <c r="L217" s="232"/>
      <c r="M217" s="233"/>
      <c r="N217" s="234"/>
      <c r="O217" s="234"/>
      <c r="P217" s="235">
        <f>SUM(P218:P221)</f>
        <v>0</v>
      </c>
      <c r="Q217" s="234"/>
      <c r="R217" s="235">
        <f>SUM(R218:R221)</f>
        <v>0</v>
      </c>
      <c r="S217" s="234"/>
      <c r="T217" s="236">
        <f>SUM(T218:T221)</f>
        <v>0</v>
      </c>
      <c r="U217" s="12"/>
      <c r="V217" s="12"/>
      <c r="W217" s="12"/>
      <c r="X217" s="12"/>
      <c r="Y217" s="12"/>
      <c r="Z217" s="12"/>
      <c r="AA217" s="12"/>
      <c r="AB217" s="12"/>
      <c r="AC217" s="12"/>
      <c r="AD217" s="12"/>
      <c r="AE217" s="12"/>
      <c r="AR217" s="237" t="s">
        <v>83</v>
      </c>
      <c r="AT217" s="238" t="s">
        <v>74</v>
      </c>
      <c r="AU217" s="238" t="s">
        <v>83</v>
      </c>
      <c r="AY217" s="237" t="s">
        <v>172</v>
      </c>
      <c r="BK217" s="239">
        <f>SUM(BK218:BK221)</f>
        <v>0</v>
      </c>
    </row>
    <row r="218" spans="1:65" s="2" customFormat="1" ht="33" customHeight="1">
      <c r="A218" s="39"/>
      <c r="B218" s="40"/>
      <c r="C218" s="242" t="s">
        <v>353</v>
      </c>
      <c r="D218" s="242" t="s">
        <v>175</v>
      </c>
      <c r="E218" s="243" t="s">
        <v>760</v>
      </c>
      <c r="F218" s="244" t="s">
        <v>761</v>
      </c>
      <c r="G218" s="245" t="s">
        <v>438</v>
      </c>
      <c r="H218" s="246">
        <v>0.166</v>
      </c>
      <c r="I218" s="247"/>
      <c r="J218" s="248">
        <f>ROUND(I218*H218,2)</f>
        <v>0</v>
      </c>
      <c r="K218" s="244" t="s">
        <v>216</v>
      </c>
      <c r="L218" s="45"/>
      <c r="M218" s="249" t="s">
        <v>1</v>
      </c>
      <c r="N218" s="250" t="s">
        <v>40</v>
      </c>
      <c r="O218" s="92"/>
      <c r="P218" s="251">
        <f>O218*H218</f>
        <v>0</v>
      </c>
      <c r="Q218" s="251">
        <v>0</v>
      </c>
      <c r="R218" s="251">
        <f>Q218*H218</f>
        <v>0</v>
      </c>
      <c r="S218" s="251">
        <v>0</v>
      </c>
      <c r="T218" s="252">
        <f>S218*H218</f>
        <v>0</v>
      </c>
      <c r="U218" s="39"/>
      <c r="V218" s="39"/>
      <c r="W218" s="39"/>
      <c r="X218" s="39"/>
      <c r="Y218" s="39"/>
      <c r="Z218" s="39"/>
      <c r="AA218" s="39"/>
      <c r="AB218" s="39"/>
      <c r="AC218" s="39"/>
      <c r="AD218" s="39"/>
      <c r="AE218" s="39"/>
      <c r="AR218" s="253" t="s">
        <v>195</v>
      </c>
      <c r="AT218" s="253" t="s">
        <v>175</v>
      </c>
      <c r="AU218" s="253" t="s">
        <v>85</v>
      </c>
      <c r="AY218" s="18" t="s">
        <v>172</v>
      </c>
      <c r="BE218" s="254">
        <f>IF(N218="základní",J218,0)</f>
        <v>0</v>
      </c>
      <c r="BF218" s="254">
        <f>IF(N218="snížená",J218,0)</f>
        <v>0</v>
      </c>
      <c r="BG218" s="254">
        <f>IF(N218="zákl. přenesená",J218,0)</f>
        <v>0</v>
      </c>
      <c r="BH218" s="254">
        <f>IF(N218="sníž. přenesená",J218,0)</f>
        <v>0</v>
      </c>
      <c r="BI218" s="254">
        <f>IF(N218="nulová",J218,0)</f>
        <v>0</v>
      </c>
      <c r="BJ218" s="18" t="s">
        <v>83</v>
      </c>
      <c r="BK218" s="254">
        <f>ROUND(I218*H218,2)</f>
        <v>0</v>
      </c>
      <c r="BL218" s="18" t="s">
        <v>195</v>
      </c>
      <c r="BM218" s="253" t="s">
        <v>1263</v>
      </c>
    </row>
    <row r="219" spans="1:47" s="2" customFormat="1" ht="12">
      <c r="A219" s="39"/>
      <c r="B219" s="40"/>
      <c r="C219" s="41"/>
      <c r="D219" s="255" t="s">
        <v>182</v>
      </c>
      <c r="E219" s="41"/>
      <c r="F219" s="256" t="s">
        <v>763</v>
      </c>
      <c r="G219" s="41"/>
      <c r="H219" s="41"/>
      <c r="I219" s="210"/>
      <c r="J219" s="41"/>
      <c r="K219" s="41"/>
      <c r="L219" s="45"/>
      <c r="M219" s="257"/>
      <c r="N219" s="258"/>
      <c r="O219" s="92"/>
      <c r="P219" s="92"/>
      <c r="Q219" s="92"/>
      <c r="R219" s="92"/>
      <c r="S219" s="92"/>
      <c r="T219" s="93"/>
      <c r="U219" s="39"/>
      <c r="V219" s="39"/>
      <c r="W219" s="39"/>
      <c r="X219" s="39"/>
      <c r="Y219" s="39"/>
      <c r="Z219" s="39"/>
      <c r="AA219" s="39"/>
      <c r="AB219" s="39"/>
      <c r="AC219" s="39"/>
      <c r="AD219" s="39"/>
      <c r="AE219" s="39"/>
      <c r="AT219" s="18" t="s">
        <v>182</v>
      </c>
      <c r="AU219" s="18" t="s">
        <v>85</v>
      </c>
    </row>
    <row r="220" spans="1:47" s="2" customFormat="1" ht="12">
      <c r="A220" s="39"/>
      <c r="B220" s="40"/>
      <c r="C220" s="41"/>
      <c r="D220" s="271" t="s">
        <v>218</v>
      </c>
      <c r="E220" s="41"/>
      <c r="F220" s="272" t="s">
        <v>764</v>
      </c>
      <c r="G220" s="41"/>
      <c r="H220" s="41"/>
      <c r="I220" s="210"/>
      <c r="J220" s="41"/>
      <c r="K220" s="41"/>
      <c r="L220" s="45"/>
      <c r="M220" s="257"/>
      <c r="N220" s="258"/>
      <c r="O220" s="92"/>
      <c r="P220" s="92"/>
      <c r="Q220" s="92"/>
      <c r="R220" s="92"/>
      <c r="S220" s="92"/>
      <c r="T220" s="93"/>
      <c r="U220" s="39"/>
      <c r="V220" s="39"/>
      <c r="W220" s="39"/>
      <c r="X220" s="39"/>
      <c r="Y220" s="39"/>
      <c r="Z220" s="39"/>
      <c r="AA220" s="39"/>
      <c r="AB220" s="39"/>
      <c r="AC220" s="39"/>
      <c r="AD220" s="39"/>
      <c r="AE220" s="39"/>
      <c r="AT220" s="18" t="s">
        <v>218</v>
      </c>
      <c r="AU220" s="18" t="s">
        <v>85</v>
      </c>
    </row>
    <row r="221" spans="1:47" s="2" customFormat="1" ht="12">
      <c r="A221" s="39"/>
      <c r="B221" s="40"/>
      <c r="C221" s="41"/>
      <c r="D221" s="255" t="s">
        <v>242</v>
      </c>
      <c r="E221" s="41"/>
      <c r="F221" s="259" t="s">
        <v>765</v>
      </c>
      <c r="G221" s="41"/>
      <c r="H221" s="41"/>
      <c r="I221" s="210"/>
      <c r="J221" s="41"/>
      <c r="K221" s="41"/>
      <c r="L221" s="45"/>
      <c r="M221" s="319"/>
      <c r="N221" s="320"/>
      <c r="O221" s="321"/>
      <c r="P221" s="321"/>
      <c r="Q221" s="321"/>
      <c r="R221" s="321"/>
      <c r="S221" s="321"/>
      <c r="T221" s="322"/>
      <c r="U221" s="39"/>
      <c r="V221" s="39"/>
      <c r="W221" s="39"/>
      <c r="X221" s="39"/>
      <c r="Y221" s="39"/>
      <c r="Z221" s="39"/>
      <c r="AA221" s="39"/>
      <c r="AB221" s="39"/>
      <c r="AC221" s="39"/>
      <c r="AD221" s="39"/>
      <c r="AE221" s="39"/>
      <c r="AT221" s="18" t="s">
        <v>242</v>
      </c>
      <c r="AU221" s="18" t="s">
        <v>85</v>
      </c>
    </row>
    <row r="222" spans="1:31" s="2" customFormat="1" ht="6.95" customHeight="1">
      <c r="A222" s="39"/>
      <c r="B222" s="67"/>
      <c r="C222" s="68"/>
      <c r="D222" s="68"/>
      <c r="E222" s="68"/>
      <c r="F222" s="68"/>
      <c r="G222" s="68"/>
      <c r="H222" s="68"/>
      <c r="I222" s="68"/>
      <c r="J222" s="68"/>
      <c r="K222" s="68"/>
      <c r="L222" s="45"/>
      <c r="M222" s="39"/>
      <c r="O222" s="39"/>
      <c r="P222" s="39"/>
      <c r="Q222" s="39"/>
      <c r="R222" s="39"/>
      <c r="S222" s="39"/>
      <c r="T222" s="39"/>
      <c r="U222" s="39"/>
      <c r="V222" s="39"/>
      <c r="W222" s="39"/>
      <c r="X222" s="39"/>
      <c r="Y222" s="39"/>
      <c r="Z222" s="39"/>
      <c r="AA222" s="39"/>
      <c r="AB222" s="39"/>
      <c r="AC222" s="39"/>
      <c r="AD222" s="39"/>
      <c r="AE222" s="39"/>
    </row>
  </sheetData>
  <sheetProtection password="CC35" sheet="1" objects="1" scenarios="1" formatColumns="0" formatRows="0" autoFilter="0"/>
  <autoFilter ref="C131:K221"/>
  <mergeCells count="14">
    <mergeCell ref="E7:H7"/>
    <mergeCell ref="E9:H9"/>
    <mergeCell ref="E18:H18"/>
    <mergeCell ref="E27:H27"/>
    <mergeCell ref="E85:H85"/>
    <mergeCell ref="E87:H87"/>
    <mergeCell ref="D106:F106"/>
    <mergeCell ref="D107:F107"/>
    <mergeCell ref="D108:F108"/>
    <mergeCell ref="D109:F109"/>
    <mergeCell ref="D110:F110"/>
    <mergeCell ref="E122:H122"/>
    <mergeCell ref="E124:H124"/>
    <mergeCell ref="L2:V2"/>
  </mergeCells>
  <hyperlinks>
    <hyperlink ref="F161" r:id="rId1" display="https://podminky.urs.cz/item/CS_URS_2022_01/565135111"/>
    <hyperlink ref="F166" r:id="rId2" display="https://podminky.urs.cz/item/CS_URS_2022_01/573111112"/>
    <hyperlink ref="F170" r:id="rId3" display="https://podminky.urs.cz/item/CS_URS_2022_01/573211108"/>
    <hyperlink ref="F174" r:id="rId4" display="https://podminky.urs.cz/item/CS_URS_2022_01/577134111"/>
    <hyperlink ref="F179" r:id="rId5" display="https://podminky.urs.cz/item/CS_URS_2022_01/577155112"/>
    <hyperlink ref="F184" r:id="rId6" display="https://podminky.urs.cz/item/CS_URS_2022_01/599141111"/>
    <hyperlink ref="F197" r:id="rId7" display="https://podminky.urs.cz/item/CS_URS_2022_01/997221551"/>
    <hyperlink ref="F205" r:id="rId8" display="https://podminky.urs.cz/item/CS_URS_2022_01/997221559"/>
    <hyperlink ref="F210" r:id="rId9" display="https://podminky.urs.cz/item/CS_URS_2022_01/997221611"/>
    <hyperlink ref="F220" r:id="rId10" display="https://podminky.urs.cz/item/CS_URS_2022_01/998225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1"/>
</worksheet>
</file>

<file path=xl/worksheets/sheet8.xml><?xml version="1.0" encoding="utf-8"?>
<worksheet xmlns="http://schemas.openxmlformats.org/spreadsheetml/2006/main" xmlns:r="http://schemas.openxmlformats.org/officeDocument/2006/relationships">
  <sheetPr>
    <pageSetUpPr fitToPage="1"/>
  </sheetPr>
  <dimension ref="A2:BM53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56" s="1" customFormat="1" ht="36.95" customHeight="1">
      <c r="L2" s="1"/>
      <c r="M2" s="1"/>
      <c r="N2" s="1"/>
      <c r="O2" s="1"/>
      <c r="P2" s="1"/>
      <c r="Q2" s="1"/>
      <c r="R2" s="1"/>
      <c r="S2" s="1"/>
      <c r="T2" s="1"/>
      <c r="U2" s="1"/>
      <c r="V2" s="1"/>
      <c r="AT2" s="18" t="s">
        <v>103</v>
      </c>
      <c r="AZ2" s="276" t="s">
        <v>1264</v>
      </c>
      <c r="BA2" s="276" t="s">
        <v>1264</v>
      </c>
      <c r="BB2" s="276" t="s">
        <v>1</v>
      </c>
      <c r="BC2" s="276" t="s">
        <v>1265</v>
      </c>
      <c r="BD2" s="276" t="s">
        <v>85</v>
      </c>
    </row>
    <row r="3" spans="2:56" s="1" customFormat="1" ht="6.95" customHeight="1">
      <c r="B3" s="147"/>
      <c r="C3" s="148"/>
      <c r="D3" s="148"/>
      <c r="E3" s="148"/>
      <c r="F3" s="148"/>
      <c r="G3" s="148"/>
      <c r="H3" s="148"/>
      <c r="I3" s="148"/>
      <c r="J3" s="148"/>
      <c r="K3" s="148"/>
      <c r="L3" s="21"/>
      <c r="AT3" s="18" t="s">
        <v>85</v>
      </c>
      <c r="AZ3" s="276" t="s">
        <v>1266</v>
      </c>
      <c r="BA3" s="276" t="s">
        <v>1266</v>
      </c>
      <c r="BB3" s="276" t="s">
        <v>1</v>
      </c>
      <c r="BC3" s="276" t="s">
        <v>1267</v>
      </c>
      <c r="BD3" s="276" t="s">
        <v>85</v>
      </c>
    </row>
    <row r="4" spans="2:56" s="1" customFormat="1" ht="24.95" customHeight="1">
      <c r="B4" s="21"/>
      <c r="D4" s="149" t="s">
        <v>132</v>
      </c>
      <c r="L4" s="21"/>
      <c r="M4" s="150" t="s">
        <v>10</v>
      </c>
      <c r="AT4" s="18" t="s">
        <v>4</v>
      </c>
      <c r="AZ4" s="276" t="s">
        <v>1268</v>
      </c>
      <c r="BA4" s="276" t="s">
        <v>1268</v>
      </c>
      <c r="BB4" s="276" t="s">
        <v>1</v>
      </c>
      <c r="BC4" s="276" t="s">
        <v>1269</v>
      </c>
      <c r="BD4" s="276" t="s">
        <v>85</v>
      </c>
    </row>
    <row r="5" spans="2:56" s="1" customFormat="1" ht="6.95" customHeight="1">
      <c r="B5" s="21"/>
      <c r="L5" s="21"/>
      <c r="AZ5" s="276" t="s">
        <v>1270</v>
      </c>
      <c r="BA5" s="276" t="s">
        <v>1270</v>
      </c>
      <c r="BB5" s="276" t="s">
        <v>1</v>
      </c>
      <c r="BC5" s="276" t="s">
        <v>1271</v>
      </c>
      <c r="BD5" s="276" t="s">
        <v>85</v>
      </c>
    </row>
    <row r="6" spans="2:56" s="1" customFormat="1" ht="12" customHeight="1">
      <c r="B6" s="21"/>
      <c r="D6" s="151" t="s">
        <v>16</v>
      </c>
      <c r="L6" s="21"/>
      <c r="AZ6" s="276" t="s">
        <v>1272</v>
      </c>
      <c r="BA6" s="276" t="s">
        <v>1272</v>
      </c>
      <c r="BB6" s="276" t="s">
        <v>1</v>
      </c>
      <c r="BC6" s="276" t="s">
        <v>1273</v>
      </c>
      <c r="BD6" s="276" t="s">
        <v>85</v>
      </c>
    </row>
    <row r="7" spans="2:56" s="1" customFormat="1" ht="26.25" customHeight="1">
      <c r="B7" s="21"/>
      <c r="E7" s="152" t="str">
        <f>'Rekapitulace stavby'!K6</f>
        <v>Chodník a úpravy autobusových zastávek, ul. Císařská v Novém Jičíně (Bocheta)</v>
      </c>
      <c r="F7" s="151"/>
      <c r="G7" s="151"/>
      <c r="H7" s="151"/>
      <c r="L7" s="21"/>
      <c r="AZ7" s="276" t="s">
        <v>1274</v>
      </c>
      <c r="BA7" s="276" t="s">
        <v>1274</v>
      </c>
      <c r="BB7" s="276" t="s">
        <v>1</v>
      </c>
      <c r="BC7" s="276" t="s">
        <v>1275</v>
      </c>
      <c r="BD7" s="276" t="s">
        <v>85</v>
      </c>
    </row>
    <row r="8" spans="1:56"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c r="AZ8" s="276" t="s">
        <v>1276</v>
      </c>
      <c r="BA8" s="276" t="s">
        <v>1276</v>
      </c>
      <c r="BB8" s="276" t="s">
        <v>1</v>
      </c>
      <c r="BC8" s="276" t="s">
        <v>1277</v>
      </c>
      <c r="BD8" s="276" t="s">
        <v>85</v>
      </c>
    </row>
    <row r="9" spans="1:56" s="2" customFormat="1" ht="16.5" customHeight="1">
      <c r="A9" s="39"/>
      <c r="B9" s="45"/>
      <c r="C9" s="39"/>
      <c r="D9" s="39"/>
      <c r="E9" s="153" t="s">
        <v>1278</v>
      </c>
      <c r="F9" s="39"/>
      <c r="G9" s="39"/>
      <c r="H9" s="39"/>
      <c r="I9" s="39"/>
      <c r="J9" s="39"/>
      <c r="K9" s="39"/>
      <c r="L9" s="64"/>
      <c r="S9" s="39"/>
      <c r="T9" s="39"/>
      <c r="U9" s="39"/>
      <c r="V9" s="39"/>
      <c r="W9" s="39"/>
      <c r="X9" s="39"/>
      <c r="Y9" s="39"/>
      <c r="Z9" s="39"/>
      <c r="AA9" s="39"/>
      <c r="AB9" s="39"/>
      <c r="AC9" s="39"/>
      <c r="AD9" s="39"/>
      <c r="AE9" s="39"/>
      <c r="AZ9" s="276" t="s">
        <v>1279</v>
      </c>
      <c r="BA9" s="276" t="s">
        <v>1279</v>
      </c>
      <c r="BB9" s="276" t="s">
        <v>1</v>
      </c>
      <c r="BC9" s="276" t="s">
        <v>1280</v>
      </c>
      <c r="BD9" s="276" t="s">
        <v>85</v>
      </c>
    </row>
    <row r="10" spans="1:56"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c r="AZ10" s="276" t="s">
        <v>1281</v>
      </c>
      <c r="BA10" s="276" t="s">
        <v>1281</v>
      </c>
      <c r="BB10" s="276" t="s">
        <v>1</v>
      </c>
      <c r="BC10" s="276" t="s">
        <v>1282</v>
      </c>
      <c r="BD10" s="276" t="s">
        <v>85</v>
      </c>
    </row>
    <row r="11" spans="1:56"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c r="AZ11" s="276" t="s">
        <v>1283</v>
      </c>
      <c r="BA11" s="276" t="s">
        <v>1283</v>
      </c>
      <c r="BB11" s="276" t="s">
        <v>1</v>
      </c>
      <c r="BC11" s="276" t="s">
        <v>1280</v>
      </c>
      <c r="BD11" s="276" t="s">
        <v>85</v>
      </c>
    </row>
    <row r="12" spans="1:56"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c r="AZ12" s="276" t="s">
        <v>1284</v>
      </c>
      <c r="BA12" s="276" t="s">
        <v>1284</v>
      </c>
      <c r="BB12" s="276" t="s">
        <v>1</v>
      </c>
      <c r="BC12" s="276" t="s">
        <v>1285</v>
      </c>
      <c r="BD12" s="276" t="s">
        <v>85</v>
      </c>
    </row>
    <row r="13" spans="1:56"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c r="AZ13" s="276" t="s">
        <v>1286</v>
      </c>
      <c r="BA13" s="276" t="s">
        <v>1286</v>
      </c>
      <c r="BB13" s="276" t="s">
        <v>1</v>
      </c>
      <c r="BC13" s="276" t="s">
        <v>1287</v>
      </c>
      <c r="BD13" s="276" t="s">
        <v>85</v>
      </c>
    </row>
    <row r="14" spans="1:56" s="2" customFormat="1" ht="12" customHeight="1">
      <c r="A14" s="39"/>
      <c r="B14" s="45"/>
      <c r="C14" s="39"/>
      <c r="D14" s="151" t="s">
        <v>24</v>
      </c>
      <c r="E14" s="39"/>
      <c r="F14" s="39"/>
      <c r="G14" s="39"/>
      <c r="H14" s="39"/>
      <c r="I14" s="151" t="s">
        <v>25</v>
      </c>
      <c r="J14" s="142" t="s">
        <v>1</v>
      </c>
      <c r="K14" s="39"/>
      <c r="L14" s="64"/>
      <c r="S14" s="39"/>
      <c r="T14" s="39"/>
      <c r="U14" s="39"/>
      <c r="V14" s="39"/>
      <c r="W14" s="39"/>
      <c r="X14" s="39"/>
      <c r="Y14" s="39"/>
      <c r="Z14" s="39"/>
      <c r="AA14" s="39"/>
      <c r="AB14" s="39"/>
      <c r="AC14" s="39"/>
      <c r="AD14" s="39"/>
      <c r="AE14" s="39"/>
      <c r="AZ14" s="276" t="s">
        <v>1288</v>
      </c>
      <c r="BA14" s="276" t="s">
        <v>1288</v>
      </c>
      <c r="BB14" s="276" t="s">
        <v>1</v>
      </c>
      <c r="BC14" s="276" t="s">
        <v>1289</v>
      </c>
      <c r="BD14" s="276" t="s">
        <v>85</v>
      </c>
    </row>
    <row r="15" spans="1:56" s="2" customFormat="1" ht="18" customHeight="1">
      <c r="A15" s="39"/>
      <c r="B15" s="45"/>
      <c r="C15" s="39"/>
      <c r="D15" s="39"/>
      <c r="E15" s="142" t="s">
        <v>26</v>
      </c>
      <c r="F15" s="39"/>
      <c r="G15" s="39"/>
      <c r="H15" s="39"/>
      <c r="I15" s="151" t="s">
        <v>27</v>
      </c>
      <c r="J15" s="142" t="s">
        <v>1</v>
      </c>
      <c r="K15" s="39"/>
      <c r="L15" s="64"/>
      <c r="S15" s="39"/>
      <c r="T15" s="39"/>
      <c r="U15" s="39"/>
      <c r="V15" s="39"/>
      <c r="W15" s="39"/>
      <c r="X15" s="39"/>
      <c r="Y15" s="39"/>
      <c r="Z15" s="39"/>
      <c r="AA15" s="39"/>
      <c r="AB15" s="39"/>
      <c r="AC15" s="39"/>
      <c r="AD15" s="39"/>
      <c r="AE15" s="39"/>
      <c r="AZ15" s="276" t="s">
        <v>1290</v>
      </c>
      <c r="BA15" s="276" t="s">
        <v>1290</v>
      </c>
      <c r="BB15" s="276" t="s">
        <v>1</v>
      </c>
      <c r="BC15" s="276" t="s">
        <v>1273</v>
      </c>
      <c r="BD15" s="276" t="s">
        <v>85</v>
      </c>
    </row>
    <row r="16" spans="1:56"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c r="AZ16" s="276" t="s">
        <v>1291</v>
      </c>
      <c r="BA16" s="276" t="s">
        <v>1291</v>
      </c>
      <c r="BB16" s="276" t="s">
        <v>1</v>
      </c>
      <c r="BC16" s="276" t="s">
        <v>1282</v>
      </c>
      <c r="BD16" s="276" t="s">
        <v>85</v>
      </c>
    </row>
    <row r="17" spans="1:56"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c r="AZ17" s="276" t="s">
        <v>1292</v>
      </c>
      <c r="BA17" s="276" t="s">
        <v>1292</v>
      </c>
      <c r="BB17" s="276" t="s">
        <v>1</v>
      </c>
      <c r="BC17" s="276" t="s">
        <v>1293</v>
      </c>
      <c r="BD17" s="276" t="s">
        <v>85</v>
      </c>
    </row>
    <row r="18" spans="1:56"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c r="AZ18" s="276" t="s">
        <v>1294</v>
      </c>
      <c r="BA18" s="276" t="s">
        <v>1294</v>
      </c>
      <c r="BB18" s="276" t="s">
        <v>1</v>
      </c>
      <c r="BC18" s="276" t="s">
        <v>1295</v>
      </c>
      <c r="BD18" s="276" t="s">
        <v>85</v>
      </c>
    </row>
    <row r="19" spans="1:56"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c r="AZ19" s="276" t="s">
        <v>1296</v>
      </c>
      <c r="BA19" s="276" t="s">
        <v>1296</v>
      </c>
      <c r="BB19" s="276" t="s">
        <v>1</v>
      </c>
      <c r="BC19" s="276" t="s">
        <v>1297</v>
      </c>
      <c r="BD19" s="276" t="s">
        <v>85</v>
      </c>
    </row>
    <row r="20" spans="1:56" s="2" customFormat="1" ht="12" customHeight="1">
      <c r="A20" s="39"/>
      <c r="B20" s="45"/>
      <c r="C20" s="39"/>
      <c r="D20" s="151" t="s">
        <v>30</v>
      </c>
      <c r="E20" s="39"/>
      <c r="F20" s="39"/>
      <c r="G20" s="39"/>
      <c r="H20" s="39"/>
      <c r="I20" s="151" t="s">
        <v>25</v>
      </c>
      <c r="J20" s="142" t="s">
        <v>1</v>
      </c>
      <c r="K20" s="39"/>
      <c r="L20" s="64"/>
      <c r="S20" s="39"/>
      <c r="T20" s="39"/>
      <c r="U20" s="39"/>
      <c r="V20" s="39"/>
      <c r="W20" s="39"/>
      <c r="X20" s="39"/>
      <c r="Y20" s="39"/>
      <c r="Z20" s="39"/>
      <c r="AA20" s="39"/>
      <c r="AB20" s="39"/>
      <c r="AC20" s="39"/>
      <c r="AD20" s="39"/>
      <c r="AE20" s="39"/>
      <c r="AZ20" s="276" t="s">
        <v>1298</v>
      </c>
      <c r="BA20" s="276" t="s">
        <v>1298</v>
      </c>
      <c r="BB20" s="276" t="s">
        <v>1</v>
      </c>
      <c r="BC20" s="276" t="s">
        <v>1299</v>
      </c>
      <c r="BD20" s="276" t="s">
        <v>85</v>
      </c>
    </row>
    <row r="21" spans="1:56" s="2" customFormat="1" ht="18" customHeight="1">
      <c r="A21" s="39"/>
      <c r="B21" s="45"/>
      <c r="C21" s="39"/>
      <c r="D21" s="39"/>
      <c r="E21" s="142" t="s">
        <v>135</v>
      </c>
      <c r="F21" s="39"/>
      <c r="G21" s="39"/>
      <c r="H21" s="39"/>
      <c r="I21" s="151" t="s">
        <v>27</v>
      </c>
      <c r="J21" s="142" t="s">
        <v>1</v>
      </c>
      <c r="K21" s="39"/>
      <c r="L21" s="64"/>
      <c r="S21" s="39"/>
      <c r="T21" s="39"/>
      <c r="U21" s="39"/>
      <c r="V21" s="39"/>
      <c r="W21" s="39"/>
      <c r="X21" s="39"/>
      <c r="Y21" s="39"/>
      <c r="Z21" s="39"/>
      <c r="AA21" s="39"/>
      <c r="AB21" s="39"/>
      <c r="AC21" s="39"/>
      <c r="AD21" s="39"/>
      <c r="AE21" s="39"/>
      <c r="AZ21" s="276" t="s">
        <v>1300</v>
      </c>
      <c r="BA21" s="276" t="s">
        <v>1300</v>
      </c>
      <c r="BB21" s="276" t="s">
        <v>1</v>
      </c>
      <c r="BC21" s="276" t="s">
        <v>1301</v>
      </c>
      <c r="BD21" s="276" t="s">
        <v>85</v>
      </c>
    </row>
    <row r="22" spans="1:56"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c r="AZ22" s="276" t="s">
        <v>1302</v>
      </c>
      <c r="BA22" s="276" t="s">
        <v>1302</v>
      </c>
      <c r="BB22" s="276" t="s">
        <v>1</v>
      </c>
      <c r="BC22" s="276" t="s">
        <v>1303</v>
      </c>
      <c r="BD22" s="276" t="s">
        <v>85</v>
      </c>
    </row>
    <row r="23" spans="1:56"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c r="AZ23" s="276" t="s">
        <v>1304</v>
      </c>
      <c r="BA23" s="276" t="s">
        <v>1304</v>
      </c>
      <c r="BB23" s="276" t="s">
        <v>1</v>
      </c>
      <c r="BC23" s="276" t="s">
        <v>1305</v>
      </c>
      <c r="BD23" s="276" t="s">
        <v>85</v>
      </c>
    </row>
    <row r="24" spans="1:56"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c r="AZ24" s="276" t="s">
        <v>1306</v>
      </c>
      <c r="BA24" s="276" t="s">
        <v>1306</v>
      </c>
      <c r="BB24" s="276" t="s">
        <v>1</v>
      </c>
      <c r="BC24" s="276" t="s">
        <v>1295</v>
      </c>
      <c r="BD24" s="276" t="s">
        <v>85</v>
      </c>
    </row>
    <row r="25" spans="1:56"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c r="AZ25" s="276" t="s">
        <v>1307</v>
      </c>
      <c r="BA25" s="276" t="s">
        <v>1307</v>
      </c>
      <c r="BB25" s="276" t="s">
        <v>1</v>
      </c>
      <c r="BC25" s="276" t="s">
        <v>1308</v>
      </c>
      <c r="BD25" s="276" t="s">
        <v>85</v>
      </c>
    </row>
    <row r="26" spans="1:56"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c r="AZ26" s="276" t="s">
        <v>1309</v>
      </c>
      <c r="BA26" s="276" t="s">
        <v>1309</v>
      </c>
      <c r="BB26" s="276" t="s">
        <v>1</v>
      </c>
      <c r="BC26" s="276" t="s">
        <v>1310</v>
      </c>
      <c r="BD26" s="276" t="s">
        <v>85</v>
      </c>
    </row>
    <row r="27" spans="1:56"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c r="AZ27" s="323" t="s">
        <v>1311</v>
      </c>
      <c r="BA27" s="323" t="s">
        <v>1311</v>
      </c>
      <c r="BB27" s="323" t="s">
        <v>1</v>
      </c>
      <c r="BC27" s="323" t="s">
        <v>1312</v>
      </c>
      <c r="BD27" s="323" t="s">
        <v>85</v>
      </c>
    </row>
    <row r="28" spans="1:56"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c r="AZ28" s="276" t="s">
        <v>1313</v>
      </c>
      <c r="BA28" s="276" t="s">
        <v>1313</v>
      </c>
      <c r="BB28" s="276" t="s">
        <v>1</v>
      </c>
      <c r="BC28" s="276" t="s">
        <v>1301</v>
      </c>
      <c r="BD28" s="276" t="s">
        <v>85</v>
      </c>
    </row>
    <row r="29" spans="1:56"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c r="AZ29" s="276" t="s">
        <v>1314</v>
      </c>
      <c r="BA29" s="276" t="s">
        <v>1314</v>
      </c>
      <c r="BB29" s="276" t="s">
        <v>1</v>
      </c>
      <c r="BC29" s="276" t="s">
        <v>1315</v>
      </c>
      <c r="BD29" s="276" t="s">
        <v>85</v>
      </c>
    </row>
    <row r="30" spans="1:56"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c r="AZ30" s="276" t="s">
        <v>1316</v>
      </c>
      <c r="BA30" s="276" t="s">
        <v>1316</v>
      </c>
      <c r="BB30" s="276" t="s">
        <v>1</v>
      </c>
      <c r="BC30" s="276" t="s">
        <v>1301</v>
      </c>
      <c r="BD30" s="276" t="s">
        <v>85</v>
      </c>
    </row>
    <row r="31" spans="1:56" s="2" customFormat="1" ht="14.4" customHeight="1">
      <c r="A31" s="39"/>
      <c r="B31" s="45"/>
      <c r="C31" s="39"/>
      <c r="D31" s="161" t="s">
        <v>137</v>
      </c>
      <c r="E31" s="39"/>
      <c r="F31" s="39"/>
      <c r="G31" s="39"/>
      <c r="H31" s="39"/>
      <c r="I31" s="39"/>
      <c r="J31" s="160">
        <f>J106</f>
        <v>0</v>
      </c>
      <c r="K31" s="39"/>
      <c r="L31" s="64"/>
      <c r="S31" s="39"/>
      <c r="T31" s="39"/>
      <c r="U31" s="39"/>
      <c r="V31" s="39"/>
      <c r="W31" s="39"/>
      <c r="X31" s="39"/>
      <c r="Y31" s="39"/>
      <c r="Z31" s="39"/>
      <c r="AA31" s="39"/>
      <c r="AB31" s="39"/>
      <c r="AC31" s="39"/>
      <c r="AD31" s="39"/>
      <c r="AE31" s="39"/>
      <c r="AZ31" s="276" t="s">
        <v>1317</v>
      </c>
      <c r="BA31" s="276" t="s">
        <v>1317</v>
      </c>
      <c r="BB31" s="276" t="s">
        <v>1</v>
      </c>
      <c r="BC31" s="276" t="s">
        <v>1318</v>
      </c>
      <c r="BD31" s="276" t="s">
        <v>85</v>
      </c>
    </row>
    <row r="32" spans="1:56"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c r="AZ32" s="276" t="s">
        <v>1319</v>
      </c>
      <c r="BA32" s="276" t="s">
        <v>1319</v>
      </c>
      <c r="BB32" s="276" t="s">
        <v>1</v>
      </c>
      <c r="BC32" s="276" t="s">
        <v>1301</v>
      </c>
      <c r="BD32" s="276" t="s">
        <v>85</v>
      </c>
    </row>
    <row r="33" spans="1:56"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c r="AZ33" s="276" t="s">
        <v>1320</v>
      </c>
      <c r="BA33" s="276" t="s">
        <v>1320</v>
      </c>
      <c r="BB33" s="276" t="s">
        <v>1</v>
      </c>
      <c r="BC33" s="276" t="s">
        <v>1301</v>
      </c>
      <c r="BD33" s="276" t="s">
        <v>85</v>
      </c>
    </row>
    <row r="34" spans="1:56"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c r="AZ34" s="276" t="s">
        <v>1321</v>
      </c>
      <c r="BA34" s="276" t="s">
        <v>1321</v>
      </c>
      <c r="BB34" s="276" t="s">
        <v>1</v>
      </c>
      <c r="BC34" s="276" t="s">
        <v>1295</v>
      </c>
      <c r="BD34" s="276" t="s">
        <v>85</v>
      </c>
    </row>
    <row r="35" spans="1:56" s="2" customFormat="1" ht="14.4" customHeight="1">
      <c r="A35" s="39"/>
      <c r="B35" s="45"/>
      <c r="C35" s="39"/>
      <c r="D35" s="165" t="s">
        <v>39</v>
      </c>
      <c r="E35" s="151" t="s">
        <v>40</v>
      </c>
      <c r="F35" s="166">
        <f>ROUND((SUM(BE106:BE113)+SUM(BE133:BE536)),2)</f>
        <v>0</v>
      </c>
      <c r="G35" s="39"/>
      <c r="H35" s="39"/>
      <c r="I35" s="167">
        <v>0.21</v>
      </c>
      <c r="J35" s="166">
        <f>ROUND(((SUM(BE106:BE113)+SUM(BE133:BE536))*I35),2)</f>
        <v>0</v>
      </c>
      <c r="K35" s="39"/>
      <c r="L35" s="64"/>
      <c r="S35" s="39"/>
      <c r="T35" s="39"/>
      <c r="U35" s="39"/>
      <c r="V35" s="39"/>
      <c r="W35" s="39"/>
      <c r="X35" s="39"/>
      <c r="Y35" s="39"/>
      <c r="Z35" s="39"/>
      <c r="AA35" s="39"/>
      <c r="AB35" s="39"/>
      <c r="AC35" s="39"/>
      <c r="AD35" s="39"/>
      <c r="AE35" s="39"/>
      <c r="AZ35" s="276" t="s">
        <v>1322</v>
      </c>
      <c r="BA35" s="276" t="s">
        <v>1322</v>
      </c>
      <c r="BB35" s="276" t="s">
        <v>1</v>
      </c>
      <c r="BC35" s="276" t="s">
        <v>1315</v>
      </c>
      <c r="BD35" s="276" t="s">
        <v>85</v>
      </c>
    </row>
    <row r="36" spans="1:56" s="2" customFormat="1" ht="14.4" customHeight="1">
      <c r="A36" s="39"/>
      <c r="B36" s="45"/>
      <c r="C36" s="39"/>
      <c r="D36" s="39"/>
      <c r="E36" s="151" t="s">
        <v>41</v>
      </c>
      <c r="F36" s="166">
        <f>ROUND((SUM(BF106:BF113)+SUM(BF133:BF536)),2)</f>
        <v>0</v>
      </c>
      <c r="G36" s="39"/>
      <c r="H36" s="39"/>
      <c r="I36" s="167">
        <v>0.15</v>
      </c>
      <c r="J36" s="166">
        <f>ROUND(((SUM(BF106:BF113)+SUM(BF133:BF536))*I36),2)</f>
        <v>0</v>
      </c>
      <c r="K36" s="39"/>
      <c r="L36" s="64"/>
      <c r="S36" s="39"/>
      <c r="T36" s="39"/>
      <c r="U36" s="39"/>
      <c r="V36" s="39"/>
      <c r="W36" s="39"/>
      <c r="X36" s="39"/>
      <c r="Y36" s="39"/>
      <c r="Z36" s="39"/>
      <c r="AA36" s="39"/>
      <c r="AB36" s="39"/>
      <c r="AC36" s="39"/>
      <c r="AD36" s="39"/>
      <c r="AE36" s="39"/>
      <c r="AZ36" s="276" t="s">
        <v>1323</v>
      </c>
      <c r="BA36" s="276" t="s">
        <v>1323</v>
      </c>
      <c r="BB36" s="276" t="s">
        <v>1</v>
      </c>
      <c r="BC36" s="276" t="s">
        <v>1315</v>
      </c>
      <c r="BD36" s="276" t="s">
        <v>85</v>
      </c>
    </row>
    <row r="37" spans="1:56" s="2" customFormat="1" ht="14.4" customHeight="1" hidden="1">
      <c r="A37" s="39"/>
      <c r="B37" s="45"/>
      <c r="C37" s="39"/>
      <c r="D37" s="39"/>
      <c r="E37" s="151" t="s">
        <v>42</v>
      </c>
      <c r="F37" s="166">
        <f>ROUND((SUM(BG106:BG113)+SUM(BG133:BG536)),2)</f>
        <v>0</v>
      </c>
      <c r="G37" s="39"/>
      <c r="H37" s="39"/>
      <c r="I37" s="167">
        <v>0.21</v>
      </c>
      <c r="J37" s="166">
        <f>0</f>
        <v>0</v>
      </c>
      <c r="K37" s="39"/>
      <c r="L37" s="64"/>
      <c r="S37" s="39"/>
      <c r="T37" s="39"/>
      <c r="U37" s="39"/>
      <c r="V37" s="39"/>
      <c r="W37" s="39"/>
      <c r="X37" s="39"/>
      <c r="Y37" s="39"/>
      <c r="Z37" s="39"/>
      <c r="AA37" s="39"/>
      <c r="AB37" s="39"/>
      <c r="AC37" s="39"/>
      <c r="AD37" s="39"/>
      <c r="AE37" s="39"/>
      <c r="AZ37" s="276" t="s">
        <v>1324</v>
      </c>
      <c r="BA37" s="276" t="s">
        <v>1324</v>
      </c>
      <c r="BB37" s="276" t="s">
        <v>1</v>
      </c>
      <c r="BC37" s="276" t="s">
        <v>1301</v>
      </c>
      <c r="BD37" s="276" t="s">
        <v>85</v>
      </c>
    </row>
    <row r="38" spans="1:31" s="2" customFormat="1" ht="14.4" customHeight="1" hidden="1">
      <c r="A38" s="39"/>
      <c r="B38" s="45"/>
      <c r="C38" s="39"/>
      <c r="D38" s="39"/>
      <c r="E38" s="151" t="s">
        <v>43</v>
      </c>
      <c r="F38" s="166">
        <f>ROUND((SUM(BH106:BH113)+SUM(BH133:BH536)),2)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ROUND((SUM(BI106:BI113)+SUM(BI133:BI536)),2)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SO241 - Úprava opěrné zdi</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J133</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1325</v>
      </c>
      <c r="E97" s="194"/>
      <c r="F97" s="194"/>
      <c r="G97" s="194"/>
      <c r="H97" s="194"/>
      <c r="I97" s="194"/>
      <c r="J97" s="195">
        <f>J134</f>
        <v>0</v>
      </c>
      <c r="K97" s="192"/>
      <c r="L97" s="196"/>
      <c r="S97" s="9"/>
      <c r="T97" s="9"/>
      <c r="U97" s="9"/>
      <c r="V97" s="9"/>
      <c r="W97" s="9"/>
      <c r="X97" s="9"/>
      <c r="Y97" s="9"/>
      <c r="Z97" s="9"/>
      <c r="AA97" s="9"/>
      <c r="AB97" s="9"/>
      <c r="AC97" s="9"/>
      <c r="AD97" s="9"/>
      <c r="AE97" s="9"/>
    </row>
    <row r="98" spans="1:31" s="9" customFormat="1" ht="24.95" customHeight="1">
      <c r="A98" s="9"/>
      <c r="B98" s="191"/>
      <c r="C98" s="192"/>
      <c r="D98" s="193" t="s">
        <v>1326</v>
      </c>
      <c r="E98" s="194"/>
      <c r="F98" s="194"/>
      <c r="G98" s="194"/>
      <c r="H98" s="194"/>
      <c r="I98" s="194"/>
      <c r="J98" s="195">
        <f>J180</f>
        <v>0</v>
      </c>
      <c r="K98" s="192"/>
      <c r="L98" s="196"/>
      <c r="S98" s="9"/>
      <c r="T98" s="9"/>
      <c r="U98" s="9"/>
      <c r="V98" s="9"/>
      <c r="W98" s="9"/>
      <c r="X98" s="9"/>
      <c r="Y98" s="9"/>
      <c r="Z98" s="9"/>
      <c r="AA98" s="9"/>
      <c r="AB98" s="9"/>
      <c r="AC98" s="9"/>
      <c r="AD98" s="9"/>
      <c r="AE98" s="9"/>
    </row>
    <row r="99" spans="1:31" s="9" customFormat="1" ht="24.95" customHeight="1">
      <c r="A99" s="9"/>
      <c r="B99" s="191"/>
      <c r="C99" s="192"/>
      <c r="D99" s="193" t="s">
        <v>1327</v>
      </c>
      <c r="E99" s="194"/>
      <c r="F99" s="194"/>
      <c r="G99" s="194"/>
      <c r="H99" s="194"/>
      <c r="I99" s="194"/>
      <c r="J99" s="195">
        <f>J226</f>
        <v>0</v>
      </c>
      <c r="K99" s="192"/>
      <c r="L99" s="196"/>
      <c r="S99" s="9"/>
      <c r="T99" s="9"/>
      <c r="U99" s="9"/>
      <c r="V99" s="9"/>
      <c r="W99" s="9"/>
      <c r="X99" s="9"/>
      <c r="Y99" s="9"/>
      <c r="Z99" s="9"/>
      <c r="AA99" s="9"/>
      <c r="AB99" s="9"/>
      <c r="AC99" s="9"/>
      <c r="AD99" s="9"/>
      <c r="AE99" s="9"/>
    </row>
    <row r="100" spans="1:31" s="9" customFormat="1" ht="24.95" customHeight="1">
      <c r="A100" s="9"/>
      <c r="B100" s="191"/>
      <c r="C100" s="192"/>
      <c r="D100" s="193" t="s">
        <v>1328</v>
      </c>
      <c r="E100" s="194"/>
      <c r="F100" s="194"/>
      <c r="G100" s="194"/>
      <c r="H100" s="194"/>
      <c r="I100" s="194"/>
      <c r="J100" s="195">
        <f>J232</f>
        <v>0</v>
      </c>
      <c r="K100" s="192"/>
      <c r="L100" s="196"/>
      <c r="S100" s="9"/>
      <c r="T100" s="9"/>
      <c r="U100" s="9"/>
      <c r="V100" s="9"/>
      <c r="W100" s="9"/>
      <c r="X100" s="9"/>
      <c r="Y100" s="9"/>
      <c r="Z100" s="9"/>
      <c r="AA100" s="9"/>
      <c r="AB100" s="9"/>
      <c r="AC100" s="9"/>
      <c r="AD100" s="9"/>
      <c r="AE100" s="9"/>
    </row>
    <row r="101" spans="1:31" s="9" customFormat="1" ht="24.95" customHeight="1">
      <c r="A101" s="9"/>
      <c r="B101" s="191"/>
      <c r="C101" s="192"/>
      <c r="D101" s="193" t="s">
        <v>1329</v>
      </c>
      <c r="E101" s="194"/>
      <c r="F101" s="194"/>
      <c r="G101" s="194"/>
      <c r="H101" s="194"/>
      <c r="I101" s="194"/>
      <c r="J101" s="195">
        <f>J239</f>
        <v>0</v>
      </c>
      <c r="K101" s="192"/>
      <c r="L101" s="196"/>
      <c r="S101" s="9"/>
      <c r="T101" s="9"/>
      <c r="U101" s="9"/>
      <c r="V101" s="9"/>
      <c r="W101" s="9"/>
      <c r="X101" s="9"/>
      <c r="Y101" s="9"/>
      <c r="Z101" s="9"/>
      <c r="AA101" s="9"/>
      <c r="AB101" s="9"/>
      <c r="AC101" s="9"/>
      <c r="AD101" s="9"/>
      <c r="AE101" s="9"/>
    </row>
    <row r="102" spans="1:31" s="9" customFormat="1" ht="24.95" customHeight="1">
      <c r="A102" s="9"/>
      <c r="B102" s="191"/>
      <c r="C102" s="192"/>
      <c r="D102" s="193" t="s">
        <v>1330</v>
      </c>
      <c r="E102" s="194"/>
      <c r="F102" s="194"/>
      <c r="G102" s="194"/>
      <c r="H102" s="194"/>
      <c r="I102" s="194"/>
      <c r="J102" s="195">
        <f>J516</f>
        <v>0</v>
      </c>
      <c r="K102" s="192"/>
      <c r="L102" s="196"/>
      <c r="S102" s="9"/>
      <c r="T102" s="9"/>
      <c r="U102" s="9"/>
      <c r="V102" s="9"/>
      <c r="W102" s="9"/>
      <c r="X102" s="9"/>
      <c r="Y102" s="9"/>
      <c r="Z102" s="9"/>
      <c r="AA102" s="9"/>
      <c r="AB102" s="9"/>
      <c r="AC102" s="9"/>
      <c r="AD102" s="9"/>
      <c r="AE102" s="9"/>
    </row>
    <row r="103" spans="1:31" s="9" customFormat="1" ht="24.95" customHeight="1">
      <c r="A103" s="9"/>
      <c r="B103" s="191"/>
      <c r="C103" s="192"/>
      <c r="D103" s="193" t="s">
        <v>1331</v>
      </c>
      <c r="E103" s="194"/>
      <c r="F103" s="194"/>
      <c r="G103" s="194"/>
      <c r="H103" s="194"/>
      <c r="I103" s="194"/>
      <c r="J103" s="195">
        <f>J533</f>
        <v>0</v>
      </c>
      <c r="K103" s="192"/>
      <c r="L103" s="196"/>
      <c r="S103" s="9"/>
      <c r="T103" s="9"/>
      <c r="U103" s="9"/>
      <c r="V103" s="9"/>
      <c r="W103" s="9"/>
      <c r="X103" s="9"/>
      <c r="Y103" s="9"/>
      <c r="Z103" s="9"/>
      <c r="AA103" s="9"/>
      <c r="AB103" s="9"/>
      <c r="AC103" s="9"/>
      <c r="AD103" s="9"/>
      <c r="AE103" s="9"/>
    </row>
    <row r="104" spans="1:31" s="2" customFormat="1" ht="21.8" customHeight="1">
      <c r="A104" s="39"/>
      <c r="B104" s="40"/>
      <c r="C104" s="41"/>
      <c r="D104" s="41"/>
      <c r="E104" s="41"/>
      <c r="F104" s="41"/>
      <c r="G104" s="41"/>
      <c r="H104" s="41"/>
      <c r="I104" s="41"/>
      <c r="J104" s="41"/>
      <c r="K104" s="41"/>
      <c r="L104" s="64"/>
      <c r="S104" s="39"/>
      <c r="T104" s="39"/>
      <c r="U104" s="39"/>
      <c r="V104" s="39"/>
      <c r="W104" s="39"/>
      <c r="X104" s="39"/>
      <c r="Y104" s="39"/>
      <c r="Z104" s="39"/>
      <c r="AA104" s="39"/>
      <c r="AB104" s="39"/>
      <c r="AC104" s="39"/>
      <c r="AD104" s="39"/>
      <c r="AE104" s="39"/>
    </row>
    <row r="105" spans="1:31" s="2" customFormat="1" ht="6.95" customHeight="1">
      <c r="A105" s="39"/>
      <c r="B105" s="40"/>
      <c r="C105" s="41"/>
      <c r="D105" s="41"/>
      <c r="E105" s="41"/>
      <c r="F105" s="41"/>
      <c r="G105" s="41"/>
      <c r="H105" s="41"/>
      <c r="I105" s="41"/>
      <c r="J105" s="41"/>
      <c r="K105" s="41"/>
      <c r="L105" s="64"/>
      <c r="S105" s="39"/>
      <c r="T105" s="39"/>
      <c r="U105" s="39"/>
      <c r="V105" s="39"/>
      <c r="W105" s="39"/>
      <c r="X105" s="39"/>
      <c r="Y105" s="39"/>
      <c r="Z105" s="39"/>
      <c r="AA105" s="39"/>
      <c r="AB105" s="39"/>
      <c r="AC105" s="39"/>
      <c r="AD105" s="39"/>
      <c r="AE105" s="39"/>
    </row>
    <row r="106" spans="1:31" s="2" customFormat="1" ht="29.25" customHeight="1">
      <c r="A106" s="39"/>
      <c r="B106" s="40"/>
      <c r="C106" s="190" t="s">
        <v>147</v>
      </c>
      <c r="D106" s="41"/>
      <c r="E106" s="41"/>
      <c r="F106" s="41"/>
      <c r="G106" s="41"/>
      <c r="H106" s="41"/>
      <c r="I106" s="41"/>
      <c r="J106" s="202">
        <f>ROUND(J107+J108+J109+J110+J111+J112,2)</f>
        <v>0</v>
      </c>
      <c r="K106" s="41"/>
      <c r="L106" s="64"/>
      <c r="N106" s="203" t="s">
        <v>39</v>
      </c>
      <c r="S106" s="39"/>
      <c r="T106" s="39"/>
      <c r="U106" s="39"/>
      <c r="V106" s="39"/>
      <c r="W106" s="39"/>
      <c r="X106" s="39"/>
      <c r="Y106" s="39"/>
      <c r="Z106" s="39"/>
      <c r="AA106" s="39"/>
      <c r="AB106" s="39"/>
      <c r="AC106" s="39"/>
      <c r="AD106" s="39"/>
      <c r="AE106" s="39"/>
    </row>
    <row r="107" spans="1:65" s="2" customFormat="1" ht="18" customHeight="1">
      <c r="A107" s="39"/>
      <c r="B107" s="40"/>
      <c r="C107" s="41"/>
      <c r="D107" s="204" t="s">
        <v>148</v>
      </c>
      <c r="E107" s="205"/>
      <c r="F107" s="205"/>
      <c r="G107" s="41"/>
      <c r="H107" s="41"/>
      <c r="I107" s="41"/>
      <c r="J107" s="206">
        <v>0</v>
      </c>
      <c r="K107" s="41"/>
      <c r="L107" s="207"/>
      <c r="M107" s="208"/>
      <c r="N107" s="209" t="s">
        <v>40</v>
      </c>
      <c r="O107" s="208"/>
      <c r="P107" s="208"/>
      <c r="Q107" s="208"/>
      <c r="R107" s="208"/>
      <c r="S107" s="210"/>
      <c r="T107" s="210"/>
      <c r="U107" s="210"/>
      <c r="V107" s="210"/>
      <c r="W107" s="210"/>
      <c r="X107" s="210"/>
      <c r="Y107" s="210"/>
      <c r="Z107" s="210"/>
      <c r="AA107" s="210"/>
      <c r="AB107" s="210"/>
      <c r="AC107" s="210"/>
      <c r="AD107" s="210"/>
      <c r="AE107" s="210"/>
      <c r="AF107" s="208"/>
      <c r="AG107" s="208"/>
      <c r="AH107" s="208"/>
      <c r="AI107" s="208"/>
      <c r="AJ107" s="208"/>
      <c r="AK107" s="208"/>
      <c r="AL107" s="208"/>
      <c r="AM107" s="208"/>
      <c r="AN107" s="208"/>
      <c r="AO107" s="208"/>
      <c r="AP107" s="208"/>
      <c r="AQ107" s="208"/>
      <c r="AR107" s="208"/>
      <c r="AS107" s="208"/>
      <c r="AT107" s="208"/>
      <c r="AU107" s="208"/>
      <c r="AV107" s="208"/>
      <c r="AW107" s="208"/>
      <c r="AX107" s="208"/>
      <c r="AY107" s="211" t="s">
        <v>149</v>
      </c>
      <c r="AZ107" s="208"/>
      <c r="BA107" s="208"/>
      <c r="BB107" s="208"/>
      <c r="BC107" s="208"/>
      <c r="BD107" s="208"/>
      <c r="BE107" s="212">
        <f>IF(N107="základní",J107,0)</f>
        <v>0</v>
      </c>
      <c r="BF107" s="212">
        <f>IF(N107="snížená",J107,0)</f>
        <v>0</v>
      </c>
      <c r="BG107" s="212">
        <f>IF(N107="zákl. přenesená",J107,0)</f>
        <v>0</v>
      </c>
      <c r="BH107" s="212">
        <f>IF(N107="sníž. přenesená",J107,0)</f>
        <v>0</v>
      </c>
      <c r="BI107" s="212">
        <f>IF(N107="nulová",J107,0)</f>
        <v>0</v>
      </c>
      <c r="BJ107" s="211" t="s">
        <v>83</v>
      </c>
      <c r="BK107" s="208"/>
      <c r="BL107" s="208"/>
      <c r="BM107" s="208"/>
    </row>
    <row r="108" spans="1:65" s="2" customFormat="1" ht="18" customHeight="1">
      <c r="A108" s="39"/>
      <c r="B108" s="40"/>
      <c r="C108" s="41"/>
      <c r="D108" s="204" t="s">
        <v>1332</v>
      </c>
      <c r="E108" s="205"/>
      <c r="F108" s="205"/>
      <c r="G108" s="41"/>
      <c r="H108" s="41"/>
      <c r="I108" s="41"/>
      <c r="J108" s="206">
        <v>0</v>
      </c>
      <c r="K108" s="41"/>
      <c r="L108" s="207"/>
      <c r="M108" s="208"/>
      <c r="N108" s="209" t="s">
        <v>40</v>
      </c>
      <c r="O108" s="208"/>
      <c r="P108" s="208"/>
      <c r="Q108" s="208"/>
      <c r="R108" s="208"/>
      <c r="S108" s="210"/>
      <c r="T108" s="210"/>
      <c r="U108" s="210"/>
      <c r="V108" s="210"/>
      <c r="W108" s="210"/>
      <c r="X108" s="210"/>
      <c r="Y108" s="210"/>
      <c r="Z108" s="210"/>
      <c r="AA108" s="210"/>
      <c r="AB108" s="210"/>
      <c r="AC108" s="210"/>
      <c r="AD108" s="210"/>
      <c r="AE108" s="210"/>
      <c r="AF108" s="208"/>
      <c r="AG108" s="208"/>
      <c r="AH108" s="208"/>
      <c r="AI108" s="208"/>
      <c r="AJ108" s="208"/>
      <c r="AK108" s="208"/>
      <c r="AL108" s="208"/>
      <c r="AM108" s="208"/>
      <c r="AN108" s="208"/>
      <c r="AO108" s="208"/>
      <c r="AP108" s="208"/>
      <c r="AQ108" s="208"/>
      <c r="AR108" s="208"/>
      <c r="AS108" s="208"/>
      <c r="AT108" s="208"/>
      <c r="AU108" s="208"/>
      <c r="AV108" s="208"/>
      <c r="AW108" s="208"/>
      <c r="AX108" s="208"/>
      <c r="AY108" s="211" t="s">
        <v>149</v>
      </c>
      <c r="AZ108" s="208"/>
      <c r="BA108" s="208"/>
      <c r="BB108" s="208"/>
      <c r="BC108" s="208"/>
      <c r="BD108" s="208"/>
      <c r="BE108" s="212">
        <f>IF(N108="základní",J108,0)</f>
        <v>0</v>
      </c>
      <c r="BF108" s="212">
        <f>IF(N108="snížená",J108,0)</f>
        <v>0</v>
      </c>
      <c r="BG108" s="212">
        <f>IF(N108="zákl. přenesená",J108,0)</f>
        <v>0</v>
      </c>
      <c r="BH108" s="212">
        <f>IF(N108="sníž. přenesená",J108,0)</f>
        <v>0</v>
      </c>
      <c r="BI108" s="212">
        <f>IF(N108="nulová",J108,0)</f>
        <v>0</v>
      </c>
      <c r="BJ108" s="211" t="s">
        <v>83</v>
      </c>
      <c r="BK108" s="208"/>
      <c r="BL108" s="208"/>
      <c r="BM108" s="208"/>
    </row>
    <row r="109" spans="1:65" s="2" customFormat="1" ht="18" customHeight="1">
      <c r="A109" s="39"/>
      <c r="B109" s="40"/>
      <c r="C109" s="41"/>
      <c r="D109" s="204" t="s">
        <v>151</v>
      </c>
      <c r="E109" s="205"/>
      <c r="F109" s="205"/>
      <c r="G109" s="41"/>
      <c r="H109" s="41"/>
      <c r="I109" s="41"/>
      <c r="J109" s="206">
        <v>0</v>
      </c>
      <c r="K109" s="41"/>
      <c r="L109" s="207"/>
      <c r="M109" s="208"/>
      <c r="N109" s="209" t="s">
        <v>40</v>
      </c>
      <c r="O109" s="208"/>
      <c r="P109" s="208"/>
      <c r="Q109" s="208"/>
      <c r="R109" s="208"/>
      <c r="S109" s="210"/>
      <c r="T109" s="210"/>
      <c r="U109" s="210"/>
      <c r="V109" s="210"/>
      <c r="W109" s="210"/>
      <c r="X109" s="210"/>
      <c r="Y109" s="210"/>
      <c r="Z109" s="210"/>
      <c r="AA109" s="210"/>
      <c r="AB109" s="210"/>
      <c r="AC109" s="210"/>
      <c r="AD109" s="210"/>
      <c r="AE109" s="210"/>
      <c r="AF109" s="208"/>
      <c r="AG109" s="208"/>
      <c r="AH109" s="208"/>
      <c r="AI109" s="208"/>
      <c r="AJ109" s="208"/>
      <c r="AK109" s="208"/>
      <c r="AL109" s="208"/>
      <c r="AM109" s="208"/>
      <c r="AN109" s="208"/>
      <c r="AO109" s="208"/>
      <c r="AP109" s="208"/>
      <c r="AQ109" s="208"/>
      <c r="AR109" s="208"/>
      <c r="AS109" s="208"/>
      <c r="AT109" s="208"/>
      <c r="AU109" s="208"/>
      <c r="AV109" s="208"/>
      <c r="AW109" s="208"/>
      <c r="AX109" s="208"/>
      <c r="AY109" s="211" t="s">
        <v>149</v>
      </c>
      <c r="AZ109" s="208"/>
      <c r="BA109" s="208"/>
      <c r="BB109" s="208"/>
      <c r="BC109" s="208"/>
      <c r="BD109" s="208"/>
      <c r="BE109" s="212">
        <f>IF(N109="základní",J109,0)</f>
        <v>0</v>
      </c>
      <c r="BF109" s="212">
        <f>IF(N109="snížená",J109,0)</f>
        <v>0</v>
      </c>
      <c r="BG109" s="212">
        <f>IF(N109="zákl. přenesená",J109,0)</f>
        <v>0</v>
      </c>
      <c r="BH109" s="212">
        <f>IF(N109="sníž. přenesená",J109,0)</f>
        <v>0</v>
      </c>
      <c r="BI109" s="212">
        <f>IF(N109="nulová",J109,0)</f>
        <v>0</v>
      </c>
      <c r="BJ109" s="211" t="s">
        <v>83</v>
      </c>
      <c r="BK109" s="208"/>
      <c r="BL109" s="208"/>
      <c r="BM109" s="208"/>
    </row>
    <row r="110" spans="1:65" s="2" customFormat="1" ht="18" customHeight="1">
      <c r="A110" s="39"/>
      <c r="B110" s="40"/>
      <c r="C110" s="41"/>
      <c r="D110" s="204" t="s">
        <v>152</v>
      </c>
      <c r="E110" s="205"/>
      <c r="F110" s="205"/>
      <c r="G110" s="41"/>
      <c r="H110" s="41"/>
      <c r="I110" s="41"/>
      <c r="J110" s="206">
        <v>0</v>
      </c>
      <c r="K110" s="41"/>
      <c r="L110" s="207"/>
      <c r="M110" s="208"/>
      <c r="N110" s="209" t="s">
        <v>40</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149</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9"/>
      <c r="B111" s="40"/>
      <c r="C111" s="41"/>
      <c r="D111" s="204" t="s">
        <v>1333</v>
      </c>
      <c r="E111" s="205"/>
      <c r="F111" s="205"/>
      <c r="G111" s="41"/>
      <c r="H111" s="41"/>
      <c r="I111" s="41"/>
      <c r="J111" s="206">
        <v>0</v>
      </c>
      <c r="K111" s="41"/>
      <c r="L111" s="207"/>
      <c r="M111" s="208"/>
      <c r="N111" s="209" t="s">
        <v>40</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149</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9"/>
      <c r="B112" s="40"/>
      <c r="C112" s="41"/>
      <c r="D112" s="205" t="s">
        <v>154</v>
      </c>
      <c r="E112" s="41"/>
      <c r="F112" s="41"/>
      <c r="G112" s="41"/>
      <c r="H112" s="41"/>
      <c r="I112" s="41"/>
      <c r="J112" s="206">
        <f>ROUND(J30*T112,2)</f>
        <v>0</v>
      </c>
      <c r="K112" s="41"/>
      <c r="L112" s="207"/>
      <c r="M112" s="208"/>
      <c r="N112" s="209" t="s">
        <v>40</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155</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31" s="2" customFormat="1" ht="12">
      <c r="A113" s="39"/>
      <c r="B113" s="40"/>
      <c r="C113" s="41"/>
      <c r="D113" s="41"/>
      <c r="E113" s="41"/>
      <c r="F113" s="41"/>
      <c r="G113" s="41"/>
      <c r="H113" s="41"/>
      <c r="I113" s="41"/>
      <c r="J113" s="41"/>
      <c r="K113" s="41"/>
      <c r="L113" s="64"/>
      <c r="S113" s="39"/>
      <c r="T113" s="39"/>
      <c r="U113" s="39"/>
      <c r="V113" s="39"/>
      <c r="W113" s="39"/>
      <c r="X113" s="39"/>
      <c r="Y113" s="39"/>
      <c r="Z113" s="39"/>
      <c r="AA113" s="39"/>
      <c r="AB113" s="39"/>
      <c r="AC113" s="39"/>
      <c r="AD113" s="39"/>
      <c r="AE113" s="39"/>
    </row>
    <row r="114" spans="1:31" s="2" customFormat="1" ht="29.25" customHeight="1">
      <c r="A114" s="39"/>
      <c r="B114" s="40"/>
      <c r="C114" s="213" t="s">
        <v>156</v>
      </c>
      <c r="D114" s="188"/>
      <c r="E114" s="188"/>
      <c r="F114" s="188"/>
      <c r="G114" s="188"/>
      <c r="H114" s="188"/>
      <c r="I114" s="188"/>
      <c r="J114" s="214">
        <f>ROUND(J96+J106,2)</f>
        <v>0</v>
      </c>
      <c r="K114" s="188"/>
      <c r="L114" s="64"/>
      <c r="S114" s="39"/>
      <c r="T114" s="39"/>
      <c r="U114" s="39"/>
      <c r="V114" s="39"/>
      <c r="W114" s="39"/>
      <c r="X114" s="39"/>
      <c r="Y114" s="39"/>
      <c r="Z114" s="39"/>
      <c r="AA114" s="39"/>
      <c r="AB114" s="39"/>
      <c r="AC114" s="39"/>
      <c r="AD114" s="39"/>
      <c r="AE114" s="39"/>
    </row>
    <row r="115" spans="1:31" s="2" customFormat="1" ht="6.95" customHeight="1">
      <c r="A115" s="39"/>
      <c r="B115" s="67"/>
      <c r="C115" s="68"/>
      <c r="D115" s="68"/>
      <c r="E115" s="68"/>
      <c r="F115" s="68"/>
      <c r="G115" s="68"/>
      <c r="H115" s="68"/>
      <c r="I115" s="68"/>
      <c r="J115" s="68"/>
      <c r="K115" s="68"/>
      <c r="L115" s="64"/>
      <c r="S115" s="39"/>
      <c r="T115" s="39"/>
      <c r="U115" s="39"/>
      <c r="V115" s="39"/>
      <c r="W115" s="39"/>
      <c r="X115" s="39"/>
      <c r="Y115" s="39"/>
      <c r="Z115" s="39"/>
      <c r="AA115" s="39"/>
      <c r="AB115" s="39"/>
      <c r="AC115" s="39"/>
      <c r="AD115" s="39"/>
      <c r="AE115" s="39"/>
    </row>
    <row r="119" spans="1:31" s="2" customFormat="1" ht="6.95" customHeight="1">
      <c r="A119" s="39"/>
      <c r="B119" s="69"/>
      <c r="C119" s="70"/>
      <c r="D119" s="70"/>
      <c r="E119" s="70"/>
      <c r="F119" s="70"/>
      <c r="G119" s="70"/>
      <c r="H119" s="70"/>
      <c r="I119" s="70"/>
      <c r="J119" s="70"/>
      <c r="K119" s="70"/>
      <c r="L119" s="64"/>
      <c r="S119" s="39"/>
      <c r="T119" s="39"/>
      <c r="U119" s="39"/>
      <c r="V119" s="39"/>
      <c r="W119" s="39"/>
      <c r="X119" s="39"/>
      <c r="Y119" s="39"/>
      <c r="Z119" s="39"/>
      <c r="AA119" s="39"/>
      <c r="AB119" s="39"/>
      <c r="AC119" s="39"/>
      <c r="AD119" s="39"/>
      <c r="AE119" s="39"/>
    </row>
    <row r="120" spans="1:31" s="2" customFormat="1" ht="24.95" customHeight="1">
      <c r="A120" s="39"/>
      <c r="B120" s="40"/>
      <c r="C120" s="24" t="s">
        <v>157</v>
      </c>
      <c r="D120" s="41"/>
      <c r="E120" s="41"/>
      <c r="F120" s="41"/>
      <c r="G120" s="41"/>
      <c r="H120" s="41"/>
      <c r="I120" s="41"/>
      <c r="J120" s="41"/>
      <c r="K120" s="41"/>
      <c r="L120" s="64"/>
      <c r="S120" s="39"/>
      <c r="T120" s="39"/>
      <c r="U120" s="39"/>
      <c r="V120" s="39"/>
      <c r="W120" s="39"/>
      <c r="X120" s="39"/>
      <c r="Y120" s="39"/>
      <c r="Z120" s="39"/>
      <c r="AA120" s="39"/>
      <c r="AB120" s="39"/>
      <c r="AC120" s="39"/>
      <c r="AD120" s="39"/>
      <c r="AE120" s="39"/>
    </row>
    <row r="121" spans="1:31" s="2" customFormat="1" ht="6.95" customHeight="1">
      <c r="A121" s="39"/>
      <c r="B121" s="40"/>
      <c r="C121" s="41"/>
      <c r="D121" s="41"/>
      <c r="E121" s="41"/>
      <c r="F121" s="41"/>
      <c r="G121" s="41"/>
      <c r="H121" s="41"/>
      <c r="I121" s="41"/>
      <c r="J121" s="41"/>
      <c r="K121" s="41"/>
      <c r="L121" s="64"/>
      <c r="S121" s="39"/>
      <c r="T121" s="39"/>
      <c r="U121" s="39"/>
      <c r="V121" s="39"/>
      <c r="W121" s="39"/>
      <c r="X121" s="39"/>
      <c r="Y121" s="39"/>
      <c r="Z121" s="39"/>
      <c r="AA121" s="39"/>
      <c r="AB121" s="39"/>
      <c r="AC121" s="39"/>
      <c r="AD121" s="39"/>
      <c r="AE121" s="39"/>
    </row>
    <row r="122" spans="1:31" s="2" customFormat="1" ht="12" customHeight="1">
      <c r="A122" s="39"/>
      <c r="B122" s="40"/>
      <c r="C122" s="33" t="s">
        <v>16</v>
      </c>
      <c r="D122" s="41"/>
      <c r="E122" s="41"/>
      <c r="F122" s="41"/>
      <c r="G122" s="41"/>
      <c r="H122" s="41"/>
      <c r="I122" s="41"/>
      <c r="J122" s="41"/>
      <c r="K122" s="41"/>
      <c r="L122" s="64"/>
      <c r="S122" s="39"/>
      <c r="T122" s="39"/>
      <c r="U122" s="39"/>
      <c r="V122" s="39"/>
      <c r="W122" s="39"/>
      <c r="X122" s="39"/>
      <c r="Y122" s="39"/>
      <c r="Z122" s="39"/>
      <c r="AA122" s="39"/>
      <c r="AB122" s="39"/>
      <c r="AC122" s="39"/>
      <c r="AD122" s="39"/>
      <c r="AE122" s="39"/>
    </row>
    <row r="123" spans="1:31" s="2" customFormat="1" ht="26.25" customHeight="1">
      <c r="A123" s="39"/>
      <c r="B123" s="40"/>
      <c r="C123" s="41"/>
      <c r="D123" s="41"/>
      <c r="E123" s="186" t="str">
        <f>E7</f>
        <v>Chodník a úpravy autobusových zastávek, ul. Císařská v Novém Jičíně (Bocheta)</v>
      </c>
      <c r="F123" s="33"/>
      <c r="G123" s="33"/>
      <c r="H123" s="33"/>
      <c r="I123" s="41"/>
      <c r="J123" s="41"/>
      <c r="K123" s="41"/>
      <c r="L123" s="64"/>
      <c r="S123" s="39"/>
      <c r="T123" s="39"/>
      <c r="U123" s="39"/>
      <c r="V123" s="39"/>
      <c r="W123" s="39"/>
      <c r="X123" s="39"/>
      <c r="Y123" s="39"/>
      <c r="Z123" s="39"/>
      <c r="AA123" s="39"/>
      <c r="AB123" s="39"/>
      <c r="AC123" s="39"/>
      <c r="AD123" s="39"/>
      <c r="AE123" s="39"/>
    </row>
    <row r="124" spans="1:31" s="2" customFormat="1" ht="12" customHeight="1">
      <c r="A124" s="39"/>
      <c r="B124" s="40"/>
      <c r="C124" s="33" t="s">
        <v>133</v>
      </c>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6.5" customHeight="1">
      <c r="A125" s="39"/>
      <c r="B125" s="40"/>
      <c r="C125" s="41"/>
      <c r="D125" s="41"/>
      <c r="E125" s="77" t="str">
        <f>E9</f>
        <v>SO241 - Úprava opěrné zdi</v>
      </c>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6.95" customHeight="1">
      <c r="A126" s="39"/>
      <c r="B126" s="40"/>
      <c r="C126" s="41"/>
      <c r="D126" s="41"/>
      <c r="E126" s="41"/>
      <c r="F126" s="41"/>
      <c r="G126" s="41"/>
      <c r="H126" s="41"/>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20</v>
      </c>
      <c r="D127" s="41"/>
      <c r="E127" s="41"/>
      <c r="F127" s="28" t="str">
        <f>F12</f>
        <v xml:space="preserve"> </v>
      </c>
      <c r="G127" s="41"/>
      <c r="H127" s="41"/>
      <c r="I127" s="33" t="s">
        <v>22</v>
      </c>
      <c r="J127" s="80" t="str">
        <f>IF(J12="","",J12)</f>
        <v>7. 2. 2022</v>
      </c>
      <c r="K127" s="41"/>
      <c r="L127" s="64"/>
      <c r="S127" s="39"/>
      <c r="T127" s="39"/>
      <c r="U127" s="39"/>
      <c r="V127" s="39"/>
      <c r="W127" s="39"/>
      <c r="X127" s="39"/>
      <c r="Y127" s="39"/>
      <c r="Z127" s="39"/>
      <c r="AA127" s="39"/>
      <c r="AB127" s="39"/>
      <c r="AC127" s="39"/>
      <c r="AD127" s="39"/>
      <c r="AE127" s="39"/>
    </row>
    <row r="128" spans="1:31" s="2" customFormat="1" ht="6.95" customHeight="1">
      <c r="A128" s="39"/>
      <c r="B128" s="40"/>
      <c r="C128" s="41"/>
      <c r="D128" s="41"/>
      <c r="E128" s="41"/>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15.15" customHeight="1">
      <c r="A129" s="39"/>
      <c r="B129" s="40"/>
      <c r="C129" s="33" t="s">
        <v>24</v>
      </c>
      <c r="D129" s="41"/>
      <c r="E129" s="41"/>
      <c r="F129" s="28" t="str">
        <f>E15</f>
        <v>Město Nový Jičín</v>
      </c>
      <c r="G129" s="41"/>
      <c r="H129" s="41"/>
      <c r="I129" s="33" t="s">
        <v>30</v>
      </c>
      <c r="J129" s="37" t="str">
        <f>E21</f>
        <v>DOPRAPLAN s.r.o.</v>
      </c>
      <c r="K129" s="41"/>
      <c r="L129" s="64"/>
      <c r="S129" s="39"/>
      <c r="T129" s="39"/>
      <c r="U129" s="39"/>
      <c r="V129" s="39"/>
      <c r="W129" s="39"/>
      <c r="X129" s="39"/>
      <c r="Y129" s="39"/>
      <c r="Z129" s="39"/>
      <c r="AA129" s="39"/>
      <c r="AB129" s="39"/>
      <c r="AC129" s="39"/>
      <c r="AD129" s="39"/>
      <c r="AE129" s="39"/>
    </row>
    <row r="130" spans="1:31" s="2" customFormat="1" ht="15.15" customHeight="1">
      <c r="A130" s="39"/>
      <c r="B130" s="40"/>
      <c r="C130" s="33" t="s">
        <v>28</v>
      </c>
      <c r="D130" s="41"/>
      <c r="E130" s="41"/>
      <c r="F130" s="28" t="str">
        <f>IF(E18="","",E18)</f>
        <v>Vyplň údaj</v>
      </c>
      <c r="G130" s="41"/>
      <c r="H130" s="41"/>
      <c r="I130" s="33" t="s">
        <v>33</v>
      </c>
      <c r="J130" s="37" t="str">
        <f>E24</f>
        <v xml:space="preserve"> </v>
      </c>
      <c r="K130" s="41"/>
      <c r="L130" s="64"/>
      <c r="S130" s="39"/>
      <c r="T130" s="39"/>
      <c r="U130" s="39"/>
      <c r="V130" s="39"/>
      <c r="W130" s="39"/>
      <c r="X130" s="39"/>
      <c r="Y130" s="39"/>
      <c r="Z130" s="39"/>
      <c r="AA130" s="39"/>
      <c r="AB130" s="39"/>
      <c r="AC130" s="39"/>
      <c r="AD130" s="39"/>
      <c r="AE130" s="39"/>
    </row>
    <row r="131" spans="1:31" s="2" customFormat="1" ht="10.3"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11" customFormat="1" ht="29.25" customHeight="1">
      <c r="A132" s="215"/>
      <c r="B132" s="216"/>
      <c r="C132" s="217" t="s">
        <v>158</v>
      </c>
      <c r="D132" s="218" t="s">
        <v>60</v>
      </c>
      <c r="E132" s="218" t="s">
        <v>56</v>
      </c>
      <c r="F132" s="218" t="s">
        <v>57</v>
      </c>
      <c r="G132" s="218" t="s">
        <v>159</v>
      </c>
      <c r="H132" s="218" t="s">
        <v>160</v>
      </c>
      <c r="I132" s="218" t="s">
        <v>161</v>
      </c>
      <c r="J132" s="218" t="s">
        <v>140</v>
      </c>
      <c r="K132" s="219" t="s">
        <v>162</v>
      </c>
      <c r="L132" s="220"/>
      <c r="M132" s="101" t="s">
        <v>1</v>
      </c>
      <c r="N132" s="102" t="s">
        <v>39</v>
      </c>
      <c r="O132" s="102" t="s">
        <v>163</v>
      </c>
      <c r="P132" s="102" t="s">
        <v>164</v>
      </c>
      <c r="Q132" s="102" t="s">
        <v>165</v>
      </c>
      <c r="R132" s="102" t="s">
        <v>166</v>
      </c>
      <c r="S132" s="102" t="s">
        <v>167</v>
      </c>
      <c r="T132" s="103" t="s">
        <v>168</v>
      </c>
      <c r="U132" s="215"/>
      <c r="V132" s="215"/>
      <c r="W132" s="215"/>
      <c r="X132" s="215"/>
      <c r="Y132" s="215"/>
      <c r="Z132" s="215"/>
      <c r="AA132" s="215"/>
      <c r="AB132" s="215"/>
      <c r="AC132" s="215"/>
      <c r="AD132" s="215"/>
      <c r="AE132" s="215"/>
    </row>
    <row r="133" spans="1:63" s="2" customFormat="1" ht="22.8" customHeight="1">
      <c r="A133" s="39"/>
      <c r="B133" s="40"/>
      <c r="C133" s="108" t="s">
        <v>169</v>
      </c>
      <c r="D133" s="41"/>
      <c r="E133" s="41"/>
      <c r="F133" s="41"/>
      <c r="G133" s="41"/>
      <c r="H133" s="41"/>
      <c r="I133" s="41"/>
      <c r="J133" s="221">
        <f>BK133</f>
        <v>0</v>
      </c>
      <c r="K133" s="41"/>
      <c r="L133" s="45"/>
      <c r="M133" s="104"/>
      <c r="N133" s="222"/>
      <c r="O133" s="105"/>
      <c r="P133" s="223">
        <f>P134+P180+P226+P232+P239+P516+P533</f>
        <v>0</v>
      </c>
      <c r="Q133" s="105"/>
      <c r="R133" s="223">
        <f>R134+R180+R226+R232+R239+R516+R533</f>
        <v>35.84546282</v>
      </c>
      <c r="S133" s="105"/>
      <c r="T133" s="224">
        <f>T134+T180+T226+T232+T239+T516+T533</f>
        <v>17.756059999999998</v>
      </c>
      <c r="U133" s="39"/>
      <c r="V133" s="39"/>
      <c r="W133" s="39"/>
      <c r="X133" s="39"/>
      <c r="Y133" s="39"/>
      <c r="Z133" s="39"/>
      <c r="AA133" s="39"/>
      <c r="AB133" s="39"/>
      <c r="AC133" s="39"/>
      <c r="AD133" s="39"/>
      <c r="AE133" s="39"/>
      <c r="AT133" s="18" t="s">
        <v>74</v>
      </c>
      <c r="AU133" s="18" t="s">
        <v>142</v>
      </c>
      <c r="BK133" s="225">
        <f>BK134+BK180+BK226+BK232+BK239+BK516+BK533</f>
        <v>0</v>
      </c>
    </row>
    <row r="134" spans="1:63" s="12" customFormat="1" ht="25.9" customHeight="1">
      <c r="A134" s="12"/>
      <c r="B134" s="226"/>
      <c r="C134" s="227"/>
      <c r="D134" s="228" t="s">
        <v>74</v>
      </c>
      <c r="E134" s="229" t="s">
        <v>83</v>
      </c>
      <c r="F134" s="229" t="s">
        <v>121</v>
      </c>
      <c r="G134" s="227"/>
      <c r="H134" s="227"/>
      <c r="I134" s="230"/>
      <c r="J134" s="231">
        <f>BK134</f>
        <v>0</v>
      </c>
      <c r="K134" s="227"/>
      <c r="L134" s="232"/>
      <c r="M134" s="233"/>
      <c r="N134" s="234"/>
      <c r="O134" s="234"/>
      <c r="P134" s="235">
        <f>SUM(P135:P179)</f>
        <v>0</v>
      </c>
      <c r="Q134" s="234"/>
      <c r="R134" s="235">
        <f>SUM(R135:R179)</f>
        <v>34.659</v>
      </c>
      <c r="S134" s="234"/>
      <c r="T134" s="236">
        <f>SUM(T135:T179)</f>
        <v>0</v>
      </c>
      <c r="U134" s="12"/>
      <c r="V134" s="12"/>
      <c r="W134" s="12"/>
      <c r="X134" s="12"/>
      <c r="Y134" s="12"/>
      <c r="Z134" s="12"/>
      <c r="AA134" s="12"/>
      <c r="AB134" s="12"/>
      <c r="AC134" s="12"/>
      <c r="AD134" s="12"/>
      <c r="AE134" s="12"/>
      <c r="AR134" s="237" t="s">
        <v>195</v>
      </c>
      <c r="AT134" s="238" t="s">
        <v>74</v>
      </c>
      <c r="AU134" s="238" t="s">
        <v>75</v>
      </c>
      <c r="AY134" s="237" t="s">
        <v>172</v>
      </c>
      <c r="BK134" s="239">
        <f>SUM(BK135:BK179)</f>
        <v>0</v>
      </c>
    </row>
    <row r="135" spans="1:65" s="2" customFormat="1" ht="33" customHeight="1">
      <c r="A135" s="39"/>
      <c r="B135" s="40"/>
      <c r="C135" s="242" t="s">
        <v>83</v>
      </c>
      <c r="D135" s="242" t="s">
        <v>175</v>
      </c>
      <c r="E135" s="243" t="s">
        <v>1334</v>
      </c>
      <c r="F135" s="244" t="s">
        <v>1335</v>
      </c>
      <c r="G135" s="245" t="s">
        <v>1336</v>
      </c>
      <c r="H135" s="246">
        <v>9.604</v>
      </c>
      <c r="I135" s="247"/>
      <c r="J135" s="248">
        <f>ROUND(I135*H135,2)</f>
        <v>0</v>
      </c>
      <c r="K135" s="244" t="s">
        <v>1337</v>
      </c>
      <c r="L135" s="45"/>
      <c r="M135" s="249" t="s">
        <v>1</v>
      </c>
      <c r="N135" s="250" t="s">
        <v>40</v>
      </c>
      <c r="O135" s="92"/>
      <c r="P135" s="251">
        <f>O135*H135</f>
        <v>0</v>
      </c>
      <c r="Q135" s="251">
        <v>0</v>
      </c>
      <c r="R135" s="251">
        <f>Q135*H135</f>
        <v>0</v>
      </c>
      <c r="S135" s="251">
        <v>0</v>
      </c>
      <c r="T135" s="252">
        <f>S135*H135</f>
        <v>0</v>
      </c>
      <c r="U135" s="39"/>
      <c r="V135" s="39"/>
      <c r="W135" s="39"/>
      <c r="X135" s="39"/>
      <c r="Y135" s="39"/>
      <c r="Z135" s="39"/>
      <c r="AA135" s="39"/>
      <c r="AB135" s="39"/>
      <c r="AC135" s="39"/>
      <c r="AD135" s="39"/>
      <c r="AE135" s="39"/>
      <c r="AR135" s="253" t="s">
        <v>195</v>
      </c>
      <c r="AT135" s="253" t="s">
        <v>175</v>
      </c>
      <c r="AU135" s="253" t="s">
        <v>83</v>
      </c>
      <c r="AY135" s="18" t="s">
        <v>172</v>
      </c>
      <c r="BE135" s="254">
        <f>IF(N135="základní",J135,0)</f>
        <v>0</v>
      </c>
      <c r="BF135" s="254">
        <f>IF(N135="snížená",J135,0)</f>
        <v>0</v>
      </c>
      <c r="BG135" s="254">
        <f>IF(N135="zákl. přenesená",J135,0)</f>
        <v>0</v>
      </c>
      <c r="BH135" s="254">
        <f>IF(N135="sníž. přenesená",J135,0)</f>
        <v>0</v>
      </c>
      <c r="BI135" s="254">
        <f>IF(N135="nulová",J135,0)</f>
        <v>0</v>
      </c>
      <c r="BJ135" s="18" t="s">
        <v>83</v>
      </c>
      <c r="BK135" s="254">
        <f>ROUND(I135*H135,2)</f>
        <v>0</v>
      </c>
      <c r="BL135" s="18" t="s">
        <v>195</v>
      </c>
      <c r="BM135" s="253" t="s">
        <v>1338</v>
      </c>
    </row>
    <row r="136" spans="1:47" s="2" customFormat="1" ht="12">
      <c r="A136" s="39"/>
      <c r="B136" s="40"/>
      <c r="C136" s="41"/>
      <c r="D136" s="255" t="s">
        <v>182</v>
      </c>
      <c r="E136" s="41"/>
      <c r="F136" s="256" t="s">
        <v>1339</v>
      </c>
      <c r="G136" s="41"/>
      <c r="H136" s="41"/>
      <c r="I136" s="210"/>
      <c r="J136" s="41"/>
      <c r="K136" s="41"/>
      <c r="L136" s="45"/>
      <c r="M136" s="257"/>
      <c r="N136" s="258"/>
      <c r="O136" s="92"/>
      <c r="P136" s="92"/>
      <c r="Q136" s="92"/>
      <c r="R136" s="92"/>
      <c r="S136" s="92"/>
      <c r="T136" s="93"/>
      <c r="U136" s="39"/>
      <c r="V136" s="39"/>
      <c r="W136" s="39"/>
      <c r="X136" s="39"/>
      <c r="Y136" s="39"/>
      <c r="Z136" s="39"/>
      <c r="AA136" s="39"/>
      <c r="AB136" s="39"/>
      <c r="AC136" s="39"/>
      <c r="AD136" s="39"/>
      <c r="AE136" s="39"/>
      <c r="AT136" s="18" t="s">
        <v>182</v>
      </c>
      <c r="AU136" s="18" t="s">
        <v>83</v>
      </c>
    </row>
    <row r="137" spans="1:47" s="2" customFormat="1" ht="12">
      <c r="A137" s="39"/>
      <c r="B137" s="40"/>
      <c r="C137" s="41"/>
      <c r="D137" s="255" t="s">
        <v>242</v>
      </c>
      <c r="E137" s="41"/>
      <c r="F137" s="259" t="s">
        <v>1340</v>
      </c>
      <c r="G137" s="41"/>
      <c r="H137" s="41"/>
      <c r="I137" s="210"/>
      <c r="J137" s="41"/>
      <c r="K137" s="41"/>
      <c r="L137" s="45"/>
      <c r="M137" s="257"/>
      <c r="N137" s="258"/>
      <c r="O137" s="92"/>
      <c r="P137" s="92"/>
      <c r="Q137" s="92"/>
      <c r="R137" s="92"/>
      <c r="S137" s="92"/>
      <c r="T137" s="93"/>
      <c r="U137" s="39"/>
      <c r="V137" s="39"/>
      <c r="W137" s="39"/>
      <c r="X137" s="39"/>
      <c r="Y137" s="39"/>
      <c r="Z137" s="39"/>
      <c r="AA137" s="39"/>
      <c r="AB137" s="39"/>
      <c r="AC137" s="39"/>
      <c r="AD137" s="39"/>
      <c r="AE137" s="39"/>
      <c r="AT137" s="18" t="s">
        <v>242</v>
      </c>
      <c r="AU137" s="18" t="s">
        <v>83</v>
      </c>
    </row>
    <row r="138" spans="1:51" s="14" customFormat="1" ht="12">
      <c r="A138" s="14"/>
      <c r="B138" s="277"/>
      <c r="C138" s="278"/>
      <c r="D138" s="255" t="s">
        <v>203</v>
      </c>
      <c r="E138" s="279" t="s">
        <v>1</v>
      </c>
      <c r="F138" s="280" t="s">
        <v>1341</v>
      </c>
      <c r="G138" s="278"/>
      <c r="H138" s="279" t="s">
        <v>1</v>
      </c>
      <c r="I138" s="281"/>
      <c r="J138" s="278"/>
      <c r="K138" s="278"/>
      <c r="L138" s="282"/>
      <c r="M138" s="283"/>
      <c r="N138" s="284"/>
      <c r="O138" s="284"/>
      <c r="P138" s="284"/>
      <c r="Q138" s="284"/>
      <c r="R138" s="284"/>
      <c r="S138" s="284"/>
      <c r="T138" s="285"/>
      <c r="U138" s="14"/>
      <c r="V138" s="14"/>
      <c r="W138" s="14"/>
      <c r="X138" s="14"/>
      <c r="Y138" s="14"/>
      <c r="Z138" s="14"/>
      <c r="AA138" s="14"/>
      <c r="AB138" s="14"/>
      <c r="AC138" s="14"/>
      <c r="AD138" s="14"/>
      <c r="AE138" s="14"/>
      <c r="AT138" s="286" t="s">
        <v>203</v>
      </c>
      <c r="AU138" s="286" t="s">
        <v>83</v>
      </c>
      <c r="AV138" s="14" t="s">
        <v>83</v>
      </c>
      <c r="AW138" s="14" t="s">
        <v>32</v>
      </c>
      <c r="AX138" s="14" t="s">
        <v>75</v>
      </c>
      <c r="AY138" s="286" t="s">
        <v>172</v>
      </c>
    </row>
    <row r="139" spans="1:51" s="14" customFormat="1" ht="12">
      <c r="A139" s="14"/>
      <c r="B139" s="277"/>
      <c r="C139" s="278"/>
      <c r="D139" s="255" t="s">
        <v>203</v>
      </c>
      <c r="E139" s="279" t="s">
        <v>1</v>
      </c>
      <c r="F139" s="280" t="s">
        <v>1342</v>
      </c>
      <c r="G139" s="278"/>
      <c r="H139" s="279" t="s">
        <v>1</v>
      </c>
      <c r="I139" s="281"/>
      <c r="J139" s="278"/>
      <c r="K139" s="278"/>
      <c r="L139" s="282"/>
      <c r="M139" s="283"/>
      <c r="N139" s="284"/>
      <c r="O139" s="284"/>
      <c r="P139" s="284"/>
      <c r="Q139" s="284"/>
      <c r="R139" s="284"/>
      <c r="S139" s="284"/>
      <c r="T139" s="285"/>
      <c r="U139" s="14"/>
      <c r="V139" s="14"/>
      <c r="W139" s="14"/>
      <c r="X139" s="14"/>
      <c r="Y139" s="14"/>
      <c r="Z139" s="14"/>
      <c r="AA139" s="14"/>
      <c r="AB139" s="14"/>
      <c r="AC139" s="14"/>
      <c r="AD139" s="14"/>
      <c r="AE139" s="14"/>
      <c r="AT139" s="286" t="s">
        <v>203</v>
      </c>
      <c r="AU139" s="286" t="s">
        <v>83</v>
      </c>
      <c r="AV139" s="14" t="s">
        <v>83</v>
      </c>
      <c r="AW139" s="14" t="s">
        <v>32</v>
      </c>
      <c r="AX139" s="14" t="s">
        <v>75</v>
      </c>
      <c r="AY139" s="286" t="s">
        <v>172</v>
      </c>
    </row>
    <row r="140" spans="1:51" s="14" customFormat="1" ht="12">
      <c r="A140" s="14"/>
      <c r="B140" s="277"/>
      <c r="C140" s="278"/>
      <c r="D140" s="255" t="s">
        <v>203</v>
      </c>
      <c r="E140" s="279" t="s">
        <v>1</v>
      </c>
      <c r="F140" s="280" t="s">
        <v>1343</v>
      </c>
      <c r="G140" s="278"/>
      <c r="H140" s="279" t="s">
        <v>1</v>
      </c>
      <c r="I140" s="281"/>
      <c r="J140" s="278"/>
      <c r="K140" s="278"/>
      <c r="L140" s="282"/>
      <c r="M140" s="283"/>
      <c r="N140" s="284"/>
      <c r="O140" s="284"/>
      <c r="P140" s="284"/>
      <c r="Q140" s="284"/>
      <c r="R140" s="284"/>
      <c r="S140" s="284"/>
      <c r="T140" s="285"/>
      <c r="U140" s="14"/>
      <c r="V140" s="14"/>
      <c r="W140" s="14"/>
      <c r="X140" s="14"/>
      <c r="Y140" s="14"/>
      <c r="Z140" s="14"/>
      <c r="AA140" s="14"/>
      <c r="AB140" s="14"/>
      <c r="AC140" s="14"/>
      <c r="AD140" s="14"/>
      <c r="AE140" s="14"/>
      <c r="AT140" s="286" t="s">
        <v>203</v>
      </c>
      <c r="AU140" s="286" t="s">
        <v>83</v>
      </c>
      <c r="AV140" s="14" t="s">
        <v>83</v>
      </c>
      <c r="AW140" s="14" t="s">
        <v>32</v>
      </c>
      <c r="AX140" s="14" t="s">
        <v>75</v>
      </c>
      <c r="AY140" s="286" t="s">
        <v>172</v>
      </c>
    </row>
    <row r="141" spans="1:51" s="14" customFormat="1" ht="12">
      <c r="A141" s="14"/>
      <c r="B141" s="277"/>
      <c r="C141" s="278"/>
      <c r="D141" s="255" t="s">
        <v>203</v>
      </c>
      <c r="E141" s="279" t="s">
        <v>1</v>
      </c>
      <c r="F141" s="280" t="s">
        <v>1344</v>
      </c>
      <c r="G141" s="278"/>
      <c r="H141" s="279" t="s">
        <v>1</v>
      </c>
      <c r="I141" s="281"/>
      <c r="J141" s="278"/>
      <c r="K141" s="278"/>
      <c r="L141" s="282"/>
      <c r="M141" s="283"/>
      <c r="N141" s="284"/>
      <c r="O141" s="284"/>
      <c r="P141" s="284"/>
      <c r="Q141" s="284"/>
      <c r="R141" s="284"/>
      <c r="S141" s="284"/>
      <c r="T141" s="285"/>
      <c r="U141" s="14"/>
      <c r="V141" s="14"/>
      <c r="W141" s="14"/>
      <c r="X141" s="14"/>
      <c r="Y141" s="14"/>
      <c r="Z141" s="14"/>
      <c r="AA141" s="14"/>
      <c r="AB141" s="14"/>
      <c r="AC141" s="14"/>
      <c r="AD141" s="14"/>
      <c r="AE141" s="14"/>
      <c r="AT141" s="286" t="s">
        <v>203</v>
      </c>
      <c r="AU141" s="286" t="s">
        <v>83</v>
      </c>
      <c r="AV141" s="14" t="s">
        <v>83</v>
      </c>
      <c r="AW141" s="14" t="s">
        <v>32</v>
      </c>
      <c r="AX141" s="14" t="s">
        <v>75</v>
      </c>
      <c r="AY141" s="286" t="s">
        <v>172</v>
      </c>
    </row>
    <row r="142" spans="1:51" s="14" customFormat="1" ht="12">
      <c r="A142" s="14"/>
      <c r="B142" s="277"/>
      <c r="C142" s="278"/>
      <c r="D142" s="255" t="s">
        <v>203</v>
      </c>
      <c r="E142" s="279" t="s">
        <v>1</v>
      </c>
      <c r="F142" s="280" t="s">
        <v>1345</v>
      </c>
      <c r="G142" s="278"/>
      <c r="H142" s="279" t="s">
        <v>1</v>
      </c>
      <c r="I142" s="281"/>
      <c r="J142" s="278"/>
      <c r="K142" s="278"/>
      <c r="L142" s="282"/>
      <c r="M142" s="283"/>
      <c r="N142" s="284"/>
      <c r="O142" s="284"/>
      <c r="P142" s="284"/>
      <c r="Q142" s="284"/>
      <c r="R142" s="284"/>
      <c r="S142" s="284"/>
      <c r="T142" s="285"/>
      <c r="U142" s="14"/>
      <c r="V142" s="14"/>
      <c r="W142" s="14"/>
      <c r="X142" s="14"/>
      <c r="Y142" s="14"/>
      <c r="Z142" s="14"/>
      <c r="AA142" s="14"/>
      <c r="AB142" s="14"/>
      <c r="AC142" s="14"/>
      <c r="AD142" s="14"/>
      <c r="AE142" s="14"/>
      <c r="AT142" s="286" t="s">
        <v>203</v>
      </c>
      <c r="AU142" s="286" t="s">
        <v>83</v>
      </c>
      <c r="AV142" s="14" t="s">
        <v>83</v>
      </c>
      <c r="AW142" s="14" t="s">
        <v>32</v>
      </c>
      <c r="AX142" s="14" t="s">
        <v>75</v>
      </c>
      <c r="AY142" s="286" t="s">
        <v>172</v>
      </c>
    </row>
    <row r="143" spans="1:51" s="14" customFormat="1" ht="12">
      <c r="A143" s="14"/>
      <c r="B143" s="277"/>
      <c r="C143" s="278"/>
      <c r="D143" s="255" t="s">
        <v>203</v>
      </c>
      <c r="E143" s="279" t="s">
        <v>1</v>
      </c>
      <c r="F143" s="280" t="s">
        <v>1346</v>
      </c>
      <c r="G143" s="278"/>
      <c r="H143" s="279" t="s">
        <v>1</v>
      </c>
      <c r="I143" s="281"/>
      <c r="J143" s="278"/>
      <c r="K143" s="278"/>
      <c r="L143" s="282"/>
      <c r="M143" s="283"/>
      <c r="N143" s="284"/>
      <c r="O143" s="284"/>
      <c r="P143" s="284"/>
      <c r="Q143" s="284"/>
      <c r="R143" s="284"/>
      <c r="S143" s="284"/>
      <c r="T143" s="285"/>
      <c r="U143" s="14"/>
      <c r="V143" s="14"/>
      <c r="W143" s="14"/>
      <c r="X143" s="14"/>
      <c r="Y143" s="14"/>
      <c r="Z143" s="14"/>
      <c r="AA143" s="14"/>
      <c r="AB143" s="14"/>
      <c r="AC143" s="14"/>
      <c r="AD143" s="14"/>
      <c r="AE143" s="14"/>
      <c r="AT143" s="286" t="s">
        <v>203</v>
      </c>
      <c r="AU143" s="286" t="s">
        <v>83</v>
      </c>
      <c r="AV143" s="14" t="s">
        <v>83</v>
      </c>
      <c r="AW143" s="14" t="s">
        <v>32</v>
      </c>
      <c r="AX143" s="14" t="s">
        <v>75</v>
      </c>
      <c r="AY143" s="286" t="s">
        <v>172</v>
      </c>
    </row>
    <row r="144" spans="1:51" s="13" customFormat="1" ht="12">
      <c r="A144" s="13"/>
      <c r="B144" s="260"/>
      <c r="C144" s="261"/>
      <c r="D144" s="255" t="s">
        <v>203</v>
      </c>
      <c r="E144" s="262" t="s">
        <v>1264</v>
      </c>
      <c r="F144" s="263" t="s">
        <v>1347</v>
      </c>
      <c r="G144" s="261"/>
      <c r="H144" s="264">
        <v>13.206</v>
      </c>
      <c r="I144" s="265"/>
      <c r="J144" s="261"/>
      <c r="K144" s="261"/>
      <c r="L144" s="266"/>
      <c r="M144" s="267"/>
      <c r="N144" s="268"/>
      <c r="O144" s="268"/>
      <c r="P144" s="268"/>
      <c r="Q144" s="268"/>
      <c r="R144" s="268"/>
      <c r="S144" s="268"/>
      <c r="T144" s="269"/>
      <c r="U144" s="13"/>
      <c r="V144" s="13"/>
      <c r="W144" s="13"/>
      <c r="X144" s="13"/>
      <c r="Y144" s="13"/>
      <c r="Z144" s="13"/>
      <c r="AA144" s="13"/>
      <c r="AB144" s="13"/>
      <c r="AC144" s="13"/>
      <c r="AD144" s="13"/>
      <c r="AE144" s="13"/>
      <c r="AT144" s="270" t="s">
        <v>203</v>
      </c>
      <c r="AU144" s="270" t="s">
        <v>83</v>
      </c>
      <c r="AV144" s="13" t="s">
        <v>85</v>
      </c>
      <c r="AW144" s="13" t="s">
        <v>32</v>
      </c>
      <c r="AX144" s="13" t="s">
        <v>75</v>
      </c>
      <c r="AY144" s="270" t="s">
        <v>172</v>
      </c>
    </row>
    <row r="145" spans="1:51" s="14" customFormat="1" ht="12">
      <c r="A145" s="14"/>
      <c r="B145" s="277"/>
      <c r="C145" s="278"/>
      <c r="D145" s="255" t="s">
        <v>203</v>
      </c>
      <c r="E145" s="279" t="s">
        <v>1</v>
      </c>
      <c r="F145" s="280" t="s">
        <v>1348</v>
      </c>
      <c r="G145" s="278"/>
      <c r="H145" s="279" t="s">
        <v>1</v>
      </c>
      <c r="I145" s="281"/>
      <c r="J145" s="278"/>
      <c r="K145" s="278"/>
      <c r="L145" s="282"/>
      <c r="M145" s="283"/>
      <c r="N145" s="284"/>
      <c r="O145" s="284"/>
      <c r="P145" s="284"/>
      <c r="Q145" s="284"/>
      <c r="R145" s="284"/>
      <c r="S145" s="284"/>
      <c r="T145" s="285"/>
      <c r="U145" s="14"/>
      <c r="V145" s="14"/>
      <c r="W145" s="14"/>
      <c r="X145" s="14"/>
      <c r="Y145" s="14"/>
      <c r="Z145" s="14"/>
      <c r="AA145" s="14"/>
      <c r="AB145" s="14"/>
      <c r="AC145" s="14"/>
      <c r="AD145" s="14"/>
      <c r="AE145" s="14"/>
      <c r="AT145" s="286" t="s">
        <v>203</v>
      </c>
      <c r="AU145" s="286" t="s">
        <v>83</v>
      </c>
      <c r="AV145" s="14" t="s">
        <v>83</v>
      </c>
      <c r="AW145" s="14" t="s">
        <v>32</v>
      </c>
      <c r="AX145" s="14" t="s">
        <v>75</v>
      </c>
      <c r="AY145" s="286" t="s">
        <v>172</v>
      </c>
    </row>
    <row r="146" spans="1:51" s="13" customFormat="1" ht="12">
      <c r="A146" s="13"/>
      <c r="B146" s="260"/>
      <c r="C146" s="261"/>
      <c r="D146" s="255" t="s">
        <v>203</v>
      </c>
      <c r="E146" s="262" t="s">
        <v>1268</v>
      </c>
      <c r="F146" s="263" t="s">
        <v>1349</v>
      </c>
      <c r="G146" s="261"/>
      <c r="H146" s="264">
        <v>-1.491</v>
      </c>
      <c r="I146" s="265"/>
      <c r="J146" s="261"/>
      <c r="K146" s="261"/>
      <c r="L146" s="266"/>
      <c r="M146" s="267"/>
      <c r="N146" s="268"/>
      <c r="O146" s="268"/>
      <c r="P146" s="268"/>
      <c r="Q146" s="268"/>
      <c r="R146" s="268"/>
      <c r="S146" s="268"/>
      <c r="T146" s="269"/>
      <c r="U146" s="13"/>
      <c r="V146" s="13"/>
      <c r="W146" s="13"/>
      <c r="X146" s="13"/>
      <c r="Y146" s="13"/>
      <c r="Z146" s="13"/>
      <c r="AA146" s="13"/>
      <c r="AB146" s="13"/>
      <c r="AC146" s="13"/>
      <c r="AD146" s="13"/>
      <c r="AE146" s="13"/>
      <c r="AT146" s="270" t="s">
        <v>203</v>
      </c>
      <c r="AU146" s="270" t="s">
        <v>83</v>
      </c>
      <c r="AV146" s="13" t="s">
        <v>85</v>
      </c>
      <c r="AW146" s="13" t="s">
        <v>32</v>
      </c>
      <c r="AX146" s="13" t="s">
        <v>75</v>
      </c>
      <c r="AY146" s="270" t="s">
        <v>172</v>
      </c>
    </row>
    <row r="147" spans="1:51" s="13" customFormat="1" ht="12">
      <c r="A147" s="13"/>
      <c r="B147" s="260"/>
      <c r="C147" s="261"/>
      <c r="D147" s="255" t="s">
        <v>203</v>
      </c>
      <c r="E147" s="262" t="s">
        <v>1286</v>
      </c>
      <c r="F147" s="263" t="s">
        <v>1350</v>
      </c>
      <c r="G147" s="261"/>
      <c r="H147" s="264">
        <v>-2.111</v>
      </c>
      <c r="I147" s="265"/>
      <c r="J147" s="261"/>
      <c r="K147" s="261"/>
      <c r="L147" s="266"/>
      <c r="M147" s="267"/>
      <c r="N147" s="268"/>
      <c r="O147" s="268"/>
      <c r="P147" s="268"/>
      <c r="Q147" s="268"/>
      <c r="R147" s="268"/>
      <c r="S147" s="268"/>
      <c r="T147" s="269"/>
      <c r="U147" s="13"/>
      <c r="V147" s="13"/>
      <c r="W147" s="13"/>
      <c r="X147" s="13"/>
      <c r="Y147" s="13"/>
      <c r="Z147" s="13"/>
      <c r="AA147" s="13"/>
      <c r="AB147" s="13"/>
      <c r="AC147" s="13"/>
      <c r="AD147" s="13"/>
      <c r="AE147" s="13"/>
      <c r="AT147" s="270" t="s">
        <v>203</v>
      </c>
      <c r="AU147" s="270" t="s">
        <v>83</v>
      </c>
      <c r="AV147" s="13" t="s">
        <v>85</v>
      </c>
      <c r="AW147" s="13" t="s">
        <v>32</v>
      </c>
      <c r="AX147" s="13" t="s">
        <v>75</v>
      </c>
      <c r="AY147" s="270" t="s">
        <v>172</v>
      </c>
    </row>
    <row r="148" spans="1:51" s="13" customFormat="1" ht="12">
      <c r="A148" s="13"/>
      <c r="B148" s="260"/>
      <c r="C148" s="261"/>
      <c r="D148" s="255" t="s">
        <v>203</v>
      </c>
      <c r="E148" s="262" t="s">
        <v>1351</v>
      </c>
      <c r="F148" s="263" t="s">
        <v>1352</v>
      </c>
      <c r="G148" s="261"/>
      <c r="H148" s="264">
        <v>9.604</v>
      </c>
      <c r="I148" s="265"/>
      <c r="J148" s="261"/>
      <c r="K148" s="261"/>
      <c r="L148" s="266"/>
      <c r="M148" s="267"/>
      <c r="N148" s="268"/>
      <c r="O148" s="268"/>
      <c r="P148" s="268"/>
      <c r="Q148" s="268"/>
      <c r="R148" s="268"/>
      <c r="S148" s="268"/>
      <c r="T148" s="269"/>
      <c r="U148" s="13"/>
      <c r="V148" s="13"/>
      <c r="W148" s="13"/>
      <c r="X148" s="13"/>
      <c r="Y148" s="13"/>
      <c r="Z148" s="13"/>
      <c r="AA148" s="13"/>
      <c r="AB148" s="13"/>
      <c r="AC148" s="13"/>
      <c r="AD148" s="13"/>
      <c r="AE148" s="13"/>
      <c r="AT148" s="270" t="s">
        <v>203</v>
      </c>
      <c r="AU148" s="270" t="s">
        <v>83</v>
      </c>
      <c r="AV148" s="13" t="s">
        <v>85</v>
      </c>
      <c r="AW148" s="13" t="s">
        <v>32</v>
      </c>
      <c r="AX148" s="13" t="s">
        <v>83</v>
      </c>
      <c r="AY148" s="270" t="s">
        <v>172</v>
      </c>
    </row>
    <row r="149" spans="1:65" s="2" customFormat="1" ht="33" customHeight="1">
      <c r="A149" s="39"/>
      <c r="B149" s="40"/>
      <c r="C149" s="242" t="s">
        <v>85</v>
      </c>
      <c r="D149" s="242" t="s">
        <v>175</v>
      </c>
      <c r="E149" s="243" t="s">
        <v>1353</v>
      </c>
      <c r="F149" s="244" t="s">
        <v>1354</v>
      </c>
      <c r="G149" s="245" t="s">
        <v>1336</v>
      </c>
      <c r="H149" s="246">
        <v>9.604</v>
      </c>
      <c r="I149" s="247"/>
      <c r="J149" s="248">
        <f>ROUND(I149*H149,2)</f>
        <v>0</v>
      </c>
      <c r="K149" s="244" t="s">
        <v>1337</v>
      </c>
      <c r="L149" s="45"/>
      <c r="M149" s="249" t="s">
        <v>1</v>
      </c>
      <c r="N149" s="250" t="s">
        <v>40</v>
      </c>
      <c r="O149" s="92"/>
      <c r="P149" s="251">
        <f>O149*H149</f>
        <v>0</v>
      </c>
      <c r="Q149" s="251">
        <v>0</v>
      </c>
      <c r="R149" s="251">
        <f>Q149*H149</f>
        <v>0</v>
      </c>
      <c r="S149" s="251">
        <v>0</v>
      </c>
      <c r="T149" s="252">
        <f>S149*H149</f>
        <v>0</v>
      </c>
      <c r="U149" s="39"/>
      <c r="V149" s="39"/>
      <c r="W149" s="39"/>
      <c r="X149" s="39"/>
      <c r="Y149" s="39"/>
      <c r="Z149" s="39"/>
      <c r="AA149" s="39"/>
      <c r="AB149" s="39"/>
      <c r="AC149" s="39"/>
      <c r="AD149" s="39"/>
      <c r="AE149" s="39"/>
      <c r="AR149" s="253" t="s">
        <v>195</v>
      </c>
      <c r="AT149" s="253" t="s">
        <v>175</v>
      </c>
      <c r="AU149" s="253" t="s">
        <v>83</v>
      </c>
      <c r="AY149" s="18" t="s">
        <v>172</v>
      </c>
      <c r="BE149" s="254">
        <f>IF(N149="základní",J149,0)</f>
        <v>0</v>
      </c>
      <c r="BF149" s="254">
        <f>IF(N149="snížená",J149,0)</f>
        <v>0</v>
      </c>
      <c r="BG149" s="254">
        <f>IF(N149="zákl. přenesená",J149,0)</f>
        <v>0</v>
      </c>
      <c r="BH149" s="254">
        <f>IF(N149="sníž. přenesená",J149,0)</f>
        <v>0</v>
      </c>
      <c r="BI149" s="254">
        <f>IF(N149="nulová",J149,0)</f>
        <v>0</v>
      </c>
      <c r="BJ149" s="18" t="s">
        <v>83</v>
      </c>
      <c r="BK149" s="254">
        <f>ROUND(I149*H149,2)</f>
        <v>0</v>
      </c>
      <c r="BL149" s="18" t="s">
        <v>195</v>
      </c>
      <c r="BM149" s="253" t="s">
        <v>1355</v>
      </c>
    </row>
    <row r="150" spans="1:47" s="2" customFormat="1" ht="12">
      <c r="A150" s="39"/>
      <c r="B150" s="40"/>
      <c r="C150" s="41"/>
      <c r="D150" s="255" t="s">
        <v>182</v>
      </c>
      <c r="E150" s="41"/>
      <c r="F150" s="256" t="s">
        <v>1356</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182</v>
      </c>
      <c r="AU150" s="18" t="s">
        <v>83</v>
      </c>
    </row>
    <row r="151" spans="1:47" s="2" customFormat="1" ht="12">
      <c r="A151" s="39"/>
      <c r="B151" s="40"/>
      <c r="C151" s="41"/>
      <c r="D151" s="255" t="s">
        <v>242</v>
      </c>
      <c r="E151" s="41"/>
      <c r="F151" s="259" t="s">
        <v>1357</v>
      </c>
      <c r="G151" s="41"/>
      <c r="H151" s="41"/>
      <c r="I151" s="210"/>
      <c r="J151" s="41"/>
      <c r="K151" s="41"/>
      <c r="L151" s="45"/>
      <c r="M151" s="257"/>
      <c r="N151" s="258"/>
      <c r="O151" s="92"/>
      <c r="P151" s="92"/>
      <c r="Q151" s="92"/>
      <c r="R151" s="92"/>
      <c r="S151" s="92"/>
      <c r="T151" s="93"/>
      <c r="U151" s="39"/>
      <c r="V151" s="39"/>
      <c r="W151" s="39"/>
      <c r="X151" s="39"/>
      <c r="Y151" s="39"/>
      <c r="Z151" s="39"/>
      <c r="AA151" s="39"/>
      <c r="AB151" s="39"/>
      <c r="AC151" s="39"/>
      <c r="AD151" s="39"/>
      <c r="AE151" s="39"/>
      <c r="AT151" s="18" t="s">
        <v>242</v>
      </c>
      <c r="AU151" s="18" t="s">
        <v>83</v>
      </c>
    </row>
    <row r="152" spans="1:51" s="13" customFormat="1" ht="12">
      <c r="A152" s="13"/>
      <c r="B152" s="260"/>
      <c r="C152" s="261"/>
      <c r="D152" s="255" t="s">
        <v>203</v>
      </c>
      <c r="E152" s="262" t="s">
        <v>1266</v>
      </c>
      <c r="F152" s="263" t="s">
        <v>1358</v>
      </c>
      <c r="G152" s="261"/>
      <c r="H152" s="264">
        <v>9.604</v>
      </c>
      <c r="I152" s="265"/>
      <c r="J152" s="261"/>
      <c r="K152" s="261"/>
      <c r="L152" s="266"/>
      <c r="M152" s="267"/>
      <c r="N152" s="268"/>
      <c r="O152" s="268"/>
      <c r="P152" s="268"/>
      <c r="Q152" s="268"/>
      <c r="R152" s="268"/>
      <c r="S152" s="268"/>
      <c r="T152" s="269"/>
      <c r="U152" s="13"/>
      <c r="V152" s="13"/>
      <c r="W152" s="13"/>
      <c r="X152" s="13"/>
      <c r="Y152" s="13"/>
      <c r="Z152" s="13"/>
      <c r="AA152" s="13"/>
      <c r="AB152" s="13"/>
      <c r="AC152" s="13"/>
      <c r="AD152" s="13"/>
      <c r="AE152" s="13"/>
      <c r="AT152" s="270" t="s">
        <v>203</v>
      </c>
      <c r="AU152" s="270" t="s">
        <v>83</v>
      </c>
      <c r="AV152" s="13" t="s">
        <v>85</v>
      </c>
      <c r="AW152" s="13" t="s">
        <v>32</v>
      </c>
      <c r="AX152" s="13" t="s">
        <v>83</v>
      </c>
      <c r="AY152" s="270" t="s">
        <v>172</v>
      </c>
    </row>
    <row r="153" spans="1:65" s="2" customFormat="1" ht="24.15" customHeight="1">
      <c r="A153" s="39"/>
      <c r="B153" s="40"/>
      <c r="C153" s="242" t="s">
        <v>189</v>
      </c>
      <c r="D153" s="242" t="s">
        <v>175</v>
      </c>
      <c r="E153" s="243" t="s">
        <v>1359</v>
      </c>
      <c r="F153" s="244" t="s">
        <v>1360</v>
      </c>
      <c r="G153" s="245" t="s">
        <v>1336</v>
      </c>
      <c r="H153" s="246">
        <v>1.464</v>
      </c>
      <c r="I153" s="247"/>
      <c r="J153" s="248">
        <f>ROUND(I153*H153,2)</f>
        <v>0</v>
      </c>
      <c r="K153" s="244" t="s">
        <v>1337</v>
      </c>
      <c r="L153" s="45"/>
      <c r="M153" s="249" t="s">
        <v>1</v>
      </c>
      <c r="N153" s="250" t="s">
        <v>40</v>
      </c>
      <c r="O153" s="92"/>
      <c r="P153" s="251">
        <f>O153*H153</f>
        <v>0</v>
      </c>
      <c r="Q153" s="251">
        <v>0</v>
      </c>
      <c r="R153" s="251">
        <f>Q153*H153</f>
        <v>0</v>
      </c>
      <c r="S153" s="251">
        <v>0</v>
      </c>
      <c r="T153" s="252">
        <f>S153*H153</f>
        <v>0</v>
      </c>
      <c r="U153" s="39"/>
      <c r="V153" s="39"/>
      <c r="W153" s="39"/>
      <c r="X153" s="39"/>
      <c r="Y153" s="39"/>
      <c r="Z153" s="39"/>
      <c r="AA153" s="39"/>
      <c r="AB153" s="39"/>
      <c r="AC153" s="39"/>
      <c r="AD153" s="39"/>
      <c r="AE153" s="39"/>
      <c r="AR153" s="253" t="s">
        <v>195</v>
      </c>
      <c r="AT153" s="253" t="s">
        <v>175</v>
      </c>
      <c r="AU153" s="253" t="s">
        <v>83</v>
      </c>
      <c r="AY153" s="18" t="s">
        <v>172</v>
      </c>
      <c r="BE153" s="254">
        <f>IF(N153="základní",J153,0)</f>
        <v>0</v>
      </c>
      <c r="BF153" s="254">
        <f>IF(N153="snížená",J153,0)</f>
        <v>0</v>
      </c>
      <c r="BG153" s="254">
        <f>IF(N153="zákl. přenesená",J153,0)</f>
        <v>0</v>
      </c>
      <c r="BH153" s="254">
        <f>IF(N153="sníž. přenesená",J153,0)</f>
        <v>0</v>
      </c>
      <c r="BI153" s="254">
        <f>IF(N153="nulová",J153,0)</f>
        <v>0</v>
      </c>
      <c r="BJ153" s="18" t="s">
        <v>83</v>
      </c>
      <c r="BK153" s="254">
        <f>ROUND(I153*H153,2)</f>
        <v>0</v>
      </c>
      <c r="BL153" s="18" t="s">
        <v>195</v>
      </c>
      <c r="BM153" s="253" t="s">
        <v>1361</v>
      </c>
    </row>
    <row r="154" spans="1:47" s="2" customFormat="1" ht="12">
      <c r="A154" s="39"/>
      <c r="B154" s="40"/>
      <c r="C154" s="41"/>
      <c r="D154" s="255" t="s">
        <v>182</v>
      </c>
      <c r="E154" s="41"/>
      <c r="F154" s="256" t="s">
        <v>1362</v>
      </c>
      <c r="G154" s="41"/>
      <c r="H154" s="41"/>
      <c r="I154" s="210"/>
      <c r="J154" s="41"/>
      <c r="K154" s="41"/>
      <c r="L154" s="45"/>
      <c r="M154" s="257"/>
      <c r="N154" s="258"/>
      <c r="O154" s="92"/>
      <c r="P154" s="92"/>
      <c r="Q154" s="92"/>
      <c r="R154" s="92"/>
      <c r="S154" s="92"/>
      <c r="T154" s="93"/>
      <c r="U154" s="39"/>
      <c r="V154" s="39"/>
      <c r="W154" s="39"/>
      <c r="X154" s="39"/>
      <c r="Y154" s="39"/>
      <c r="Z154" s="39"/>
      <c r="AA154" s="39"/>
      <c r="AB154" s="39"/>
      <c r="AC154" s="39"/>
      <c r="AD154" s="39"/>
      <c r="AE154" s="39"/>
      <c r="AT154" s="18" t="s">
        <v>182</v>
      </c>
      <c r="AU154" s="18" t="s">
        <v>83</v>
      </c>
    </row>
    <row r="155" spans="1:47" s="2" customFormat="1" ht="12">
      <c r="A155" s="39"/>
      <c r="B155" s="40"/>
      <c r="C155" s="41"/>
      <c r="D155" s="255" t="s">
        <v>242</v>
      </c>
      <c r="E155" s="41"/>
      <c r="F155" s="259" t="s">
        <v>1363</v>
      </c>
      <c r="G155" s="41"/>
      <c r="H155" s="41"/>
      <c r="I155" s="210"/>
      <c r="J155" s="41"/>
      <c r="K155" s="41"/>
      <c r="L155" s="45"/>
      <c r="M155" s="257"/>
      <c r="N155" s="258"/>
      <c r="O155" s="92"/>
      <c r="P155" s="92"/>
      <c r="Q155" s="92"/>
      <c r="R155" s="92"/>
      <c r="S155" s="92"/>
      <c r="T155" s="93"/>
      <c r="U155" s="39"/>
      <c r="V155" s="39"/>
      <c r="W155" s="39"/>
      <c r="X155" s="39"/>
      <c r="Y155" s="39"/>
      <c r="Z155" s="39"/>
      <c r="AA155" s="39"/>
      <c r="AB155" s="39"/>
      <c r="AC155" s="39"/>
      <c r="AD155" s="39"/>
      <c r="AE155" s="39"/>
      <c r="AT155" s="18" t="s">
        <v>242</v>
      </c>
      <c r="AU155" s="18" t="s">
        <v>83</v>
      </c>
    </row>
    <row r="156" spans="1:51" s="14" customFormat="1" ht="12">
      <c r="A156" s="14"/>
      <c r="B156" s="277"/>
      <c r="C156" s="278"/>
      <c r="D156" s="255" t="s">
        <v>203</v>
      </c>
      <c r="E156" s="279" t="s">
        <v>1</v>
      </c>
      <c r="F156" s="280" t="s">
        <v>1341</v>
      </c>
      <c r="G156" s="278"/>
      <c r="H156" s="279" t="s">
        <v>1</v>
      </c>
      <c r="I156" s="281"/>
      <c r="J156" s="278"/>
      <c r="K156" s="278"/>
      <c r="L156" s="282"/>
      <c r="M156" s="283"/>
      <c r="N156" s="284"/>
      <c r="O156" s="284"/>
      <c r="P156" s="284"/>
      <c r="Q156" s="284"/>
      <c r="R156" s="284"/>
      <c r="S156" s="284"/>
      <c r="T156" s="285"/>
      <c r="U156" s="14"/>
      <c r="V156" s="14"/>
      <c r="W156" s="14"/>
      <c r="X156" s="14"/>
      <c r="Y156" s="14"/>
      <c r="Z156" s="14"/>
      <c r="AA156" s="14"/>
      <c r="AB156" s="14"/>
      <c r="AC156" s="14"/>
      <c r="AD156" s="14"/>
      <c r="AE156" s="14"/>
      <c r="AT156" s="286" t="s">
        <v>203</v>
      </c>
      <c r="AU156" s="286" t="s">
        <v>83</v>
      </c>
      <c r="AV156" s="14" t="s">
        <v>83</v>
      </c>
      <c r="AW156" s="14" t="s">
        <v>32</v>
      </c>
      <c r="AX156" s="14" t="s">
        <v>75</v>
      </c>
      <c r="AY156" s="286" t="s">
        <v>172</v>
      </c>
    </row>
    <row r="157" spans="1:51" s="14" customFormat="1" ht="12">
      <c r="A157" s="14"/>
      <c r="B157" s="277"/>
      <c r="C157" s="278"/>
      <c r="D157" s="255" t="s">
        <v>203</v>
      </c>
      <c r="E157" s="279" t="s">
        <v>1</v>
      </c>
      <c r="F157" s="280" t="s">
        <v>1364</v>
      </c>
      <c r="G157" s="278"/>
      <c r="H157" s="279" t="s">
        <v>1</v>
      </c>
      <c r="I157" s="281"/>
      <c r="J157" s="278"/>
      <c r="K157" s="278"/>
      <c r="L157" s="282"/>
      <c r="M157" s="283"/>
      <c r="N157" s="284"/>
      <c r="O157" s="284"/>
      <c r="P157" s="284"/>
      <c r="Q157" s="284"/>
      <c r="R157" s="284"/>
      <c r="S157" s="284"/>
      <c r="T157" s="285"/>
      <c r="U157" s="14"/>
      <c r="V157" s="14"/>
      <c r="W157" s="14"/>
      <c r="X157" s="14"/>
      <c r="Y157" s="14"/>
      <c r="Z157" s="14"/>
      <c r="AA157" s="14"/>
      <c r="AB157" s="14"/>
      <c r="AC157" s="14"/>
      <c r="AD157" s="14"/>
      <c r="AE157" s="14"/>
      <c r="AT157" s="286" t="s">
        <v>203</v>
      </c>
      <c r="AU157" s="286" t="s">
        <v>83</v>
      </c>
      <c r="AV157" s="14" t="s">
        <v>83</v>
      </c>
      <c r="AW157" s="14" t="s">
        <v>32</v>
      </c>
      <c r="AX157" s="14" t="s">
        <v>75</v>
      </c>
      <c r="AY157" s="286" t="s">
        <v>172</v>
      </c>
    </row>
    <row r="158" spans="1:51" s="13" customFormat="1" ht="12">
      <c r="A158" s="13"/>
      <c r="B158" s="260"/>
      <c r="C158" s="261"/>
      <c r="D158" s="255" t="s">
        <v>203</v>
      </c>
      <c r="E158" s="262" t="s">
        <v>1365</v>
      </c>
      <c r="F158" s="263" t="s">
        <v>1366</v>
      </c>
      <c r="G158" s="261"/>
      <c r="H158" s="264">
        <v>1.464</v>
      </c>
      <c r="I158" s="265"/>
      <c r="J158" s="261"/>
      <c r="K158" s="261"/>
      <c r="L158" s="266"/>
      <c r="M158" s="267"/>
      <c r="N158" s="268"/>
      <c r="O158" s="268"/>
      <c r="P158" s="268"/>
      <c r="Q158" s="268"/>
      <c r="R158" s="268"/>
      <c r="S158" s="268"/>
      <c r="T158" s="269"/>
      <c r="U158" s="13"/>
      <c r="V158" s="13"/>
      <c r="W158" s="13"/>
      <c r="X158" s="13"/>
      <c r="Y158" s="13"/>
      <c r="Z158" s="13"/>
      <c r="AA158" s="13"/>
      <c r="AB158" s="13"/>
      <c r="AC158" s="13"/>
      <c r="AD158" s="13"/>
      <c r="AE158" s="13"/>
      <c r="AT158" s="270" t="s">
        <v>203</v>
      </c>
      <c r="AU158" s="270" t="s">
        <v>83</v>
      </c>
      <c r="AV158" s="13" t="s">
        <v>85</v>
      </c>
      <c r="AW158" s="13" t="s">
        <v>32</v>
      </c>
      <c r="AX158" s="13" t="s">
        <v>83</v>
      </c>
      <c r="AY158" s="270" t="s">
        <v>172</v>
      </c>
    </row>
    <row r="159" spans="1:65" s="2" customFormat="1" ht="33" customHeight="1">
      <c r="A159" s="39"/>
      <c r="B159" s="40"/>
      <c r="C159" s="242" t="s">
        <v>195</v>
      </c>
      <c r="D159" s="242" t="s">
        <v>175</v>
      </c>
      <c r="E159" s="243" t="s">
        <v>1367</v>
      </c>
      <c r="F159" s="244" t="s">
        <v>1368</v>
      </c>
      <c r="G159" s="245" t="s">
        <v>1369</v>
      </c>
      <c r="H159" s="246">
        <v>18.248</v>
      </c>
      <c r="I159" s="247"/>
      <c r="J159" s="248">
        <f>ROUND(I159*H159,2)</f>
        <v>0</v>
      </c>
      <c r="K159" s="244" t="s">
        <v>216</v>
      </c>
      <c r="L159" s="45"/>
      <c r="M159" s="249" t="s">
        <v>1</v>
      </c>
      <c r="N159" s="250" t="s">
        <v>40</v>
      </c>
      <c r="O159" s="92"/>
      <c r="P159" s="251">
        <f>O159*H159</f>
        <v>0</v>
      </c>
      <c r="Q159" s="251">
        <v>0</v>
      </c>
      <c r="R159" s="251">
        <f>Q159*H159</f>
        <v>0</v>
      </c>
      <c r="S159" s="251">
        <v>0</v>
      </c>
      <c r="T159" s="252">
        <f>S159*H159</f>
        <v>0</v>
      </c>
      <c r="U159" s="39"/>
      <c r="V159" s="39"/>
      <c r="W159" s="39"/>
      <c r="X159" s="39"/>
      <c r="Y159" s="39"/>
      <c r="Z159" s="39"/>
      <c r="AA159" s="39"/>
      <c r="AB159" s="39"/>
      <c r="AC159" s="39"/>
      <c r="AD159" s="39"/>
      <c r="AE159" s="39"/>
      <c r="AR159" s="253" t="s">
        <v>195</v>
      </c>
      <c r="AT159" s="253" t="s">
        <v>175</v>
      </c>
      <c r="AU159" s="253" t="s">
        <v>83</v>
      </c>
      <c r="AY159" s="18" t="s">
        <v>172</v>
      </c>
      <c r="BE159" s="254">
        <f>IF(N159="základní",J159,0)</f>
        <v>0</v>
      </c>
      <c r="BF159" s="254">
        <f>IF(N159="snížená",J159,0)</f>
        <v>0</v>
      </c>
      <c r="BG159" s="254">
        <f>IF(N159="zákl. přenesená",J159,0)</f>
        <v>0</v>
      </c>
      <c r="BH159" s="254">
        <f>IF(N159="sníž. přenesená",J159,0)</f>
        <v>0</v>
      </c>
      <c r="BI159" s="254">
        <f>IF(N159="nulová",J159,0)</f>
        <v>0</v>
      </c>
      <c r="BJ159" s="18" t="s">
        <v>83</v>
      </c>
      <c r="BK159" s="254">
        <f>ROUND(I159*H159,2)</f>
        <v>0</v>
      </c>
      <c r="BL159" s="18" t="s">
        <v>195</v>
      </c>
      <c r="BM159" s="253" t="s">
        <v>1370</v>
      </c>
    </row>
    <row r="160" spans="1:47" s="2" customFormat="1" ht="12">
      <c r="A160" s="39"/>
      <c r="B160" s="40"/>
      <c r="C160" s="41"/>
      <c r="D160" s="255" t="s">
        <v>182</v>
      </c>
      <c r="E160" s="41"/>
      <c r="F160" s="256" t="s">
        <v>1371</v>
      </c>
      <c r="G160" s="41"/>
      <c r="H160" s="41"/>
      <c r="I160" s="210"/>
      <c r="J160" s="41"/>
      <c r="K160" s="41"/>
      <c r="L160" s="45"/>
      <c r="M160" s="257"/>
      <c r="N160" s="258"/>
      <c r="O160" s="92"/>
      <c r="P160" s="92"/>
      <c r="Q160" s="92"/>
      <c r="R160" s="92"/>
      <c r="S160" s="92"/>
      <c r="T160" s="93"/>
      <c r="U160" s="39"/>
      <c r="V160" s="39"/>
      <c r="W160" s="39"/>
      <c r="X160" s="39"/>
      <c r="Y160" s="39"/>
      <c r="Z160" s="39"/>
      <c r="AA160" s="39"/>
      <c r="AB160" s="39"/>
      <c r="AC160" s="39"/>
      <c r="AD160" s="39"/>
      <c r="AE160" s="39"/>
      <c r="AT160" s="18" t="s">
        <v>182</v>
      </c>
      <c r="AU160" s="18" t="s">
        <v>83</v>
      </c>
    </row>
    <row r="161" spans="1:47" s="2" customFormat="1" ht="12">
      <c r="A161" s="39"/>
      <c r="B161" s="40"/>
      <c r="C161" s="41"/>
      <c r="D161" s="271" t="s">
        <v>218</v>
      </c>
      <c r="E161" s="41"/>
      <c r="F161" s="272" t="s">
        <v>1372</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218</v>
      </c>
      <c r="AU161" s="18" t="s">
        <v>83</v>
      </c>
    </row>
    <row r="162" spans="1:51" s="13" customFormat="1" ht="12">
      <c r="A162" s="13"/>
      <c r="B162" s="260"/>
      <c r="C162" s="261"/>
      <c r="D162" s="255" t="s">
        <v>203</v>
      </c>
      <c r="E162" s="262" t="s">
        <v>1373</v>
      </c>
      <c r="F162" s="263" t="s">
        <v>1374</v>
      </c>
      <c r="G162" s="261"/>
      <c r="H162" s="264">
        <v>18.248</v>
      </c>
      <c r="I162" s="265"/>
      <c r="J162" s="261"/>
      <c r="K162" s="261"/>
      <c r="L162" s="266"/>
      <c r="M162" s="267"/>
      <c r="N162" s="268"/>
      <c r="O162" s="268"/>
      <c r="P162" s="268"/>
      <c r="Q162" s="268"/>
      <c r="R162" s="268"/>
      <c r="S162" s="268"/>
      <c r="T162" s="269"/>
      <c r="U162" s="13"/>
      <c r="V162" s="13"/>
      <c r="W162" s="13"/>
      <c r="X162" s="13"/>
      <c r="Y162" s="13"/>
      <c r="Z162" s="13"/>
      <c r="AA162" s="13"/>
      <c r="AB162" s="13"/>
      <c r="AC162" s="13"/>
      <c r="AD162" s="13"/>
      <c r="AE162" s="13"/>
      <c r="AT162" s="270" t="s">
        <v>203</v>
      </c>
      <c r="AU162" s="270" t="s">
        <v>83</v>
      </c>
      <c r="AV162" s="13" t="s">
        <v>85</v>
      </c>
      <c r="AW162" s="13" t="s">
        <v>32</v>
      </c>
      <c r="AX162" s="13" t="s">
        <v>83</v>
      </c>
      <c r="AY162" s="270" t="s">
        <v>172</v>
      </c>
    </row>
    <row r="163" spans="1:65" s="2" customFormat="1" ht="16.5" customHeight="1">
      <c r="A163" s="39"/>
      <c r="B163" s="40"/>
      <c r="C163" s="242" t="s">
        <v>171</v>
      </c>
      <c r="D163" s="242" t="s">
        <v>175</v>
      </c>
      <c r="E163" s="243" t="s">
        <v>1375</v>
      </c>
      <c r="F163" s="244" t="s">
        <v>1376</v>
      </c>
      <c r="G163" s="245" t="s">
        <v>1336</v>
      </c>
      <c r="H163" s="246">
        <v>9.604</v>
      </c>
      <c r="I163" s="247"/>
      <c r="J163" s="248">
        <f>ROUND(I163*H163,2)</f>
        <v>0</v>
      </c>
      <c r="K163" s="244" t="s">
        <v>216</v>
      </c>
      <c r="L163" s="45"/>
      <c r="M163" s="249" t="s">
        <v>1</v>
      </c>
      <c r="N163" s="250" t="s">
        <v>40</v>
      </c>
      <c r="O163" s="92"/>
      <c r="P163" s="251">
        <f>O163*H163</f>
        <v>0</v>
      </c>
      <c r="Q163" s="251">
        <v>0</v>
      </c>
      <c r="R163" s="251">
        <f>Q163*H163</f>
        <v>0</v>
      </c>
      <c r="S163" s="251">
        <v>0</v>
      </c>
      <c r="T163" s="252">
        <f>S163*H163</f>
        <v>0</v>
      </c>
      <c r="U163" s="39"/>
      <c r="V163" s="39"/>
      <c r="W163" s="39"/>
      <c r="X163" s="39"/>
      <c r="Y163" s="39"/>
      <c r="Z163" s="39"/>
      <c r="AA163" s="39"/>
      <c r="AB163" s="39"/>
      <c r="AC163" s="39"/>
      <c r="AD163" s="39"/>
      <c r="AE163" s="39"/>
      <c r="AR163" s="253" t="s">
        <v>195</v>
      </c>
      <c r="AT163" s="253" t="s">
        <v>175</v>
      </c>
      <c r="AU163" s="253" t="s">
        <v>83</v>
      </c>
      <c r="AY163" s="18" t="s">
        <v>172</v>
      </c>
      <c r="BE163" s="254">
        <f>IF(N163="základní",J163,0)</f>
        <v>0</v>
      </c>
      <c r="BF163" s="254">
        <f>IF(N163="snížená",J163,0)</f>
        <v>0</v>
      </c>
      <c r="BG163" s="254">
        <f>IF(N163="zákl. přenesená",J163,0)</f>
        <v>0</v>
      </c>
      <c r="BH163" s="254">
        <f>IF(N163="sníž. přenesená",J163,0)</f>
        <v>0</v>
      </c>
      <c r="BI163" s="254">
        <f>IF(N163="nulová",J163,0)</f>
        <v>0</v>
      </c>
      <c r="BJ163" s="18" t="s">
        <v>83</v>
      </c>
      <c r="BK163" s="254">
        <f>ROUND(I163*H163,2)</f>
        <v>0</v>
      </c>
      <c r="BL163" s="18" t="s">
        <v>195</v>
      </c>
      <c r="BM163" s="253" t="s">
        <v>1377</v>
      </c>
    </row>
    <row r="164" spans="1:47" s="2" customFormat="1" ht="12">
      <c r="A164" s="39"/>
      <c r="B164" s="40"/>
      <c r="C164" s="41"/>
      <c r="D164" s="255" t="s">
        <v>182</v>
      </c>
      <c r="E164" s="41"/>
      <c r="F164" s="256" t="s">
        <v>1378</v>
      </c>
      <c r="G164" s="41"/>
      <c r="H164" s="41"/>
      <c r="I164" s="210"/>
      <c r="J164" s="41"/>
      <c r="K164" s="41"/>
      <c r="L164" s="45"/>
      <c r="M164" s="257"/>
      <c r="N164" s="258"/>
      <c r="O164" s="92"/>
      <c r="P164" s="92"/>
      <c r="Q164" s="92"/>
      <c r="R164" s="92"/>
      <c r="S164" s="92"/>
      <c r="T164" s="93"/>
      <c r="U164" s="39"/>
      <c r="V164" s="39"/>
      <c r="W164" s="39"/>
      <c r="X164" s="39"/>
      <c r="Y164" s="39"/>
      <c r="Z164" s="39"/>
      <c r="AA164" s="39"/>
      <c r="AB164" s="39"/>
      <c r="AC164" s="39"/>
      <c r="AD164" s="39"/>
      <c r="AE164" s="39"/>
      <c r="AT164" s="18" t="s">
        <v>182</v>
      </c>
      <c r="AU164" s="18" t="s">
        <v>83</v>
      </c>
    </row>
    <row r="165" spans="1:47" s="2" customFormat="1" ht="12">
      <c r="A165" s="39"/>
      <c r="B165" s="40"/>
      <c r="C165" s="41"/>
      <c r="D165" s="271" t="s">
        <v>218</v>
      </c>
      <c r="E165" s="41"/>
      <c r="F165" s="272" t="s">
        <v>1379</v>
      </c>
      <c r="G165" s="41"/>
      <c r="H165" s="41"/>
      <c r="I165" s="210"/>
      <c r="J165" s="41"/>
      <c r="K165" s="41"/>
      <c r="L165" s="45"/>
      <c r="M165" s="257"/>
      <c r="N165" s="258"/>
      <c r="O165" s="92"/>
      <c r="P165" s="92"/>
      <c r="Q165" s="92"/>
      <c r="R165" s="92"/>
      <c r="S165" s="92"/>
      <c r="T165" s="93"/>
      <c r="U165" s="39"/>
      <c r="V165" s="39"/>
      <c r="W165" s="39"/>
      <c r="X165" s="39"/>
      <c r="Y165" s="39"/>
      <c r="Z165" s="39"/>
      <c r="AA165" s="39"/>
      <c r="AB165" s="39"/>
      <c r="AC165" s="39"/>
      <c r="AD165" s="39"/>
      <c r="AE165" s="39"/>
      <c r="AT165" s="18" t="s">
        <v>218</v>
      </c>
      <c r="AU165" s="18" t="s">
        <v>83</v>
      </c>
    </row>
    <row r="166" spans="1:47" s="2" customFormat="1" ht="12">
      <c r="A166" s="39"/>
      <c r="B166" s="40"/>
      <c r="C166" s="41"/>
      <c r="D166" s="255" t="s">
        <v>242</v>
      </c>
      <c r="E166" s="41"/>
      <c r="F166" s="259" t="s">
        <v>1380</v>
      </c>
      <c r="G166" s="41"/>
      <c r="H166" s="41"/>
      <c r="I166" s="210"/>
      <c r="J166" s="41"/>
      <c r="K166" s="41"/>
      <c r="L166" s="45"/>
      <c r="M166" s="257"/>
      <c r="N166" s="258"/>
      <c r="O166" s="92"/>
      <c r="P166" s="92"/>
      <c r="Q166" s="92"/>
      <c r="R166" s="92"/>
      <c r="S166" s="92"/>
      <c r="T166" s="93"/>
      <c r="U166" s="39"/>
      <c r="V166" s="39"/>
      <c r="W166" s="39"/>
      <c r="X166" s="39"/>
      <c r="Y166" s="39"/>
      <c r="Z166" s="39"/>
      <c r="AA166" s="39"/>
      <c r="AB166" s="39"/>
      <c r="AC166" s="39"/>
      <c r="AD166" s="39"/>
      <c r="AE166" s="39"/>
      <c r="AT166" s="18" t="s">
        <v>242</v>
      </c>
      <c r="AU166" s="18" t="s">
        <v>83</v>
      </c>
    </row>
    <row r="167" spans="1:51" s="13" customFormat="1" ht="12">
      <c r="A167" s="13"/>
      <c r="B167" s="260"/>
      <c r="C167" s="261"/>
      <c r="D167" s="255" t="s">
        <v>203</v>
      </c>
      <c r="E167" s="262" t="s">
        <v>1381</v>
      </c>
      <c r="F167" s="263" t="s">
        <v>1382</v>
      </c>
      <c r="G167" s="261"/>
      <c r="H167" s="264">
        <v>9.604</v>
      </c>
      <c r="I167" s="265"/>
      <c r="J167" s="261"/>
      <c r="K167" s="261"/>
      <c r="L167" s="266"/>
      <c r="M167" s="267"/>
      <c r="N167" s="268"/>
      <c r="O167" s="268"/>
      <c r="P167" s="268"/>
      <c r="Q167" s="268"/>
      <c r="R167" s="268"/>
      <c r="S167" s="268"/>
      <c r="T167" s="269"/>
      <c r="U167" s="13"/>
      <c r="V167" s="13"/>
      <c r="W167" s="13"/>
      <c r="X167" s="13"/>
      <c r="Y167" s="13"/>
      <c r="Z167" s="13"/>
      <c r="AA167" s="13"/>
      <c r="AB167" s="13"/>
      <c r="AC167" s="13"/>
      <c r="AD167" s="13"/>
      <c r="AE167" s="13"/>
      <c r="AT167" s="270" t="s">
        <v>203</v>
      </c>
      <c r="AU167" s="270" t="s">
        <v>83</v>
      </c>
      <c r="AV167" s="13" t="s">
        <v>85</v>
      </c>
      <c r="AW167" s="13" t="s">
        <v>32</v>
      </c>
      <c r="AX167" s="13" t="s">
        <v>83</v>
      </c>
      <c r="AY167" s="270" t="s">
        <v>172</v>
      </c>
    </row>
    <row r="168" spans="1:65" s="2" customFormat="1" ht="24.15" customHeight="1">
      <c r="A168" s="39"/>
      <c r="B168" s="40"/>
      <c r="C168" s="242" t="s">
        <v>205</v>
      </c>
      <c r="D168" s="242" t="s">
        <v>175</v>
      </c>
      <c r="E168" s="243" t="s">
        <v>1383</v>
      </c>
      <c r="F168" s="244" t="s">
        <v>444</v>
      </c>
      <c r="G168" s="245" t="s">
        <v>1336</v>
      </c>
      <c r="H168" s="246">
        <v>15.443</v>
      </c>
      <c r="I168" s="247"/>
      <c r="J168" s="248">
        <f>ROUND(I168*H168,2)</f>
        <v>0</v>
      </c>
      <c r="K168" s="244" t="s">
        <v>216</v>
      </c>
      <c r="L168" s="45"/>
      <c r="M168" s="249" t="s">
        <v>1</v>
      </c>
      <c r="N168" s="250" t="s">
        <v>40</v>
      </c>
      <c r="O168" s="92"/>
      <c r="P168" s="251">
        <f>O168*H168</f>
        <v>0</v>
      </c>
      <c r="Q168" s="251">
        <v>0</v>
      </c>
      <c r="R168" s="251">
        <f>Q168*H168</f>
        <v>0</v>
      </c>
      <c r="S168" s="251">
        <v>0</v>
      </c>
      <c r="T168" s="252">
        <f>S168*H168</f>
        <v>0</v>
      </c>
      <c r="U168" s="39"/>
      <c r="V168" s="39"/>
      <c r="W168" s="39"/>
      <c r="X168" s="39"/>
      <c r="Y168" s="39"/>
      <c r="Z168" s="39"/>
      <c r="AA168" s="39"/>
      <c r="AB168" s="39"/>
      <c r="AC168" s="39"/>
      <c r="AD168" s="39"/>
      <c r="AE168" s="39"/>
      <c r="AR168" s="253" t="s">
        <v>195</v>
      </c>
      <c r="AT168" s="253" t="s">
        <v>175</v>
      </c>
      <c r="AU168" s="253" t="s">
        <v>83</v>
      </c>
      <c r="AY168" s="18" t="s">
        <v>172</v>
      </c>
      <c r="BE168" s="254">
        <f>IF(N168="základní",J168,0)</f>
        <v>0</v>
      </c>
      <c r="BF168" s="254">
        <f>IF(N168="snížená",J168,0)</f>
        <v>0</v>
      </c>
      <c r="BG168" s="254">
        <f>IF(N168="zákl. přenesená",J168,0)</f>
        <v>0</v>
      </c>
      <c r="BH168" s="254">
        <f>IF(N168="sníž. přenesená",J168,0)</f>
        <v>0</v>
      </c>
      <c r="BI168" s="254">
        <f>IF(N168="nulová",J168,0)</f>
        <v>0</v>
      </c>
      <c r="BJ168" s="18" t="s">
        <v>83</v>
      </c>
      <c r="BK168" s="254">
        <f>ROUND(I168*H168,2)</f>
        <v>0</v>
      </c>
      <c r="BL168" s="18" t="s">
        <v>195</v>
      </c>
      <c r="BM168" s="253" t="s">
        <v>1384</v>
      </c>
    </row>
    <row r="169" spans="1:47" s="2" customFormat="1" ht="12">
      <c r="A169" s="39"/>
      <c r="B169" s="40"/>
      <c r="C169" s="41"/>
      <c r="D169" s="255" t="s">
        <v>182</v>
      </c>
      <c r="E169" s="41"/>
      <c r="F169" s="256" t="s">
        <v>446</v>
      </c>
      <c r="G169" s="41"/>
      <c r="H169" s="41"/>
      <c r="I169" s="210"/>
      <c r="J169" s="41"/>
      <c r="K169" s="41"/>
      <c r="L169" s="45"/>
      <c r="M169" s="257"/>
      <c r="N169" s="258"/>
      <c r="O169" s="92"/>
      <c r="P169" s="92"/>
      <c r="Q169" s="92"/>
      <c r="R169" s="92"/>
      <c r="S169" s="92"/>
      <c r="T169" s="93"/>
      <c r="U169" s="39"/>
      <c r="V169" s="39"/>
      <c r="W169" s="39"/>
      <c r="X169" s="39"/>
      <c r="Y169" s="39"/>
      <c r="Z169" s="39"/>
      <c r="AA169" s="39"/>
      <c r="AB169" s="39"/>
      <c r="AC169" s="39"/>
      <c r="AD169" s="39"/>
      <c r="AE169" s="39"/>
      <c r="AT169" s="18" t="s">
        <v>182</v>
      </c>
      <c r="AU169" s="18" t="s">
        <v>83</v>
      </c>
    </row>
    <row r="170" spans="1:47" s="2" customFormat="1" ht="12">
      <c r="A170" s="39"/>
      <c r="B170" s="40"/>
      <c r="C170" s="41"/>
      <c r="D170" s="271" t="s">
        <v>218</v>
      </c>
      <c r="E170" s="41"/>
      <c r="F170" s="272" t="s">
        <v>1385</v>
      </c>
      <c r="G170" s="41"/>
      <c r="H170" s="41"/>
      <c r="I170" s="210"/>
      <c r="J170" s="41"/>
      <c r="K170" s="41"/>
      <c r="L170" s="45"/>
      <c r="M170" s="257"/>
      <c r="N170" s="258"/>
      <c r="O170" s="92"/>
      <c r="P170" s="92"/>
      <c r="Q170" s="92"/>
      <c r="R170" s="92"/>
      <c r="S170" s="92"/>
      <c r="T170" s="93"/>
      <c r="U170" s="39"/>
      <c r="V170" s="39"/>
      <c r="W170" s="39"/>
      <c r="X170" s="39"/>
      <c r="Y170" s="39"/>
      <c r="Z170" s="39"/>
      <c r="AA170" s="39"/>
      <c r="AB170" s="39"/>
      <c r="AC170" s="39"/>
      <c r="AD170" s="39"/>
      <c r="AE170" s="39"/>
      <c r="AT170" s="18" t="s">
        <v>218</v>
      </c>
      <c r="AU170" s="18" t="s">
        <v>83</v>
      </c>
    </row>
    <row r="171" spans="1:47" s="2" customFormat="1" ht="12">
      <c r="A171" s="39"/>
      <c r="B171" s="40"/>
      <c r="C171" s="41"/>
      <c r="D171" s="255" t="s">
        <v>242</v>
      </c>
      <c r="E171" s="41"/>
      <c r="F171" s="259" t="s">
        <v>1386</v>
      </c>
      <c r="G171" s="41"/>
      <c r="H171" s="41"/>
      <c r="I171" s="210"/>
      <c r="J171" s="41"/>
      <c r="K171" s="41"/>
      <c r="L171" s="45"/>
      <c r="M171" s="257"/>
      <c r="N171" s="258"/>
      <c r="O171" s="92"/>
      <c r="P171" s="92"/>
      <c r="Q171" s="92"/>
      <c r="R171" s="92"/>
      <c r="S171" s="92"/>
      <c r="T171" s="93"/>
      <c r="U171" s="39"/>
      <c r="V171" s="39"/>
      <c r="W171" s="39"/>
      <c r="X171" s="39"/>
      <c r="Y171" s="39"/>
      <c r="Z171" s="39"/>
      <c r="AA171" s="39"/>
      <c r="AB171" s="39"/>
      <c r="AC171" s="39"/>
      <c r="AD171" s="39"/>
      <c r="AE171" s="39"/>
      <c r="AT171" s="18" t="s">
        <v>242</v>
      </c>
      <c r="AU171" s="18" t="s">
        <v>83</v>
      </c>
    </row>
    <row r="172" spans="1:51" s="14" customFormat="1" ht="12">
      <c r="A172" s="14"/>
      <c r="B172" s="277"/>
      <c r="C172" s="278"/>
      <c r="D172" s="255" t="s">
        <v>203</v>
      </c>
      <c r="E172" s="279" t="s">
        <v>1</v>
      </c>
      <c r="F172" s="280" t="s">
        <v>1341</v>
      </c>
      <c r="G172" s="278"/>
      <c r="H172" s="279" t="s">
        <v>1</v>
      </c>
      <c r="I172" s="281"/>
      <c r="J172" s="278"/>
      <c r="K172" s="278"/>
      <c r="L172" s="282"/>
      <c r="M172" s="283"/>
      <c r="N172" s="284"/>
      <c r="O172" s="284"/>
      <c r="P172" s="284"/>
      <c r="Q172" s="284"/>
      <c r="R172" s="284"/>
      <c r="S172" s="284"/>
      <c r="T172" s="285"/>
      <c r="U172" s="14"/>
      <c r="V172" s="14"/>
      <c r="W172" s="14"/>
      <c r="X172" s="14"/>
      <c r="Y172" s="14"/>
      <c r="Z172" s="14"/>
      <c r="AA172" s="14"/>
      <c r="AB172" s="14"/>
      <c r="AC172" s="14"/>
      <c r="AD172" s="14"/>
      <c r="AE172" s="14"/>
      <c r="AT172" s="286" t="s">
        <v>203</v>
      </c>
      <c r="AU172" s="286" t="s">
        <v>83</v>
      </c>
      <c r="AV172" s="14" t="s">
        <v>83</v>
      </c>
      <c r="AW172" s="14" t="s">
        <v>32</v>
      </c>
      <c r="AX172" s="14" t="s">
        <v>75</v>
      </c>
      <c r="AY172" s="286" t="s">
        <v>172</v>
      </c>
    </row>
    <row r="173" spans="1:51" s="14" customFormat="1" ht="12">
      <c r="A173" s="14"/>
      <c r="B173" s="277"/>
      <c r="C173" s="278"/>
      <c r="D173" s="255" t="s">
        <v>203</v>
      </c>
      <c r="E173" s="279" t="s">
        <v>1</v>
      </c>
      <c r="F173" s="280" t="s">
        <v>1364</v>
      </c>
      <c r="G173" s="278"/>
      <c r="H173" s="279" t="s">
        <v>1</v>
      </c>
      <c r="I173" s="281"/>
      <c r="J173" s="278"/>
      <c r="K173" s="278"/>
      <c r="L173" s="282"/>
      <c r="M173" s="283"/>
      <c r="N173" s="284"/>
      <c r="O173" s="284"/>
      <c r="P173" s="284"/>
      <c r="Q173" s="284"/>
      <c r="R173" s="284"/>
      <c r="S173" s="284"/>
      <c r="T173" s="285"/>
      <c r="U173" s="14"/>
      <c r="V173" s="14"/>
      <c r="W173" s="14"/>
      <c r="X173" s="14"/>
      <c r="Y173" s="14"/>
      <c r="Z173" s="14"/>
      <c r="AA173" s="14"/>
      <c r="AB173" s="14"/>
      <c r="AC173" s="14"/>
      <c r="AD173" s="14"/>
      <c r="AE173" s="14"/>
      <c r="AT173" s="286" t="s">
        <v>203</v>
      </c>
      <c r="AU173" s="286" t="s">
        <v>83</v>
      </c>
      <c r="AV173" s="14" t="s">
        <v>83</v>
      </c>
      <c r="AW173" s="14" t="s">
        <v>32</v>
      </c>
      <c r="AX173" s="14" t="s">
        <v>75</v>
      </c>
      <c r="AY173" s="286" t="s">
        <v>172</v>
      </c>
    </row>
    <row r="174" spans="1:51" s="13" customFormat="1" ht="12">
      <c r="A174" s="13"/>
      <c r="B174" s="260"/>
      <c r="C174" s="261"/>
      <c r="D174" s="255" t="s">
        <v>203</v>
      </c>
      <c r="E174" s="262" t="s">
        <v>1387</v>
      </c>
      <c r="F174" s="263" t="s">
        <v>1388</v>
      </c>
      <c r="G174" s="261"/>
      <c r="H174" s="264">
        <v>15.443</v>
      </c>
      <c r="I174" s="265"/>
      <c r="J174" s="261"/>
      <c r="K174" s="261"/>
      <c r="L174" s="266"/>
      <c r="M174" s="267"/>
      <c r="N174" s="268"/>
      <c r="O174" s="268"/>
      <c r="P174" s="268"/>
      <c r="Q174" s="268"/>
      <c r="R174" s="268"/>
      <c r="S174" s="268"/>
      <c r="T174" s="269"/>
      <c r="U174" s="13"/>
      <c r="V174" s="13"/>
      <c r="W174" s="13"/>
      <c r="X174" s="13"/>
      <c r="Y174" s="13"/>
      <c r="Z174" s="13"/>
      <c r="AA174" s="13"/>
      <c r="AB174" s="13"/>
      <c r="AC174" s="13"/>
      <c r="AD174" s="13"/>
      <c r="AE174" s="13"/>
      <c r="AT174" s="270" t="s">
        <v>203</v>
      </c>
      <c r="AU174" s="270" t="s">
        <v>83</v>
      </c>
      <c r="AV174" s="13" t="s">
        <v>85</v>
      </c>
      <c r="AW174" s="13" t="s">
        <v>32</v>
      </c>
      <c r="AX174" s="13" t="s">
        <v>83</v>
      </c>
      <c r="AY174" s="270" t="s">
        <v>172</v>
      </c>
    </row>
    <row r="175" spans="1:65" s="2" customFormat="1" ht="16.5" customHeight="1">
      <c r="A175" s="39"/>
      <c r="B175" s="40"/>
      <c r="C175" s="309" t="s">
        <v>212</v>
      </c>
      <c r="D175" s="309" t="s">
        <v>450</v>
      </c>
      <c r="E175" s="310" t="s">
        <v>1389</v>
      </c>
      <c r="F175" s="311" t="s">
        <v>1390</v>
      </c>
      <c r="G175" s="312" t="s">
        <v>1369</v>
      </c>
      <c r="H175" s="313">
        <v>34.659</v>
      </c>
      <c r="I175" s="314"/>
      <c r="J175" s="315">
        <f>ROUND(I175*H175,2)</f>
        <v>0</v>
      </c>
      <c r="K175" s="311" t="s">
        <v>216</v>
      </c>
      <c r="L175" s="316"/>
      <c r="M175" s="317" t="s">
        <v>1</v>
      </c>
      <c r="N175" s="318" t="s">
        <v>40</v>
      </c>
      <c r="O175" s="92"/>
      <c r="P175" s="251">
        <f>O175*H175</f>
        <v>0</v>
      </c>
      <c r="Q175" s="251">
        <v>1</v>
      </c>
      <c r="R175" s="251">
        <f>Q175*H175</f>
        <v>34.659</v>
      </c>
      <c r="S175" s="251">
        <v>0</v>
      </c>
      <c r="T175" s="252">
        <f>S175*H175</f>
        <v>0</v>
      </c>
      <c r="U175" s="39"/>
      <c r="V175" s="39"/>
      <c r="W175" s="39"/>
      <c r="X175" s="39"/>
      <c r="Y175" s="39"/>
      <c r="Z175" s="39"/>
      <c r="AA175" s="39"/>
      <c r="AB175" s="39"/>
      <c r="AC175" s="39"/>
      <c r="AD175" s="39"/>
      <c r="AE175" s="39"/>
      <c r="AR175" s="253" t="s">
        <v>220</v>
      </c>
      <c r="AT175" s="253" t="s">
        <v>450</v>
      </c>
      <c r="AU175" s="253" t="s">
        <v>83</v>
      </c>
      <c r="AY175" s="18" t="s">
        <v>172</v>
      </c>
      <c r="BE175" s="254">
        <f>IF(N175="základní",J175,0)</f>
        <v>0</v>
      </c>
      <c r="BF175" s="254">
        <f>IF(N175="snížená",J175,0)</f>
        <v>0</v>
      </c>
      <c r="BG175" s="254">
        <f>IF(N175="zákl. přenesená",J175,0)</f>
        <v>0</v>
      </c>
      <c r="BH175" s="254">
        <f>IF(N175="sníž. přenesená",J175,0)</f>
        <v>0</v>
      </c>
      <c r="BI175" s="254">
        <f>IF(N175="nulová",J175,0)</f>
        <v>0</v>
      </c>
      <c r="BJ175" s="18" t="s">
        <v>83</v>
      </c>
      <c r="BK175" s="254">
        <f>ROUND(I175*H175,2)</f>
        <v>0</v>
      </c>
      <c r="BL175" s="18" t="s">
        <v>195</v>
      </c>
      <c r="BM175" s="253" t="s">
        <v>1391</v>
      </c>
    </row>
    <row r="176" spans="1:47" s="2" customFormat="1" ht="12">
      <c r="A176" s="39"/>
      <c r="B176" s="40"/>
      <c r="C176" s="41"/>
      <c r="D176" s="255" t="s">
        <v>182</v>
      </c>
      <c r="E176" s="41"/>
      <c r="F176" s="256" t="s">
        <v>1390</v>
      </c>
      <c r="G176" s="41"/>
      <c r="H176" s="41"/>
      <c r="I176" s="210"/>
      <c r="J176" s="41"/>
      <c r="K176" s="41"/>
      <c r="L176" s="45"/>
      <c r="M176" s="257"/>
      <c r="N176" s="258"/>
      <c r="O176" s="92"/>
      <c r="P176" s="92"/>
      <c r="Q176" s="92"/>
      <c r="R176" s="92"/>
      <c r="S176" s="92"/>
      <c r="T176" s="93"/>
      <c r="U176" s="39"/>
      <c r="V176" s="39"/>
      <c r="W176" s="39"/>
      <c r="X176" s="39"/>
      <c r="Y176" s="39"/>
      <c r="Z176" s="39"/>
      <c r="AA176" s="39"/>
      <c r="AB176" s="39"/>
      <c r="AC176" s="39"/>
      <c r="AD176" s="39"/>
      <c r="AE176" s="39"/>
      <c r="AT176" s="18" t="s">
        <v>182</v>
      </c>
      <c r="AU176" s="18" t="s">
        <v>83</v>
      </c>
    </row>
    <row r="177" spans="1:51" s="13" customFormat="1" ht="12">
      <c r="A177" s="13"/>
      <c r="B177" s="260"/>
      <c r="C177" s="261"/>
      <c r="D177" s="255" t="s">
        <v>203</v>
      </c>
      <c r="E177" s="262" t="s">
        <v>1392</v>
      </c>
      <c r="F177" s="263" t="s">
        <v>1393</v>
      </c>
      <c r="G177" s="261"/>
      <c r="H177" s="264">
        <v>3.001</v>
      </c>
      <c r="I177" s="265"/>
      <c r="J177" s="261"/>
      <c r="K177" s="261"/>
      <c r="L177" s="266"/>
      <c r="M177" s="267"/>
      <c r="N177" s="268"/>
      <c r="O177" s="268"/>
      <c r="P177" s="268"/>
      <c r="Q177" s="268"/>
      <c r="R177" s="268"/>
      <c r="S177" s="268"/>
      <c r="T177" s="269"/>
      <c r="U177" s="13"/>
      <c r="V177" s="13"/>
      <c r="W177" s="13"/>
      <c r="X177" s="13"/>
      <c r="Y177" s="13"/>
      <c r="Z177" s="13"/>
      <c r="AA177" s="13"/>
      <c r="AB177" s="13"/>
      <c r="AC177" s="13"/>
      <c r="AD177" s="13"/>
      <c r="AE177" s="13"/>
      <c r="AT177" s="270" t="s">
        <v>203</v>
      </c>
      <c r="AU177" s="270" t="s">
        <v>83</v>
      </c>
      <c r="AV177" s="13" t="s">
        <v>85</v>
      </c>
      <c r="AW177" s="13" t="s">
        <v>32</v>
      </c>
      <c r="AX177" s="13" t="s">
        <v>75</v>
      </c>
      <c r="AY177" s="270" t="s">
        <v>172</v>
      </c>
    </row>
    <row r="178" spans="1:51" s="13" customFormat="1" ht="12">
      <c r="A178" s="13"/>
      <c r="B178" s="260"/>
      <c r="C178" s="261"/>
      <c r="D178" s="255" t="s">
        <v>203</v>
      </c>
      <c r="E178" s="262" t="s">
        <v>1284</v>
      </c>
      <c r="F178" s="263" t="s">
        <v>1394</v>
      </c>
      <c r="G178" s="261"/>
      <c r="H178" s="264">
        <v>31.658</v>
      </c>
      <c r="I178" s="265"/>
      <c r="J178" s="261"/>
      <c r="K178" s="261"/>
      <c r="L178" s="266"/>
      <c r="M178" s="267"/>
      <c r="N178" s="268"/>
      <c r="O178" s="268"/>
      <c r="P178" s="268"/>
      <c r="Q178" s="268"/>
      <c r="R178" s="268"/>
      <c r="S178" s="268"/>
      <c r="T178" s="269"/>
      <c r="U178" s="13"/>
      <c r="V178" s="13"/>
      <c r="W178" s="13"/>
      <c r="X178" s="13"/>
      <c r="Y178" s="13"/>
      <c r="Z178" s="13"/>
      <c r="AA178" s="13"/>
      <c r="AB178" s="13"/>
      <c r="AC178" s="13"/>
      <c r="AD178" s="13"/>
      <c r="AE178" s="13"/>
      <c r="AT178" s="270" t="s">
        <v>203</v>
      </c>
      <c r="AU178" s="270" t="s">
        <v>83</v>
      </c>
      <c r="AV178" s="13" t="s">
        <v>85</v>
      </c>
      <c r="AW178" s="13" t="s">
        <v>32</v>
      </c>
      <c r="AX178" s="13" t="s">
        <v>75</v>
      </c>
      <c r="AY178" s="270" t="s">
        <v>172</v>
      </c>
    </row>
    <row r="179" spans="1:51" s="13" customFormat="1" ht="12">
      <c r="A179" s="13"/>
      <c r="B179" s="260"/>
      <c r="C179" s="261"/>
      <c r="D179" s="255" t="s">
        <v>203</v>
      </c>
      <c r="E179" s="262" t="s">
        <v>1395</v>
      </c>
      <c r="F179" s="263" t="s">
        <v>1396</v>
      </c>
      <c r="G179" s="261"/>
      <c r="H179" s="264">
        <v>34.659</v>
      </c>
      <c r="I179" s="265"/>
      <c r="J179" s="261"/>
      <c r="K179" s="261"/>
      <c r="L179" s="266"/>
      <c r="M179" s="267"/>
      <c r="N179" s="268"/>
      <c r="O179" s="268"/>
      <c r="P179" s="268"/>
      <c r="Q179" s="268"/>
      <c r="R179" s="268"/>
      <c r="S179" s="268"/>
      <c r="T179" s="269"/>
      <c r="U179" s="13"/>
      <c r="V179" s="13"/>
      <c r="W179" s="13"/>
      <c r="X179" s="13"/>
      <c r="Y179" s="13"/>
      <c r="Z179" s="13"/>
      <c r="AA179" s="13"/>
      <c r="AB179" s="13"/>
      <c r="AC179" s="13"/>
      <c r="AD179" s="13"/>
      <c r="AE179" s="13"/>
      <c r="AT179" s="270" t="s">
        <v>203</v>
      </c>
      <c r="AU179" s="270" t="s">
        <v>83</v>
      </c>
      <c r="AV179" s="13" t="s">
        <v>85</v>
      </c>
      <c r="AW179" s="13" t="s">
        <v>32</v>
      </c>
      <c r="AX179" s="13" t="s">
        <v>83</v>
      </c>
      <c r="AY179" s="270" t="s">
        <v>172</v>
      </c>
    </row>
    <row r="180" spans="1:63" s="12" customFormat="1" ht="25.9" customHeight="1">
      <c r="A180" s="12"/>
      <c r="B180" s="226"/>
      <c r="C180" s="227"/>
      <c r="D180" s="228" t="s">
        <v>74</v>
      </c>
      <c r="E180" s="229" t="s">
        <v>1397</v>
      </c>
      <c r="F180" s="229" t="s">
        <v>1398</v>
      </c>
      <c r="G180" s="227"/>
      <c r="H180" s="227"/>
      <c r="I180" s="230"/>
      <c r="J180" s="231">
        <f>BK180</f>
        <v>0</v>
      </c>
      <c r="K180" s="227"/>
      <c r="L180" s="232"/>
      <c r="M180" s="233"/>
      <c r="N180" s="234"/>
      <c r="O180" s="234"/>
      <c r="P180" s="235">
        <f>SUM(P181:P225)</f>
        <v>0</v>
      </c>
      <c r="Q180" s="234"/>
      <c r="R180" s="235">
        <f>SUM(R181:R225)</f>
        <v>0.012543200000000001</v>
      </c>
      <c r="S180" s="234"/>
      <c r="T180" s="236">
        <f>SUM(T181:T225)</f>
        <v>0</v>
      </c>
      <c r="U180" s="12"/>
      <c r="V180" s="12"/>
      <c r="W180" s="12"/>
      <c r="X180" s="12"/>
      <c r="Y180" s="12"/>
      <c r="Z180" s="12"/>
      <c r="AA180" s="12"/>
      <c r="AB180" s="12"/>
      <c r="AC180" s="12"/>
      <c r="AD180" s="12"/>
      <c r="AE180" s="12"/>
      <c r="AR180" s="237" t="s">
        <v>195</v>
      </c>
      <c r="AT180" s="238" t="s">
        <v>74</v>
      </c>
      <c r="AU180" s="238" t="s">
        <v>75</v>
      </c>
      <c r="AY180" s="237" t="s">
        <v>172</v>
      </c>
      <c r="BK180" s="239">
        <f>SUM(BK181:BK225)</f>
        <v>0</v>
      </c>
    </row>
    <row r="181" spans="1:65" s="2" customFormat="1" ht="24.15" customHeight="1">
      <c r="A181" s="39"/>
      <c r="B181" s="40"/>
      <c r="C181" s="242" t="s">
        <v>619</v>
      </c>
      <c r="D181" s="242" t="s">
        <v>175</v>
      </c>
      <c r="E181" s="243" t="s">
        <v>1399</v>
      </c>
      <c r="F181" s="244" t="s">
        <v>1400</v>
      </c>
      <c r="G181" s="245" t="s">
        <v>1401</v>
      </c>
      <c r="H181" s="246">
        <v>6.31</v>
      </c>
      <c r="I181" s="247"/>
      <c r="J181" s="248">
        <f>ROUND(I181*H181,2)</f>
        <v>0</v>
      </c>
      <c r="K181" s="244" t="s">
        <v>216</v>
      </c>
      <c r="L181" s="45"/>
      <c r="M181" s="249" t="s">
        <v>1</v>
      </c>
      <c r="N181" s="250" t="s">
        <v>40</v>
      </c>
      <c r="O181" s="92"/>
      <c r="P181" s="251">
        <f>O181*H181</f>
        <v>0</v>
      </c>
      <c r="Q181" s="251">
        <v>0</v>
      </c>
      <c r="R181" s="251">
        <f>Q181*H181</f>
        <v>0</v>
      </c>
      <c r="S181" s="251">
        <v>0</v>
      </c>
      <c r="T181" s="252">
        <f>S181*H181</f>
        <v>0</v>
      </c>
      <c r="U181" s="39"/>
      <c r="V181" s="39"/>
      <c r="W181" s="39"/>
      <c r="X181" s="39"/>
      <c r="Y181" s="39"/>
      <c r="Z181" s="39"/>
      <c r="AA181" s="39"/>
      <c r="AB181" s="39"/>
      <c r="AC181" s="39"/>
      <c r="AD181" s="39"/>
      <c r="AE181" s="39"/>
      <c r="AR181" s="253" t="s">
        <v>195</v>
      </c>
      <c r="AT181" s="253" t="s">
        <v>175</v>
      </c>
      <c r="AU181" s="253" t="s">
        <v>83</v>
      </c>
      <c r="AY181" s="18" t="s">
        <v>172</v>
      </c>
      <c r="BE181" s="254">
        <f>IF(N181="základní",J181,0)</f>
        <v>0</v>
      </c>
      <c r="BF181" s="254">
        <f>IF(N181="snížená",J181,0)</f>
        <v>0</v>
      </c>
      <c r="BG181" s="254">
        <f>IF(N181="zákl. přenesená",J181,0)</f>
        <v>0</v>
      </c>
      <c r="BH181" s="254">
        <f>IF(N181="sníž. přenesená",J181,0)</f>
        <v>0</v>
      </c>
      <c r="BI181" s="254">
        <f>IF(N181="nulová",J181,0)</f>
        <v>0</v>
      </c>
      <c r="BJ181" s="18" t="s">
        <v>83</v>
      </c>
      <c r="BK181" s="254">
        <f>ROUND(I181*H181,2)</f>
        <v>0</v>
      </c>
      <c r="BL181" s="18" t="s">
        <v>195</v>
      </c>
      <c r="BM181" s="253" t="s">
        <v>1402</v>
      </c>
    </row>
    <row r="182" spans="1:47" s="2" customFormat="1" ht="12">
      <c r="A182" s="39"/>
      <c r="B182" s="40"/>
      <c r="C182" s="41"/>
      <c r="D182" s="255" t="s">
        <v>182</v>
      </c>
      <c r="E182" s="41"/>
      <c r="F182" s="256" t="s">
        <v>1403</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182</v>
      </c>
      <c r="AU182" s="18" t="s">
        <v>83</v>
      </c>
    </row>
    <row r="183" spans="1:47" s="2" customFormat="1" ht="12">
      <c r="A183" s="39"/>
      <c r="B183" s="40"/>
      <c r="C183" s="41"/>
      <c r="D183" s="271" t="s">
        <v>218</v>
      </c>
      <c r="E183" s="41"/>
      <c r="F183" s="272" t="s">
        <v>1404</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218</v>
      </c>
      <c r="AU183" s="18" t="s">
        <v>83</v>
      </c>
    </row>
    <row r="184" spans="1:47" s="2" customFormat="1" ht="12">
      <c r="A184" s="39"/>
      <c r="B184" s="40"/>
      <c r="C184" s="41"/>
      <c r="D184" s="255" t="s">
        <v>242</v>
      </c>
      <c r="E184" s="41"/>
      <c r="F184" s="259" t="s">
        <v>1405</v>
      </c>
      <c r="G184" s="41"/>
      <c r="H184" s="41"/>
      <c r="I184" s="210"/>
      <c r="J184" s="41"/>
      <c r="K184" s="41"/>
      <c r="L184" s="45"/>
      <c r="M184" s="257"/>
      <c r="N184" s="258"/>
      <c r="O184" s="92"/>
      <c r="P184" s="92"/>
      <c r="Q184" s="92"/>
      <c r="R184" s="92"/>
      <c r="S184" s="92"/>
      <c r="T184" s="93"/>
      <c r="U184" s="39"/>
      <c r="V184" s="39"/>
      <c r="W184" s="39"/>
      <c r="X184" s="39"/>
      <c r="Y184" s="39"/>
      <c r="Z184" s="39"/>
      <c r="AA184" s="39"/>
      <c r="AB184" s="39"/>
      <c r="AC184" s="39"/>
      <c r="AD184" s="39"/>
      <c r="AE184" s="39"/>
      <c r="AT184" s="18" t="s">
        <v>242</v>
      </c>
      <c r="AU184" s="18" t="s">
        <v>83</v>
      </c>
    </row>
    <row r="185" spans="1:51" s="14" customFormat="1" ht="12">
      <c r="A185" s="14"/>
      <c r="B185" s="277"/>
      <c r="C185" s="278"/>
      <c r="D185" s="255" t="s">
        <v>203</v>
      </c>
      <c r="E185" s="279" t="s">
        <v>1</v>
      </c>
      <c r="F185" s="280" t="s">
        <v>1406</v>
      </c>
      <c r="G185" s="278"/>
      <c r="H185" s="279" t="s">
        <v>1</v>
      </c>
      <c r="I185" s="281"/>
      <c r="J185" s="278"/>
      <c r="K185" s="278"/>
      <c r="L185" s="282"/>
      <c r="M185" s="283"/>
      <c r="N185" s="284"/>
      <c r="O185" s="284"/>
      <c r="P185" s="284"/>
      <c r="Q185" s="284"/>
      <c r="R185" s="284"/>
      <c r="S185" s="284"/>
      <c r="T185" s="285"/>
      <c r="U185" s="14"/>
      <c r="V185" s="14"/>
      <c r="W185" s="14"/>
      <c r="X185" s="14"/>
      <c r="Y185" s="14"/>
      <c r="Z185" s="14"/>
      <c r="AA185" s="14"/>
      <c r="AB185" s="14"/>
      <c r="AC185" s="14"/>
      <c r="AD185" s="14"/>
      <c r="AE185" s="14"/>
      <c r="AT185" s="286" t="s">
        <v>203</v>
      </c>
      <c r="AU185" s="286" t="s">
        <v>83</v>
      </c>
      <c r="AV185" s="14" t="s">
        <v>83</v>
      </c>
      <c r="AW185" s="14" t="s">
        <v>32</v>
      </c>
      <c r="AX185" s="14" t="s">
        <v>75</v>
      </c>
      <c r="AY185" s="286" t="s">
        <v>172</v>
      </c>
    </row>
    <row r="186" spans="1:51" s="14" customFormat="1" ht="12">
      <c r="A186" s="14"/>
      <c r="B186" s="277"/>
      <c r="C186" s="278"/>
      <c r="D186" s="255" t="s">
        <v>203</v>
      </c>
      <c r="E186" s="279" t="s">
        <v>1</v>
      </c>
      <c r="F186" s="280" t="s">
        <v>1407</v>
      </c>
      <c r="G186" s="278"/>
      <c r="H186" s="279" t="s">
        <v>1</v>
      </c>
      <c r="I186" s="281"/>
      <c r="J186" s="278"/>
      <c r="K186" s="278"/>
      <c r="L186" s="282"/>
      <c r="M186" s="283"/>
      <c r="N186" s="284"/>
      <c r="O186" s="284"/>
      <c r="P186" s="284"/>
      <c r="Q186" s="284"/>
      <c r="R186" s="284"/>
      <c r="S186" s="284"/>
      <c r="T186" s="285"/>
      <c r="U186" s="14"/>
      <c r="V186" s="14"/>
      <c r="W186" s="14"/>
      <c r="X186" s="14"/>
      <c r="Y186" s="14"/>
      <c r="Z186" s="14"/>
      <c r="AA186" s="14"/>
      <c r="AB186" s="14"/>
      <c r="AC186" s="14"/>
      <c r="AD186" s="14"/>
      <c r="AE186" s="14"/>
      <c r="AT186" s="286" t="s">
        <v>203</v>
      </c>
      <c r="AU186" s="286" t="s">
        <v>83</v>
      </c>
      <c r="AV186" s="14" t="s">
        <v>83</v>
      </c>
      <c r="AW186" s="14" t="s">
        <v>32</v>
      </c>
      <c r="AX186" s="14" t="s">
        <v>75</v>
      </c>
      <c r="AY186" s="286" t="s">
        <v>172</v>
      </c>
    </row>
    <row r="187" spans="1:51" s="14" customFormat="1" ht="12">
      <c r="A187" s="14"/>
      <c r="B187" s="277"/>
      <c r="C187" s="278"/>
      <c r="D187" s="255" t="s">
        <v>203</v>
      </c>
      <c r="E187" s="279" t="s">
        <v>1</v>
      </c>
      <c r="F187" s="280" t="s">
        <v>1408</v>
      </c>
      <c r="G187" s="278"/>
      <c r="H187" s="279" t="s">
        <v>1</v>
      </c>
      <c r="I187" s="281"/>
      <c r="J187" s="278"/>
      <c r="K187" s="278"/>
      <c r="L187" s="282"/>
      <c r="M187" s="283"/>
      <c r="N187" s="284"/>
      <c r="O187" s="284"/>
      <c r="P187" s="284"/>
      <c r="Q187" s="284"/>
      <c r="R187" s="284"/>
      <c r="S187" s="284"/>
      <c r="T187" s="285"/>
      <c r="U187" s="14"/>
      <c r="V187" s="14"/>
      <c r="W187" s="14"/>
      <c r="X187" s="14"/>
      <c r="Y187" s="14"/>
      <c r="Z187" s="14"/>
      <c r="AA187" s="14"/>
      <c r="AB187" s="14"/>
      <c r="AC187" s="14"/>
      <c r="AD187" s="14"/>
      <c r="AE187" s="14"/>
      <c r="AT187" s="286" t="s">
        <v>203</v>
      </c>
      <c r="AU187" s="286" t="s">
        <v>83</v>
      </c>
      <c r="AV187" s="14" t="s">
        <v>83</v>
      </c>
      <c r="AW187" s="14" t="s">
        <v>32</v>
      </c>
      <c r="AX187" s="14" t="s">
        <v>75</v>
      </c>
      <c r="AY187" s="286" t="s">
        <v>172</v>
      </c>
    </row>
    <row r="188" spans="1:51" s="13" customFormat="1" ht="12">
      <c r="A188" s="13"/>
      <c r="B188" s="260"/>
      <c r="C188" s="261"/>
      <c r="D188" s="255" t="s">
        <v>203</v>
      </c>
      <c r="E188" s="262" t="s">
        <v>1409</v>
      </c>
      <c r="F188" s="263" t="s">
        <v>1410</v>
      </c>
      <c r="G188" s="261"/>
      <c r="H188" s="264">
        <v>6.31</v>
      </c>
      <c r="I188" s="265"/>
      <c r="J188" s="261"/>
      <c r="K188" s="261"/>
      <c r="L188" s="266"/>
      <c r="M188" s="267"/>
      <c r="N188" s="268"/>
      <c r="O188" s="268"/>
      <c r="P188" s="268"/>
      <c r="Q188" s="268"/>
      <c r="R188" s="268"/>
      <c r="S188" s="268"/>
      <c r="T188" s="269"/>
      <c r="U188" s="13"/>
      <c r="V188" s="13"/>
      <c r="W188" s="13"/>
      <c r="X188" s="13"/>
      <c r="Y188" s="13"/>
      <c r="Z188" s="13"/>
      <c r="AA188" s="13"/>
      <c r="AB188" s="13"/>
      <c r="AC188" s="13"/>
      <c r="AD188" s="13"/>
      <c r="AE188" s="13"/>
      <c r="AT188" s="270" t="s">
        <v>203</v>
      </c>
      <c r="AU188" s="270" t="s">
        <v>83</v>
      </c>
      <c r="AV188" s="13" t="s">
        <v>85</v>
      </c>
      <c r="AW188" s="13" t="s">
        <v>32</v>
      </c>
      <c r="AX188" s="13" t="s">
        <v>75</v>
      </c>
      <c r="AY188" s="270" t="s">
        <v>172</v>
      </c>
    </row>
    <row r="189" spans="1:51" s="13" customFormat="1" ht="12">
      <c r="A189" s="13"/>
      <c r="B189" s="260"/>
      <c r="C189" s="261"/>
      <c r="D189" s="255" t="s">
        <v>203</v>
      </c>
      <c r="E189" s="262" t="s">
        <v>1411</v>
      </c>
      <c r="F189" s="263" t="s">
        <v>1412</v>
      </c>
      <c r="G189" s="261"/>
      <c r="H189" s="264">
        <v>6.31</v>
      </c>
      <c r="I189" s="265"/>
      <c r="J189" s="261"/>
      <c r="K189" s="261"/>
      <c r="L189" s="266"/>
      <c r="M189" s="267"/>
      <c r="N189" s="268"/>
      <c r="O189" s="268"/>
      <c r="P189" s="268"/>
      <c r="Q189" s="268"/>
      <c r="R189" s="268"/>
      <c r="S189" s="268"/>
      <c r="T189" s="269"/>
      <c r="U189" s="13"/>
      <c r="V189" s="13"/>
      <c r="W189" s="13"/>
      <c r="X189" s="13"/>
      <c r="Y189" s="13"/>
      <c r="Z189" s="13"/>
      <c r="AA189" s="13"/>
      <c r="AB189" s="13"/>
      <c r="AC189" s="13"/>
      <c r="AD189" s="13"/>
      <c r="AE189" s="13"/>
      <c r="AT189" s="270" t="s">
        <v>203</v>
      </c>
      <c r="AU189" s="270" t="s">
        <v>83</v>
      </c>
      <c r="AV189" s="13" t="s">
        <v>85</v>
      </c>
      <c r="AW189" s="13" t="s">
        <v>32</v>
      </c>
      <c r="AX189" s="13" t="s">
        <v>83</v>
      </c>
      <c r="AY189" s="270" t="s">
        <v>172</v>
      </c>
    </row>
    <row r="190" spans="1:65" s="2" customFormat="1" ht="16.5" customHeight="1">
      <c r="A190" s="39"/>
      <c r="B190" s="40"/>
      <c r="C190" s="309" t="s">
        <v>626</v>
      </c>
      <c r="D190" s="309" t="s">
        <v>450</v>
      </c>
      <c r="E190" s="310" t="s">
        <v>1413</v>
      </c>
      <c r="F190" s="311" t="s">
        <v>1414</v>
      </c>
      <c r="G190" s="312" t="s">
        <v>1369</v>
      </c>
      <c r="H190" s="313">
        <v>0.002</v>
      </c>
      <c r="I190" s="314"/>
      <c r="J190" s="315">
        <f>ROUND(I190*H190,2)</f>
        <v>0</v>
      </c>
      <c r="K190" s="311" t="s">
        <v>216</v>
      </c>
      <c r="L190" s="316"/>
      <c r="M190" s="317" t="s">
        <v>1</v>
      </c>
      <c r="N190" s="318" t="s">
        <v>40</v>
      </c>
      <c r="O190" s="92"/>
      <c r="P190" s="251">
        <f>O190*H190</f>
        <v>0</v>
      </c>
      <c r="Q190" s="251">
        <v>1</v>
      </c>
      <c r="R190" s="251">
        <f>Q190*H190</f>
        <v>0.002</v>
      </c>
      <c r="S190" s="251">
        <v>0</v>
      </c>
      <c r="T190" s="252">
        <f>S190*H190</f>
        <v>0</v>
      </c>
      <c r="U190" s="39"/>
      <c r="V190" s="39"/>
      <c r="W190" s="39"/>
      <c r="X190" s="39"/>
      <c r="Y190" s="39"/>
      <c r="Z190" s="39"/>
      <c r="AA190" s="39"/>
      <c r="AB190" s="39"/>
      <c r="AC190" s="39"/>
      <c r="AD190" s="39"/>
      <c r="AE190" s="39"/>
      <c r="AR190" s="253" t="s">
        <v>220</v>
      </c>
      <c r="AT190" s="253" t="s">
        <v>450</v>
      </c>
      <c r="AU190" s="253" t="s">
        <v>83</v>
      </c>
      <c r="AY190" s="18" t="s">
        <v>172</v>
      </c>
      <c r="BE190" s="254">
        <f>IF(N190="základní",J190,0)</f>
        <v>0</v>
      </c>
      <c r="BF190" s="254">
        <f>IF(N190="snížená",J190,0)</f>
        <v>0</v>
      </c>
      <c r="BG190" s="254">
        <f>IF(N190="zákl. přenesená",J190,0)</f>
        <v>0</v>
      </c>
      <c r="BH190" s="254">
        <f>IF(N190="sníž. přenesená",J190,0)</f>
        <v>0</v>
      </c>
      <c r="BI190" s="254">
        <f>IF(N190="nulová",J190,0)</f>
        <v>0</v>
      </c>
      <c r="BJ190" s="18" t="s">
        <v>83</v>
      </c>
      <c r="BK190" s="254">
        <f>ROUND(I190*H190,2)</f>
        <v>0</v>
      </c>
      <c r="BL190" s="18" t="s">
        <v>195</v>
      </c>
      <c r="BM190" s="253" t="s">
        <v>1415</v>
      </c>
    </row>
    <row r="191" spans="1:47" s="2" customFormat="1" ht="12">
      <c r="A191" s="39"/>
      <c r="B191" s="40"/>
      <c r="C191" s="41"/>
      <c r="D191" s="255" t="s">
        <v>182</v>
      </c>
      <c r="E191" s="41"/>
      <c r="F191" s="256" t="s">
        <v>1414</v>
      </c>
      <c r="G191" s="41"/>
      <c r="H191" s="41"/>
      <c r="I191" s="210"/>
      <c r="J191" s="41"/>
      <c r="K191" s="41"/>
      <c r="L191" s="45"/>
      <c r="M191" s="257"/>
      <c r="N191" s="258"/>
      <c r="O191" s="92"/>
      <c r="P191" s="92"/>
      <c r="Q191" s="92"/>
      <c r="R191" s="92"/>
      <c r="S191" s="92"/>
      <c r="T191" s="93"/>
      <c r="U191" s="39"/>
      <c r="V191" s="39"/>
      <c r="W191" s="39"/>
      <c r="X191" s="39"/>
      <c r="Y191" s="39"/>
      <c r="Z191" s="39"/>
      <c r="AA191" s="39"/>
      <c r="AB191" s="39"/>
      <c r="AC191" s="39"/>
      <c r="AD191" s="39"/>
      <c r="AE191" s="39"/>
      <c r="AT191" s="18" t="s">
        <v>182</v>
      </c>
      <c r="AU191" s="18" t="s">
        <v>83</v>
      </c>
    </row>
    <row r="192" spans="1:47" s="2" customFormat="1" ht="12">
      <c r="A192" s="39"/>
      <c r="B192" s="40"/>
      <c r="C192" s="41"/>
      <c r="D192" s="255" t="s">
        <v>183</v>
      </c>
      <c r="E192" s="41"/>
      <c r="F192" s="259" t="s">
        <v>1416</v>
      </c>
      <c r="G192" s="41"/>
      <c r="H192" s="41"/>
      <c r="I192" s="210"/>
      <c r="J192" s="41"/>
      <c r="K192" s="41"/>
      <c r="L192" s="45"/>
      <c r="M192" s="257"/>
      <c r="N192" s="258"/>
      <c r="O192" s="92"/>
      <c r="P192" s="92"/>
      <c r="Q192" s="92"/>
      <c r="R192" s="92"/>
      <c r="S192" s="92"/>
      <c r="T192" s="93"/>
      <c r="U192" s="39"/>
      <c r="V192" s="39"/>
      <c r="W192" s="39"/>
      <c r="X192" s="39"/>
      <c r="Y192" s="39"/>
      <c r="Z192" s="39"/>
      <c r="AA192" s="39"/>
      <c r="AB192" s="39"/>
      <c r="AC192" s="39"/>
      <c r="AD192" s="39"/>
      <c r="AE192" s="39"/>
      <c r="AT192" s="18" t="s">
        <v>183</v>
      </c>
      <c r="AU192" s="18" t="s">
        <v>83</v>
      </c>
    </row>
    <row r="193" spans="1:51" s="14" customFormat="1" ht="12">
      <c r="A193" s="14"/>
      <c r="B193" s="277"/>
      <c r="C193" s="278"/>
      <c r="D193" s="255" t="s">
        <v>203</v>
      </c>
      <c r="E193" s="279" t="s">
        <v>1</v>
      </c>
      <c r="F193" s="280" t="s">
        <v>1417</v>
      </c>
      <c r="G193" s="278"/>
      <c r="H193" s="279" t="s">
        <v>1</v>
      </c>
      <c r="I193" s="281"/>
      <c r="J193" s="278"/>
      <c r="K193" s="278"/>
      <c r="L193" s="282"/>
      <c r="M193" s="283"/>
      <c r="N193" s="284"/>
      <c r="O193" s="284"/>
      <c r="P193" s="284"/>
      <c r="Q193" s="284"/>
      <c r="R193" s="284"/>
      <c r="S193" s="284"/>
      <c r="T193" s="285"/>
      <c r="U193" s="14"/>
      <c r="V193" s="14"/>
      <c r="W193" s="14"/>
      <c r="X193" s="14"/>
      <c r="Y193" s="14"/>
      <c r="Z193" s="14"/>
      <c r="AA193" s="14"/>
      <c r="AB193" s="14"/>
      <c r="AC193" s="14"/>
      <c r="AD193" s="14"/>
      <c r="AE193" s="14"/>
      <c r="AT193" s="286" t="s">
        <v>203</v>
      </c>
      <c r="AU193" s="286" t="s">
        <v>83</v>
      </c>
      <c r="AV193" s="14" t="s">
        <v>83</v>
      </c>
      <c r="AW193" s="14" t="s">
        <v>32</v>
      </c>
      <c r="AX193" s="14" t="s">
        <v>75</v>
      </c>
      <c r="AY193" s="286" t="s">
        <v>172</v>
      </c>
    </row>
    <row r="194" spans="1:51" s="14" customFormat="1" ht="12">
      <c r="A194" s="14"/>
      <c r="B194" s="277"/>
      <c r="C194" s="278"/>
      <c r="D194" s="255" t="s">
        <v>203</v>
      </c>
      <c r="E194" s="279" t="s">
        <v>1</v>
      </c>
      <c r="F194" s="280" t="s">
        <v>1418</v>
      </c>
      <c r="G194" s="278"/>
      <c r="H194" s="279" t="s">
        <v>1</v>
      </c>
      <c r="I194" s="281"/>
      <c r="J194" s="278"/>
      <c r="K194" s="278"/>
      <c r="L194" s="282"/>
      <c r="M194" s="283"/>
      <c r="N194" s="284"/>
      <c r="O194" s="284"/>
      <c r="P194" s="284"/>
      <c r="Q194" s="284"/>
      <c r="R194" s="284"/>
      <c r="S194" s="284"/>
      <c r="T194" s="285"/>
      <c r="U194" s="14"/>
      <c r="V194" s="14"/>
      <c r="W194" s="14"/>
      <c r="X194" s="14"/>
      <c r="Y194" s="14"/>
      <c r="Z194" s="14"/>
      <c r="AA194" s="14"/>
      <c r="AB194" s="14"/>
      <c r="AC194" s="14"/>
      <c r="AD194" s="14"/>
      <c r="AE194" s="14"/>
      <c r="AT194" s="286" t="s">
        <v>203</v>
      </c>
      <c r="AU194" s="286" t="s">
        <v>83</v>
      </c>
      <c r="AV194" s="14" t="s">
        <v>83</v>
      </c>
      <c r="AW194" s="14" t="s">
        <v>32</v>
      </c>
      <c r="AX194" s="14" t="s">
        <v>75</v>
      </c>
      <c r="AY194" s="286" t="s">
        <v>172</v>
      </c>
    </row>
    <row r="195" spans="1:51" s="13" customFormat="1" ht="12">
      <c r="A195" s="13"/>
      <c r="B195" s="260"/>
      <c r="C195" s="261"/>
      <c r="D195" s="255" t="s">
        <v>203</v>
      </c>
      <c r="E195" s="262" t="s">
        <v>1419</v>
      </c>
      <c r="F195" s="263" t="s">
        <v>1420</v>
      </c>
      <c r="G195" s="261"/>
      <c r="H195" s="264">
        <v>0.002</v>
      </c>
      <c r="I195" s="265"/>
      <c r="J195" s="261"/>
      <c r="K195" s="261"/>
      <c r="L195" s="266"/>
      <c r="M195" s="267"/>
      <c r="N195" s="268"/>
      <c r="O195" s="268"/>
      <c r="P195" s="268"/>
      <c r="Q195" s="268"/>
      <c r="R195" s="268"/>
      <c r="S195" s="268"/>
      <c r="T195" s="269"/>
      <c r="U195" s="13"/>
      <c r="V195" s="13"/>
      <c r="W195" s="13"/>
      <c r="X195" s="13"/>
      <c r="Y195" s="13"/>
      <c r="Z195" s="13"/>
      <c r="AA195" s="13"/>
      <c r="AB195" s="13"/>
      <c r="AC195" s="13"/>
      <c r="AD195" s="13"/>
      <c r="AE195" s="13"/>
      <c r="AT195" s="270" t="s">
        <v>203</v>
      </c>
      <c r="AU195" s="270" t="s">
        <v>83</v>
      </c>
      <c r="AV195" s="13" t="s">
        <v>85</v>
      </c>
      <c r="AW195" s="13" t="s">
        <v>32</v>
      </c>
      <c r="AX195" s="13" t="s">
        <v>83</v>
      </c>
      <c r="AY195" s="270" t="s">
        <v>172</v>
      </c>
    </row>
    <row r="196" spans="1:65" s="2" customFormat="1" ht="24.15" customHeight="1">
      <c r="A196" s="39"/>
      <c r="B196" s="40"/>
      <c r="C196" s="242" t="s">
        <v>634</v>
      </c>
      <c r="D196" s="242" t="s">
        <v>175</v>
      </c>
      <c r="E196" s="243" t="s">
        <v>1421</v>
      </c>
      <c r="F196" s="244" t="s">
        <v>1422</v>
      </c>
      <c r="G196" s="245" t="s">
        <v>1401</v>
      </c>
      <c r="H196" s="246">
        <v>12.62</v>
      </c>
      <c r="I196" s="247"/>
      <c r="J196" s="248">
        <f>ROUND(I196*H196,2)</f>
        <v>0</v>
      </c>
      <c r="K196" s="244" t="s">
        <v>216</v>
      </c>
      <c r="L196" s="45"/>
      <c r="M196" s="249" t="s">
        <v>1</v>
      </c>
      <c r="N196" s="250" t="s">
        <v>40</v>
      </c>
      <c r="O196" s="92"/>
      <c r="P196" s="251">
        <f>O196*H196</f>
        <v>0</v>
      </c>
      <c r="Q196" s="251">
        <v>0</v>
      </c>
      <c r="R196" s="251">
        <f>Q196*H196</f>
        <v>0</v>
      </c>
      <c r="S196" s="251">
        <v>0</v>
      </c>
      <c r="T196" s="252">
        <f>S196*H196</f>
        <v>0</v>
      </c>
      <c r="U196" s="39"/>
      <c r="V196" s="39"/>
      <c r="W196" s="39"/>
      <c r="X196" s="39"/>
      <c r="Y196" s="39"/>
      <c r="Z196" s="39"/>
      <c r="AA196" s="39"/>
      <c r="AB196" s="39"/>
      <c r="AC196" s="39"/>
      <c r="AD196" s="39"/>
      <c r="AE196" s="39"/>
      <c r="AR196" s="253" t="s">
        <v>195</v>
      </c>
      <c r="AT196" s="253" t="s">
        <v>175</v>
      </c>
      <c r="AU196" s="253" t="s">
        <v>83</v>
      </c>
      <c r="AY196" s="18" t="s">
        <v>172</v>
      </c>
      <c r="BE196" s="254">
        <f>IF(N196="základní",J196,0)</f>
        <v>0</v>
      </c>
      <c r="BF196" s="254">
        <f>IF(N196="snížená",J196,0)</f>
        <v>0</v>
      </c>
      <c r="BG196" s="254">
        <f>IF(N196="zákl. přenesená",J196,0)</f>
        <v>0</v>
      </c>
      <c r="BH196" s="254">
        <f>IF(N196="sníž. přenesená",J196,0)</f>
        <v>0</v>
      </c>
      <c r="BI196" s="254">
        <f>IF(N196="nulová",J196,0)</f>
        <v>0</v>
      </c>
      <c r="BJ196" s="18" t="s">
        <v>83</v>
      </c>
      <c r="BK196" s="254">
        <f>ROUND(I196*H196,2)</f>
        <v>0</v>
      </c>
      <c r="BL196" s="18" t="s">
        <v>195</v>
      </c>
      <c r="BM196" s="253" t="s">
        <v>1423</v>
      </c>
    </row>
    <row r="197" spans="1:47" s="2" customFormat="1" ht="12">
      <c r="A197" s="39"/>
      <c r="B197" s="40"/>
      <c r="C197" s="41"/>
      <c r="D197" s="255" t="s">
        <v>182</v>
      </c>
      <c r="E197" s="41"/>
      <c r="F197" s="256" t="s">
        <v>1424</v>
      </c>
      <c r="G197" s="41"/>
      <c r="H197" s="41"/>
      <c r="I197" s="210"/>
      <c r="J197" s="41"/>
      <c r="K197" s="41"/>
      <c r="L197" s="45"/>
      <c r="M197" s="257"/>
      <c r="N197" s="258"/>
      <c r="O197" s="92"/>
      <c r="P197" s="92"/>
      <c r="Q197" s="92"/>
      <c r="R197" s="92"/>
      <c r="S197" s="92"/>
      <c r="T197" s="93"/>
      <c r="U197" s="39"/>
      <c r="V197" s="39"/>
      <c r="W197" s="39"/>
      <c r="X197" s="39"/>
      <c r="Y197" s="39"/>
      <c r="Z197" s="39"/>
      <c r="AA197" s="39"/>
      <c r="AB197" s="39"/>
      <c r="AC197" s="39"/>
      <c r="AD197" s="39"/>
      <c r="AE197" s="39"/>
      <c r="AT197" s="18" t="s">
        <v>182</v>
      </c>
      <c r="AU197" s="18" t="s">
        <v>83</v>
      </c>
    </row>
    <row r="198" spans="1:47" s="2" customFormat="1" ht="12">
      <c r="A198" s="39"/>
      <c r="B198" s="40"/>
      <c r="C198" s="41"/>
      <c r="D198" s="271" t="s">
        <v>218</v>
      </c>
      <c r="E198" s="41"/>
      <c r="F198" s="272" t="s">
        <v>1425</v>
      </c>
      <c r="G198" s="41"/>
      <c r="H198" s="41"/>
      <c r="I198" s="210"/>
      <c r="J198" s="41"/>
      <c r="K198" s="41"/>
      <c r="L198" s="45"/>
      <c r="M198" s="257"/>
      <c r="N198" s="258"/>
      <c r="O198" s="92"/>
      <c r="P198" s="92"/>
      <c r="Q198" s="92"/>
      <c r="R198" s="92"/>
      <c r="S198" s="92"/>
      <c r="T198" s="93"/>
      <c r="U198" s="39"/>
      <c r="V198" s="39"/>
      <c r="W198" s="39"/>
      <c r="X198" s="39"/>
      <c r="Y198" s="39"/>
      <c r="Z198" s="39"/>
      <c r="AA198" s="39"/>
      <c r="AB198" s="39"/>
      <c r="AC198" s="39"/>
      <c r="AD198" s="39"/>
      <c r="AE198" s="39"/>
      <c r="AT198" s="18" t="s">
        <v>218</v>
      </c>
      <c r="AU198" s="18" t="s">
        <v>83</v>
      </c>
    </row>
    <row r="199" spans="1:47" s="2" customFormat="1" ht="12">
      <c r="A199" s="39"/>
      <c r="B199" s="40"/>
      <c r="C199" s="41"/>
      <c r="D199" s="255" t="s">
        <v>242</v>
      </c>
      <c r="E199" s="41"/>
      <c r="F199" s="259" t="s">
        <v>1405</v>
      </c>
      <c r="G199" s="41"/>
      <c r="H199" s="41"/>
      <c r="I199" s="210"/>
      <c r="J199" s="41"/>
      <c r="K199" s="41"/>
      <c r="L199" s="45"/>
      <c r="M199" s="257"/>
      <c r="N199" s="258"/>
      <c r="O199" s="92"/>
      <c r="P199" s="92"/>
      <c r="Q199" s="92"/>
      <c r="R199" s="92"/>
      <c r="S199" s="92"/>
      <c r="T199" s="93"/>
      <c r="U199" s="39"/>
      <c r="V199" s="39"/>
      <c r="W199" s="39"/>
      <c r="X199" s="39"/>
      <c r="Y199" s="39"/>
      <c r="Z199" s="39"/>
      <c r="AA199" s="39"/>
      <c r="AB199" s="39"/>
      <c r="AC199" s="39"/>
      <c r="AD199" s="39"/>
      <c r="AE199" s="39"/>
      <c r="AT199" s="18" t="s">
        <v>242</v>
      </c>
      <c r="AU199" s="18" t="s">
        <v>83</v>
      </c>
    </row>
    <row r="200" spans="1:51" s="14" customFormat="1" ht="12">
      <c r="A200" s="14"/>
      <c r="B200" s="277"/>
      <c r="C200" s="278"/>
      <c r="D200" s="255" t="s">
        <v>203</v>
      </c>
      <c r="E200" s="279" t="s">
        <v>1</v>
      </c>
      <c r="F200" s="280" t="s">
        <v>1406</v>
      </c>
      <c r="G200" s="278"/>
      <c r="H200" s="279" t="s">
        <v>1</v>
      </c>
      <c r="I200" s="281"/>
      <c r="J200" s="278"/>
      <c r="K200" s="278"/>
      <c r="L200" s="282"/>
      <c r="M200" s="283"/>
      <c r="N200" s="284"/>
      <c r="O200" s="284"/>
      <c r="P200" s="284"/>
      <c r="Q200" s="284"/>
      <c r="R200" s="284"/>
      <c r="S200" s="284"/>
      <c r="T200" s="285"/>
      <c r="U200" s="14"/>
      <c r="V200" s="14"/>
      <c r="W200" s="14"/>
      <c r="X200" s="14"/>
      <c r="Y200" s="14"/>
      <c r="Z200" s="14"/>
      <c r="AA200" s="14"/>
      <c r="AB200" s="14"/>
      <c r="AC200" s="14"/>
      <c r="AD200" s="14"/>
      <c r="AE200" s="14"/>
      <c r="AT200" s="286" t="s">
        <v>203</v>
      </c>
      <c r="AU200" s="286" t="s">
        <v>83</v>
      </c>
      <c r="AV200" s="14" t="s">
        <v>83</v>
      </c>
      <c r="AW200" s="14" t="s">
        <v>32</v>
      </c>
      <c r="AX200" s="14" t="s">
        <v>75</v>
      </c>
      <c r="AY200" s="286" t="s">
        <v>172</v>
      </c>
    </row>
    <row r="201" spans="1:51" s="14" customFormat="1" ht="12">
      <c r="A201" s="14"/>
      <c r="B201" s="277"/>
      <c r="C201" s="278"/>
      <c r="D201" s="255" t="s">
        <v>203</v>
      </c>
      <c r="E201" s="279" t="s">
        <v>1</v>
      </c>
      <c r="F201" s="280" t="s">
        <v>1407</v>
      </c>
      <c r="G201" s="278"/>
      <c r="H201" s="279" t="s">
        <v>1</v>
      </c>
      <c r="I201" s="281"/>
      <c r="J201" s="278"/>
      <c r="K201" s="278"/>
      <c r="L201" s="282"/>
      <c r="M201" s="283"/>
      <c r="N201" s="284"/>
      <c r="O201" s="284"/>
      <c r="P201" s="284"/>
      <c r="Q201" s="284"/>
      <c r="R201" s="284"/>
      <c r="S201" s="284"/>
      <c r="T201" s="285"/>
      <c r="U201" s="14"/>
      <c r="V201" s="14"/>
      <c r="W201" s="14"/>
      <c r="X201" s="14"/>
      <c r="Y201" s="14"/>
      <c r="Z201" s="14"/>
      <c r="AA201" s="14"/>
      <c r="AB201" s="14"/>
      <c r="AC201" s="14"/>
      <c r="AD201" s="14"/>
      <c r="AE201" s="14"/>
      <c r="AT201" s="286" t="s">
        <v>203</v>
      </c>
      <c r="AU201" s="286" t="s">
        <v>83</v>
      </c>
      <c r="AV201" s="14" t="s">
        <v>83</v>
      </c>
      <c r="AW201" s="14" t="s">
        <v>32</v>
      </c>
      <c r="AX201" s="14" t="s">
        <v>75</v>
      </c>
      <c r="AY201" s="286" t="s">
        <v>172</v>
      </c>
    </row>
    <row r="202" spans="1:51" s="14" customFormat="1" ht="12">
      <c r="A202" s="14"/>
      <c r="B202" s="277"/>
      <c r="C202" s="278"/>
      <c r="D202" s="255" t="s">
        <v>203</v>
      </c>
      <c r="E202" s="279" t="s">
        <v>1</v>
      </c>
      <c r="F202" s="280" t="s">
        <v>1426</v>
      </c>
      <c r="G202" s="278"/>
      <c r="H202" s="279" t="s">
        <v>1</v>
      </c>
      <c r="I202" s="281"/>
      <c r="J202" s="278"/>
      <c r="K202" s="278"/>
      <c r="L202" s="282"/>
      <c r="M202" s="283"/>
      <c r="N202" s="284"/>
      <c r="O202" s="284"/>
      <c r="P202" s="284"/>
      <c r="Q202" s="284"/>
      <c r="R202" s="284"/>
      <c r="S202" s="284"/>
      <c r="T202" s="285"/>
      <c r="U202" s="14"/>
      <c r="V202" s="14"/>
      <c r="W202" s="14"/>
      <c r="X202" s="14"/>
      <c r="Y202" s="14"/>
      <c r="Z202" s="14"/>
      <c r="AA202" s="14"/>
      <c r="AB202" s="14"/>
      <c r="AC202" s="14"/>
      <c r="AD202" s="14"/>
      <c r="AE202" s="14"/>
      <c r="AT202" s="286" t="s">
        <v>203</v>
      </c>
      <c r="AU202" s="286" t="s">
        <v>83</v>
      </c>
      <c r="AV202" s="14" t="s">
        <v>83</v>
      </c>
      <c r="AW202" s="14" t="s">
        <v>32</v>
      </c>
      <c r="AX202" s="14" t="s">
        <v>75</v>
      </c>
      <c r="AY202" s="286" t="s">
        <v>172</v>
      </c>
    </row>
    <row r="203" spans="1:51" s="13" customFormat="1" ht="12">
      <c r="A203" s="13"/>
      <c r="B203" s="260"/>
      <c r="C203" s="261"/>
      <c r="D203" s="255" t="s">
        <v>203</v>
      </c>
      <c r="E203" s="262" t="s">
        <v>1427</v>
      </c>
      <c r="F203" s="263" t="s">
        <v>1428</v>
      </c>
      <c r="G203" s="261"/>
      <c r="H203" s="264">
        <v>12.62</v>
      </c>
      <c r="I203" s="265"/>
      <c r="J203" s="261"/>
      <c r="K203" s="261"/>
      <c r="L203" s="266"/>
      <c r="M203" s="267"/>
      <c r="N203" s="268"/>
      <c r="O203" s="268"/>
      <c r="P203" s="268"/>
      <c r="Q203" s="268"/>
      <c r="R203" s="268"/>
      <c r="S203" s="268"/>
      <c r="T203" s="269"/>
      <c r="U203" s="13"/>
      <c r="V203" s="13"/>
      <c r="W203" s="13"/>
      <c r="X203" s="13"/>
      <c r="Y203" s="13"/>
      <c r="Z203" s="13"/>
      <c r="AA203" s="13"/>
      <c r="AB203" s="13"/>
      <c r="AC203" s="13"/>
      <c r="AD203" s="13"/>
      <c r="AE203" s="13"/>
      <c r="AT203" s="270" t="s">
        <v>203</v>
      </c>
      <c r="AU203" s="270" t="s">
        <v>83</v>
      </c>
      <c r="AV203" s="13" t="s">
        <v>85</v>
      </c>
      <c r="AW203" s="13" t="s">
        <v>32</v>
      </c>
      <c r="AX203" s="13" t="s">
        <v>75</v>
      </c>
      <c r="AY203" s="270" t="s">
        <v>172</v>
      </c>
    </row>
    <row r="204" spans="1:51" s="13" customFormat="1" ht="12">
      <c r="A204" s="13"/>
      <c r="B204" s="260"/>
      <c r="C204" s="261"/>
      <c r="D204" s="255" t="s">
        <v>203</v>
      </c>
      <c r="E204" s="262" t="s">
        <v>1429</v>
      </c>
      <c r="F204" s="263" t="s">
        <v>1430</v>
      </c>
      <c r="G204" s="261"/>
      <c r="H204" s="264">
        <v>12.62</v>
      </c>
      <c r="I204" s="265"/>
      <c r="J204" s="261"/>
      <c r="K204" s="261"/>
      <c r="L204" s="266"/>
      <c r="M204" s="267"/>
      <c r="N204" s="268"/>
      <c r="O204" s="268"/>
      <c r="P204" s="268"/>
      <c r="Q204" s="268"/>
      <c r="R204" s="268"/>
      <c r="S204" s="268"/>
      <c r="T204" s="269"/>
      <c r="U204" s="13"/>
      <c r="V204" s="13"/>
      <c r="W204" s="13"/>
      <c r="X204" s="13"/>
      <c r="Y204" s="13"/>
      <c r="Z204" s="13"/>
      <c r="AA204" s="13"/>
      <c r="AB204" s="13"/>
      <c r="AC204" s="13"/>
      <c r="AD204" s="13"/>
      <c r="AE204" s="13"/>
      <c r="AT204" s="270" t="s">
        <v>203</v>
      </c>
      <c r="AU204" s="270" t="s">
        <v>83</v>
      </c>
      <c r="AV204" s="13" t="s">
        <v>85</v>
      </c>
      <c r="AW204" s="13" t="s">
        <v>32</v>
      </c>
      <c r="AX204" s="13" t="s">
        <v>83</v>
      </c>
      <c r="AY204" s="270" t="s">
        <v>172</v>
      </c>
    </row>
    <row r="205" spans="1:65" s="2" customFormat="1" ht="16.5" customHeight="1">
      <c r="A205" s="39"/>
      <c r="B205" s="40"/>
      <c r="C205" s="309" t="s">
        <v>641</v>
      </c>
      <c r="D205" s="309" t="s">
        <v>450</v>
      </c>
      <c r="E205" s="310" t="s">
        <v>1431</v>
      </c>
      <c r="F205" s="311" t="s">
        <v>1432</v>
      </c>
      <c r="G205" s="312" t="s">
        <v>1369</v>
      </c>
      <c r="H205" s="313">
        <v>0.006</v>
      </c>
      <c r="I205" s="314"/>
      <c r="J205" s="315">
        <f>ROUND(I205*H205,2)</f>
        <v>0</v>
      </c>
      <c r="K205" s="311" t="s">
        <v>216</v>
      </c>
      <c r="L205" s="316"/>
      <c r="M205" s="317" t="s">
        <v>1</v>
      </c>
      <c r="N205" s="318" t="s">
        <v>40</v>
      </c>
      <c r="O205" s="92"/>
      <c r="P205" s="251">
        <f>O205*H205</f>
        <v>0</v>
      </c>
      <c r="Q205" s="251">
        <v>1</v>
      </c>
      <c r="R205" s="251">
        <f>Q205*H205</f>
        <v>0.006</v>
      </c>
      <c r="S205" s="251">
        <v>0</v>
      </c>
      <c r="T205" s="252">
        <f>S205*H205</f>
        <v>0</v>
      </c>
      <c r="U205" s="39"/>
      <c r="V205" s="39"/>
      <c r="W205" s="39"/>
      <c r="X205" s="39"/>
      <c r="Y205" s="39"/>
      <c r="Z205" s="39"/>
      <c r="AA205" s="39"/>
      <c r="AB205" s="39"/>
      <c r="AC205" s="39"/>
      <c r="AD205" s="39"/>
      <c r="AE205" s="39"/>
      <c r="AR205" s="253" t="s">
        <v>220</v>
      </c>
      <c r="AT205" s="253" t="s">
        <v>450</v>
      </c>
      <c r="AU205" s="253" t="s">
        <v>83</v>
      </c>
      <c r="AY205" s="18" t="s">
        <v>172</v>
      </c>
      <c r="BE205" s="254">
        <f>IF(N205="základní",J205,0)</f>
        <v>0</v>
      </c>
      <c r="BF205" s="254">
        <f>IF(N205="snížená",J205,0)</f>
        <v>0</v>
      </c>
      <c r="BG205" s="254">
        <f>IF(N205="zákl. přenesená",J205,0)</f>
        <v>0</v>
      </c>
      <c r="BH205" s="254">
        <f>IF(N205="sníž. přenesená",J205,0)</f>
        <v>0</v>
      </c>
      <c r="BI205" s="254">
        <f>IF(N205="nulová",J205,0)</f>
        <v>0</v>
      </c>
      <c r="BJ205" s="18" t="s">
        <v>83</v>
      </c>
      <c r="BK205" s="254">
        <f>ROUND(I205*H205,2)</f>
        <v>0</v>
      </c>
      <c r="BL205" s="18" t="s">
        <v>195</v>
      </c>
      <c r="BM205" s="253" t="s">
        <v>1433</v>
      </c>
    </row>
    <row r="206" spans="1:47" s="2" customFormat="1" ht="12">
      <c r="A206" s="39"/>
      <c r="B206" s="40"/>
      <c r="C206" s="41"/>
      <c r="D206" s="255" t="s">
        <v>182</v>
      </c>
      <c r="E206" s="41"/>
      <c r="F206" s="256" t="s">
        <v>1432</v>
      </c>
      <c r="G206" s="41"/>
      <c r="H206" s="41"/>
      <c r="I206" s="210"/>
      <c r="J206" s="41"/>
      <c r="K206" s="41"/>
      <c r="L206" s="45"/>
      <c r="M206" s="257"/>
      <c r="N206" s="258"/>
      <c r="O206" s="92"/>
      <c r="P206" s="92"/>
      <c r="Q206" s="92"/>
      <c r="R206" s="92"/>
      <c r="S206" s="92"/>
      <c r="T206" s="93"/>
      <c r="U206" s="39"/>
      <c r="V206" s="39"/>
      <c r="W206" s="39"/>
      <c r="X206" s="39"/>
      <c r="Y206" s="39"/>
      <c r="Z206" s="39"/>
      <c r="AA206" s="39"/>
      <c r="AB206" s="39"/>
      <c r="AC206" s="39"/>
      <c r="AD206" s="39"/>
      <c r="AE206" s="39"/>
      <c r="AT206" s="18" t="s">
        <v>182</v>
      </c>
      <c r="AU206" s="18" t="s">
        <v>83</v>
      </c>
    </row>
    <row r="207" spans="1:51" s="14" customFormat="1" ht="12">
      <c r="A207" s="14"/>
      <c r="B207" s="277"/>
      <c r="C207" s="278"/>
      <c r="D207" s="255" t="s">
        <v>203</v>
      </c>
      <c r="E207" s="279" t="s">
        <v>1</v>
      </c>
      <c r="F207" s="280" t="s">
        <v>1434</v>
      </c>
      <c r="G207" s="278"/>
      <c r="H207" s="279" t="s">
        <v>1</v>
      </c>
      <c r="I207" s="281"/>
      <c r="J207" s="278"/>
      <c r="K207" s="278"/>
      <c r="L207" s="282"/>
      <c r="M207" s="283"/>
      <c r="N207" s="284"/>
      <c r="O207" s="284"/>
      <c r="P207" s="284"/>
      <c r="Q207" s="284"/>
      <c r="R207" s="284"/>
      <c r="S207" s="284"/>
      <c r="T207" s="285"/>
      <c r="U207" s="14"/>
      <c r="V207" s="14"/>
      <c r="W207" s="14"/>
      <c r="X207" s="14"/>
      <c r="Y207" s="14"/>
      <c r="Z207" s="14"/>
      <c r="AA207" s="14"/>
      <c r="AB207" s="14"/>
      <c r="AC207" s="14"/>
      <c r="AD207" s="14"/>
      <c r="AE207" s="14"/>
      <c r="AT207" s="286" t="s">
        <v>203</v>
      </c>
      <c r="AU207" s="286" t="s">
        <v>83</v>
      </c>
      <c r="AV207" s="14" t="s">
        <v>83</v>
      </c>
      <c r="AW207" s="14" t="s">
        <v>32</v>
      </c>
      <c r="AX207" s="14" t="s">
        <v>75</v>
      </c>
      <c r="AY207" s="286" t="s">
        <v>172</v>
      </c>
    </row>
    <row r="208" spans="1:51" s="14" customFormat="1" ht="12">
      <c r="A208" s="14"/>
      <c r="B208" s="277"/>
      <c r="C208" s="278"/>
      <c r="D208" s="255" t="s">
        <v>203</v>
      </c>
      <c r="E208" s="279" t="s">
        <v>1</v>
      </c>
      <c r="F208" s="280" t="s">
        <v>1435</v>
      </c>
      <c r="G208" s="278"/>
      <c r="H208" s="279" t="s">
        <v>1</v>
      </c>
      <c r="I208" s="281"/>
      <c r="J208" s="278"/>
      <c r="K208" s="278"/>
      <c r="L208" s="282"/>
      <c r="M208" s="283"/>
      <c r="N208" s="284"/>
      <c r="O208" s="284"/>
      <c r="P208" s="284"/>
      <c r="Q208" s="284"/>
      <c r="R208" s="284"/>
      <c r="S208" s="284"/>
      <c r="T208" s="285"/>
      <c r="U208" s="14"/>
      <c r="V208" s="14"/>
      <c r="W208" s="14"/>
      <c r="X208" s="14"/>
      <c r="Y208" s="14"/>
      <c r="Z208" s="14"/>
      <c r="AA208" s="14"/>
      <c r="AB208" s="14"/>
      <c r="AC208" s="14"/>
      <c r="AD208" s="14"/>
      <c r="AE208" s="14"/>
      <c r="AT208" s="286" t="s">
        <v>203</v>
      </c>
      <c r="AU208" s="286" t="s">
        <v>83</v>
      </c>
      <c r="AV208" s="14" t="s">
        <v>83</v>
      </c>
      <c r="AW208" s="14" t="s">
        <v>32</v>
      </c>
      <c r="AX208" s="14" t="s">
        <v>75</v>
      </c>
      <c r="AY208" s="286" t="s">
        <v>172</v>
      </c>
    </row>
    <row r="209" spans="1:51" s="13" customFormat="1" ht="12">
      <c r="A209" s="13"/>
      <c r="B209" s="260"/>
      <c r="C209" s="261"/>
      <c r="D209" s="255" t="s">
        <v>203</v>
      </c>
      <c r="E209" s="262" t="s">
        <v>1436</v>
      </c>
      <c r="F209" s="263" t="s">
        <v>1437</v>
      </c>
      <c r="G209" s="261"/>
      <c r="H209" s="264">
        <v>0.006</v>
      </c>
      <c r="I209" s="265"/>
      <c r="J209" s="261"/>
      <c r="K209" s="261"/>
      <c r="L209" s="266"/>
      <c r="M209" s="267"/>
      <c r="N209" s="268"/>
      <c r="O209" s="268"/>
      <c r="P209" s="268"/>
      <c r="Q209" s="268"/>
      <c r="R209" s="268"/>
      <c r="S209" s="268"/>
      <c r="T209" s="269"/>
      <c r="U209" s="13"/>
      <c r="V209" s="13"/>
      <c r="W209" s="13"/>
      <c r="X209" s="13"/>
      <c r="Y209" s="13"/>
      <c r="Z209" s="13"/>
      <c r="AA209" s="13"/>
      <c r="AB209" s="13"/>
      <c r="AC209" s="13"/>
      <c r="AD209" s="13"/>
      <c r="AE209" s="13"/>
      <c r="AT209" s="270" t="s">
        <v>203</v>
      </c>
      <c r="AU209" s="270" t="s">
        <v>83</v>
      </c>
      <c r="AV209" s="13" t="s">
        <v>85</v>
      </c>
      <c r="AW209" s="13" t="s">
        <v>32</v>
      </c>
      <c r="AX209" s="13" t="s">
        <v>83</v>
      </c>
      <c r="AY209" s="270" t="s">
        <v>172</v>
      </c>
    </row>
    <row r="210" spans="1:65" s="2" customFormat="1" ht="24.15" customHeight="1">
      <c r="A210" s="39"/>
      <c r="B210" s="40"/>
      <c r="C210" s="242" t="s">
        <v>385</v>
      </c>
      <c r="D210" s="242" t="s">
        <v>175</v>
      </c>
      <c r="E210" s="243" t="s">
        <v>1438</v>
      </c>
      <c r="F210" s="244" t="s">
        <v>1439</v>
      </c>
      <c r="G210" s="245" t="s">
        <v>1401</v>
      </c>
      <c r="H210" s="246">
        <v>6.31</v>
      </c>
      <c r="I210" s="247"/>
      <c r="J210" s="248">
        <f>ROUND(I210*H210,2)</f>
        <v>0</v>
      </c>
      <c r="K210" s="244" t="s">
        <v>216</v>
      </c>
      <c r="L210" s="45"/>
      <c r="M210" s="249" t="s">
        <v>1</v>
      </c>
      <c r="N210" s="250" t="s">
        <v>40</v>
      </c>
      <c r="O210" s="92"/>
      <c r="P210" s="251">
        <f>O210*H210</f>
        <v>0</v>
      </c>
      <c r="Q210" s="251">
        <v>0</v>
      </c>
      <c r="R210" s="251">
        <f>Q210*H210</f>
        <v>0</v>
      </c>
      <c r="S210" s="251">
        <v>0</v>
      </c>
      <c r="T210" s="252">
        <f>S210*H210</f>
        <v>0</v>
      </c>
      <c r="U210" s="39"/>
      <c r="V210" s="39"/>
      <c r="W210" s="39"/>
      <c r="X210" s="39"/>
      <c r="Y210" s="39"/>
      <c r="Z210" s="39"/>
      <c r="AA210" s="39"/>
      <c r="AB210" s="39"/>
      <c r="AC210" s="39"/>
      <c r="AD210" s="39"/>
      <c r="AE210" s="39"/>
      <c r="AR210" s="253" t="s">
        <v>195</v>
      </c>
      <c r="AT210" s="253" t="s">
        <v>175</v>
      </c>
      <c r="AU210" s="253" t="s">
        <v>83</v>
      </c>
      <c r="AY210" s="18" t="s">
        <v>172</v>
      </c>
      <c r="BE210" s="254">
        <f>IF(N210="základní",J210,0)</f>
        <v>0</v>
      </c>
      <c r="BF210" s="254">
        <f>IF(N210="snížená",J210,0)</f>
        <v>0</v>
      </c>
      <c r="BG210" s="254">
        <f>IF(N210="zákl. přenesená",J210,0)</f>
        <v>0</v>
      </c>
      <c r="BH210" s="254">
        <f>IF(N210="sníž. přenesená",J210,0)</f>
        <v>0</v>
      </c>
      <c r="BI210" s="254">
        <f>IF(N210="nulová",J210,0)</f>
        <v>0</v>
      </c>
      <c r="BJ210" s="18" t="s">
        <v>83</v>
      </c>
      <c r="BK210" s="254">
        <f>ROUND(I210*H210,2)</f>
        <v>0</v>
      </c>
      <c r="BL210" s="18" t="s">
        <v>195</v>
      </c>
      <c r="BM210" s="253" t="s">
        <v>1440</v>
      </c>
    </row>
    <row r="211" spans="1:47" s="2" customFormat="1" ht="12">
      <c r="A211" s="39"/>
      <c r="B211" s="40"/>
      <c r="C211" s="41"/>
      <c r="D211" s="255" t="s">
        <v>182</v>
      </c>
      <c r="E211" s="41"/>
      <c r="F211" s="256" t="s">
        <v>1441</v>
      </c>
      <c r="G211" s="41"/>
      <c r="H211" s="41"/>
      <c r="I211" s="210"/>
      <c r="J211" s="41"/>
      <c r="K211" s="41"/>
      <c r="L211" s="45"/>
      <c r="M211" s="257"/>
      <c r="N211" s="258"/>
      <c r="O211" s="92"/>
      <c r="P211" s="92"/>
      <c r="Q211" s="92"/>
      <c r="R211" s="92"/>
      <c r="S211" s="92"/>
      <c r="T211" s="93"/>
      <c r="U211" s="39"/>
      <c r="V211" s="39"/>
      <c r="W211" s="39"/>
      <c r="X211" s="39"/>
      <c r="Y211" s="39"/>
      <c r="Z211" s="39"/>
      <c r="AA211" s="39"/>
      <c r="AB211" s="39"/>
      <c r="AC211" s="39"/>
      <c r="AD211" s="39"/>
      <c r="AE211" s="39"/>
      <c r="AT211" s="18" t="s">
        <v>182</v>
      </c>
      <c r="AU211" s="18" t="s">
        <v>83</v>
      </c>
    </row>
    <row r="212" spans="1:47" s="2" customFormat="1" ht="12">
      <c r="A212" s="39"/>
      <c r="B212" s="40"/>
      <c r="C212" s="41"/>
      <c r="D212" s="271" t="s">
        <v>218</v>
      </c>
      <c r="E212" s="41"/>
      <c r="F212" s="272" t="s">
        <v>1442</v>
      </c>
      <c r="G212" s="41"/>
      <c r="H212" s="41"/>
      <c r="I212" s="210"/>
      <c r="J212" s="41"/>
      <c r="K212" s="41"/>
      <c r="L212" s="45"/>
      <c r="M212" s="257"/>
      <c r="N212" s="258"/>
      <c r="O212" s="92"/>
      <c r="P212" s="92"/>
      <c r="Q212" s="92"/>
      <c r="R212" s="92"/>
      <c r="S212" s="92"/>
      <c r="T212" s="93"/>
      <c r="U212" s="39"/>
      <c r="V212" s="39"/>
      <c r="W212" s="39"/>
      <c r="X212" s="39"/>
      <c r="Y212" s="39"/>
      <c r="Z212" s="39"/>
      <c r="AA212" s="39"/>
      <c r="AB212" s="39"/>
      <c r="AC212" s="39"/>
      <c r="AD212" s="39"/>
      <c r="AE212" s="39"/>
      <c r="AT212" s="18" t="s">
        <v>218</v>
      </c>
      <c r="AU212" s="18" t="s">
        <v>83</v>
      </c>
    </row>
    <row r="213" spans="1:47" s="2" customFormat="1" ht="12">
      <c r="A213" s="39"/>
      <c r="B213" s="40"/>
      <c r="C213" s="41"/>
      <c r="D213" s="255" t="s">
        <v>242</v>
      </c>
      <c r="E213" s="41"/>
      <c r="F213" s="259" t="s">
        <v>1443</v>
      </c>
      <c r="G213" s="41"/>
      <c r="H213" s="41"/>
      <c r="I213" s="210"/>
      <c r="J213" s="41"/>
      <c r="K213" s="41"/>
      <c r="L213" s="45"/>
      <c r="M213" s="257"/>
      <c r="N213" s="258"/>
      <c r="O213" s="92"/>
      <c r="P213" s="92"/>
      <c r="Q213" s="92"/>
      <c r="R213" s="92"/>
      <c r="S213" s="92"/>
      <c r="T213" s="93"/>
      <c r="U213" s="39"/>
      <c r="V213" s="39"/>
      <c r="W213" s="39"/>
      <c r="X213" s="39"/>
      <c r="Y213" s="39"/>
      <c r="Z213" s="39"/>
      <c r="AA213" s="39"/>
      <c r="AB213" s="39"/>
      <c r="AC213" s="39"/>
      <c r="AD213" s="39"/>
      <c r="AE213" s="39"/>
      <c r="AT213" s="18" t="s">
        <v>242</v>
      </c>
      <c r="AU213" s="18" t="s">
        <v>83</v>
      </c>
    </row>
    <row r="214" spans="1:51" s="14" customFormat="1" ht="12">
      <c r="A214" s="14"/>
      <c r="B214" s="277"/>
      <c r="C214" s="278"/>
      <c r="D214" s="255" t="s">
        <v>203</v>
      </c>
      <c r="E214" s="279" t="s">
        <v>1</v>
      </c>
      <c r="F214" s="280" t="s">
        <v>1406</v>
      </c>
      <c r="G214" s="278"/>
      <c r="H214" s="279" t="s">
        <v>1</v>
      </c>
      <c r="I214" s="281"/>
      <c r="J214" s="278"/>
      <c r="K214" s="278"/>
      <c r="L214" s="282"/>
      <c r="M214" s="283"/>
      <c r="N214" s="284"/>
      <c r="O214" s="284"/>
      <c r="P214" s="284"/>
      <c r="Q214" s="284"/>
      <c r="R214" s="284"/>
      <c r="S214" s="284"/>
      <c r="T214" s="285"/>
      <c r="U214" s="14"/>
      <c r="V214" s="14"/>
      <c r="W214" s="14"/>
      <c r="X214" s="14"/>
      <c r="Y214" s="14"/>
      <c r="Z214" s="14"/>
      <c r="AA214" s="14"/>
      <c r="AB214" s="14"/>
      <c r="AC214" s="14"/>
      <c r="AD214" s="14"/>
      <c r="AE214" s="14"/>
      <c r="AT214" s="286" t="s">
        <v>203</v>
      </c>
      <c r="AU214" s="286" t="s">
        <v>83</v>
      </c>
      <c r="AV214" s="14" t="s">
        <v>83</v>
      </c>
      <c r="AW214" s="14" t="s">
        <v>32</v>
      </c>
      <c r="AX214" s="14" t="s">
        <v>75</v>
      </c>
      <c r="AY214" s="286" t="s">
        <v>172</v>
      </c>
    </row>
    <row r="215" spans="1:51" s="14" customFormat="1" ht="12">
      <c r="A215" s="14"/>
      <c r="B215" s="277"/>
      <c r="C215" s="278"/>
      <c r="D215" s="255" t="s">
        <v>203</v>
      </c>
      <c r="E215" s="279" t="s">
        <v>1</v>
      </c>
      <c r="F215" s="280" t="s">
        <v>1407</v>
      </c>
      <c r="G215" s="278"/>
      <c r="H215" s="279" t="s">
        <v>1</v>
      </c>
      <c r="I215" s="281"/>
      <c r="J215" s="278"/>
      <c r="K215" s="278"/>
      <c r="L215" s="282"/>
      <c r="M215" s="283"/>
      <c r="N215" s="284"/>
      <c r="O215" s="284"/>
      <c r="P215" s="284"/>
      <c r="Q215" s="284"/>
      <c r="R215" s="284"/>
      <c r="S215" s="284"/>
      <c r="T215" s="285"/>
      <c r="U215" s="14"/>
      <c r="V215" s="14"/>
      <c r="W215" s="14"/>
      <c r="X215" s="14"/>
      <c r="Y215" s="14"/>
      <c r="Z215" s="14"/>
      <c r="AA215" s="14"/>
      <c r="AB215" s="14"/>
      <c r="AC215" s="14"/>
      <c r="AD215" s="14"/>
      <c r="AE215" s="14"/>
      <c r="AT215" s="286" t="s">
        <v>203</v>
      </c>
      <c r="AU215" s="286" t="s">
        <v>83</v>
      </c>
      <c r="AV215" s="14" t="s">
        <v>83</v>
      </c>
      <c r="AW215" s="14" t="s">
        <v>32</v>
      </c>
      <c r="AX215" s="14" t="s">
        <v>75</v>
      </c>
      <c r="AY215" s="286" t="s">
        <v>172</v>
      </c>
    </row>
    <row r="216" spans="1:51" s="14" customFormat="1" ht="12">
      <c r="A216" s="14"/>
      <c r="B216" s="277"/>
      <c r="C216" s="278"/>
      <c r="D216" s="255" t="s">
        <v>203</v>
      </c>
      <c r="E216" s="279" t="s">
        <v>1</v>
      </c>
      <c r="F216" s="280" t="s">
        <v>1444</v>
      </c>
      <c r="G216" s="278"/>
      <c r="H216" s="279" t="s">
        <v>1</v>
      </c>
      <c r="I216" s="281"/>
      <c r="J216" s="278"/>
      <c r="K216" s="278"/>
      <c r="L216" s="282"/>
      <c r="M216" s="283"/>
      <c r="N216" s="284"/>
      <c r="O216" s="284"/>
      <c r="P216" s="284"/>
      <c r="Q216" s="284"/>
      <c r="R216" s="284"/>
      <c r="S216" s="284"/>
      <c r="T216" s="285"/>
      <c r="U216" s="14"/>
      <c r="V216" s="14"/>
      <c r="W216" s="14"/>
      <c r="X216" s="14"/>
      <c r="Y216" s="14"/>
      <c r="Z216" s="14"/>
      <c r="AA216" s="14"/>
      <c r="AB216" s="14"/>
      <c r="AC216" s="14"/>
      <c r="AD216" s="14"/>
      <c r="AE216" s="14"/>
      <c r="AT216" s="286" t="s">
        <v>203</v>
      </c>
      <c r="AU216" s="286" t="s">
        <v>83</v>
      </c>
      <c r="AV216" s="14" t="s">
        <v>83</v>
      </c>
      <c r="AW216" s="14" t="s">
        <v>32</v>
      </c>
      <c r="AX216" s="14" t="s">
        <v>75</v>
      </c>
      <c r="AY216" s="286" t="s">
        <v>172</v>
      </c>
    </row>
    <row r="217" spans="1:51" s="13" customFormat="1" ht="12">
      <c r="A217" s="13"/>
      <c r="B217" s="260"/>
      <c r="C217" s="261"/>
      <c r="D217" s="255" t="s">
        <v>203</v>
      </c>
      <c r="E217" s="262" t="s">
        <v>1445</v>
      </c>
      <c r="F217" s="263" t="s">
        <v>1410</v>
      </c>
      <c r="G217" s="261"/>
      <c r="H217" s="264">
        <v>6.31</v>
      </c>
      <c r="I217" s="265"/>
      <c r="J217" s="261"/>
      <c r="K217" s="261"/>
      <c r="L217" s="266"/>
      <c r="M217" s="267"/>
      <c r="N217" s="268"/>
      <c r="O217" s="268"/>
      <c r="P217" s="268"/>
      <c r="Q217" s="268"/>
      <c r="R217" s="268"/>
      <c r="S217" s="268"/>
      <c r="T217" s="269"/>
      <c r="U217" s="13"/>
      <c r="V217" s="13"/>
      <c r="W217" s="13"/>
      <c r="X217" s="13"/>
      <c r="Y217" s="13"/>
      <c r="Z217" s="13"/>
      <c r="AA217" s="13"/>
      <c r="AB217" s="13"/>
      <c r="AC217" s="13"/>
      <c r="AD217" s="13"/>
      <c r="AE217" s="13"/>
      <c r="AT217" s="270" t="s">
        <v>203</v>
      </c>
      <c r="AU217" s="270" t="s">
        <v>83</v>
      </c>
      <c r="AV217" s="13" t="s">
        <v>85</v>
      </c>
      <c r="AW217" s="13" t="s">
        <v>32</v>
      </c>
      <c r="AX217" s="13" t="s">
        <v>75</v>
      </c>
      <c r="AY217" s="270" t="s">
        <v>172</v>
      </c>
    </row>
    <row r="218" spans="1:51" s="13" customFormat="1" ht="12">
      <c r="A218" s="13"/>
      <c r="B218" s="260"/>
      <c r="C218" s="261"/>
      <c r="D218" s="255" t="s">
        <v>203</v>
      </c>
      <c r="E218" s="262" t="s">
        <v>1446</v>
      </c>
      <c r="F218" s="263" t="s">
        <v>1447</v>
      </c>
      <c r="G218" s="261"/>
      <c r="H218" s="264">
        <v>6.31</v>
      </c>
      <c r="I218" s="265"/>
      <c r="J218" s="261"/>
      <c r="K218" s="261"/>
      <c r="L218" s="266"/>
      <c r="M218" s="267"/>
      <c r="N218" s="268"/>
      <c r="O218" s="268"/>
      <c r="P218" s="268"/>
      <c r="Q218" s="268"/>
      <c r="R218" s="268"/>
      <c r="S218" s="268"/>
      <c r="T218" s="269"/>
      <c r="U218" s="13"/>
      <c r="V218" s="13"/>
      <c r="W218" s="13"/>
      <c r="X218" s="13"/>
      <c r="Y218" s="13"/>
      <c r="Z218" s="13"/>
      <c r="AA218" s="13"/>
      <c r="AB218" s="13"/>
      <c r="AC218" s="13"/>
      <c r="AD218" s="13"/>
      <c r="AE218" s="13"/>
      <c r="AT218" s="270" t="s">
        <v>203</v>
      </c>
      <c r="AU218" s="270" t="s">
        <v>83</v>
      </c>
      <c r="AV218" s="13" t="s">
        <v>85</v>
      </c>
      <c r="AW218" s="13" t="s">
        <v>32</v>
      </c>
      <c r="AX218" s="13" t="s">
        <v>83</v>
      </c>
      <c r="AY218" s="270" t="s">
        <v>172</v>
      </c>
    </row>
    <row r="219" spans="1:65" s="2" customFormat="1" ht="24.15" customHeight="1">
      <c r="A219" s="39"/>
      <c r="B219" s="40"/>
      <c r="C219" s="309" t="s">
        <v>652</v>
      </c>
      <c r="D219" s="309" t="s">
        <v>450</v>
      </c>
      <c r="E219" s="310" t="s">
        <v>1448</v>
      </c>
      <c r="F219" s="311" t="s">
        <v>1449</v>
      </c>
      <c r="G219" s="312" t="s">
        <v>1401</v>
      </c>
      <c r="H219" s="313">
        <v>7.572</v>
      </c>
      <c r="I219" s="314"/>
      <c r="J219" s="315">
        <f>ROUND(I219*H219,2)</f>
        <v>0</v>
      </c>
      <c r="K219" s="311" t="s">
        <v>216</v>
      </c>
      <c r="L219" s="316"/>
      <c r="M219" s="317" t="s">
        <v>1</v>
      </c>
      <c r="N219" s="318" t="s">
        <v>40</v>
      </c>
      <c r="O219" s="92"/>
      <c r="P219" s="251">
        <f>O219*H219</f>
        <v>0</v>
      </c>
      <c r="Q219" s="251">
        <v>0.0006</v>
      </c>
      <c r="R219" s="251">
        <f>Q219*H219</f>
        <v>0.0045432</v>
      </c>
      <c r="S219" s="251">
        <v>0</v>
      </c>
      <c r="T219" s="252">
        <f>S219*H219</f>
        <v>0</v>
      </c>
      <c r="U219" s="39"/>
      <c r="V219" s="39"/>
      <c r="W219" s="39"/>
      <c r="X219" s="39"/>
      <c r="Y219" s="39"/>
      <c r="Z219" s="39"/>
      <c r="AA219" s="39"/>
      <c r="AB219" s="39"/>
      <c r="AC219" s="39"/>
      <c r="AD219" s="39"/>
      <c r="AE219" s="39"/>
      <c r="AR219" s="253" t="s">
        <v>220</v>
      </c>
      <c r="AT219" s="253" t="s">
        <v>450</v>
      </c>
      <c r="AU219" s="253" t="s">
        <v>83</v>
      </c>
      <c r="AY219" s="18" t="s">
        <v>172</v>
      </c>
      <c r="BE219" s="254">
        <f>IF(N219="základní",J219,0)</f>
        <v>0</v>
      </c>
      <c r="BF219" s="254">
        <f>IF(N219="snížená",J219,0)</f>
        <v>0</v>
      </c>
      <c r="BG219" s="254">
        <f>IF(N219="zákl. přenesená",J219,0)</f>
        <v>0</v>
      </c>
      <c r="BH219" s="254">
        <f>IF(N219="sníž. přenesená",J219,0)</f>
        <v>0</v>
      </c>
      <c r="BI219" s="254">
        <f>IF(N219="nulová",J219,0)</f>
        <v>0</v>
      </c>
      <c r="BJ219" s="18" t="s">
        <v>83</v>
      </c>
      <c r="BK219" s="254">
        <f>ROUND(I219*H219,2)</f>
        <v>0</v>
      </c>
      <c r="BL219" s="18" t="s">
        <v>195</v>
      </c>
      <c r="BM219" s="253" t="s">
        <v>1450</v>
      </c>
    </row>
    <row r="220" spans="1:47" s="2" customFormat="1" ht="12">
      <c r="A220" s="39"/>
      <c r="B220" s="40"/>
      <c r="C220" s="41"/>
      <c r="D220" s="255" t="s">
        <v>182</v>
      </c>
      <c r="E220" s="41"/>
      <c r="F220" s="256" t="s">
        <v>1449</v>
      </c>
      <c r="G220" s="41"/>
      <c r="H220" s="41"/>
      <c r="I220" s="210"/>
      <c r="J220" s="41"/>
      <c r="K220" s="41"/>
      <c r="L220" s="45"/>
      <c r="M220" s="257"/>
      <c r="N220" s="258"/>
      <c r="O220" s="92"/>
      <c r="P220" s="92"/>
      <c r="Q220" s="92"/>
      <c r="R220" s="92"/>
      <c r="S220" s="92"/>
      <c r="T220" s="93"/>
      <c r="U220" s="39"/>
      <c r="V220" s="39"/>
      <c r="W220" s="39"/>
      <c r="X220" s="39"/>
      <c r="Y220" s="39"/>
      <c r="Z220" s="39"/>
      <c r="AA220" s="39"/>
      <c r="AB220" s="39"/>
      <c r="AC220" s="39"/>
      <c r="AD220" s="39"/>
      <c r="AE220" s="39"/>
      <c r="AT220" s="18" t="s">
        <v>182</v>
      </c>
      <c r="AU220" s="18" t="s">
        <v>83</v>
      </c>
    </row>
    <row r="221" spans="1:51" s="14" customFormat="1" ht="12">
      <c r="A221" s="14"/>
      <c r="B221" s="277"/>
      <c r="C221" s="278"/>
      <c r="D221" s="255" t="s">
        <v>203</v>
      </c>
      <c r="E221" s="279" t="s">
        <v>1</v>
      </c>
      <c r="F221" s="280" t="s">
        <v>1451</v>
      </c>
      <c r="G221" s="278"/>
      <c r="H221" s="279" t="s">
        <v>1</v>
      </c>
      <c r="I221" s="281"/>
      <c r="J221" s="278"/>
      <c r="K221" s="278"/>
      <c r="L221" s="282"/>
      <c r="M221" s="283"/>
      <c r="N221" s="284"/>
      <c r="O221" s="284"/>
      <c r="P221" s="284"/>
      <c r="Q221" s="284"/>
      <c r="R221" s="284"/>
      <c r="S221" s="284"/>
      <c r="T221" s="285"/>
      <c r="U221" s="14"/>
      <c r="V221" s="14"/>
      <c r="W221" s="14"/>
      <c r="X221" s="14"/>
      <c r="Y221" s="14"/>
      <c r="Z221" s="14"/>
      <c r="AA221" s="14"/>
      <c r="AB221" s="14"/>
      <c r="AC221" s="14"/>
      <c r="AD221" s="14"/>
      <c r="AE221" s="14"/>
      <c r="AT221" s="286" t="s">
        <v>203</v>
      </c>
      <c r="AU221" s="286" t="s">
        <v>83</v>
      </c>
      <c r="AV221" s="14" t="s">
        <v>83</v>
      </c>
      <c r="AW221" s="14" t="s">
        <v>32</v>
      </c>
      <c r="AX221" s="14" t="s">
        <v>75</v>
      </c>
      <c r="AY221" s="286" t="s">
        <v>172</v>
      </c>
    </row>
    <row r="222" spans="1:51" s="13" customFormat="1" ht="12">
      <c r="A222" s="13"/>
      <c r="B222" s="260"/>
      <c r="C222" s="261"/>
      <c r="D222" s="255" t="s">
        <v>203</v>
      </c>
      <c r="E222" s="262" t="s">
        <v>1452</v>
      </c>
      <c r="F222" s="263" t="s">
        <v>1453</v>
      </c>
      <c r="G222" s="261"/>
      <c r="H222" s="264">
        <v>7.572</v>
      </c>
      <c r="I222" s="265"/>
      <c r="J222" s="261"/>
      <c r="K222" s="261"/>
      <c r="L222" s="266"/>
      <c r="M222" s="267"/>
      <c r="N222" s="268"/>
      <c r="O222" s="268"/>
      <c r="P222" s="268"/>
      <c r="Q222" s="268"/>
      <c r="R222" s="268"/>
      <c r="S222" s="268"/>
      <c r="T222" s="269"/>
      <c r="U222" s="13"/>
      <c r="V222" s="13"/>
      <c r="W222" s="13"/>
      <c r="X222" s="13"/>
      <c r="Y222" s="13"/>
      <c r="Z222" s="13"/>
      <c r="AA222" s="13"/>
      <c r="AB222" s="13"/>
      <c r="AC222" s="13"/>
      <c r="AD222" s="13"/>
      <c r="AE222" s="13"/>
      <c r="AT222" s="270" t="s">
        <v>203</v>
      </c>
      <c r="AU222" s="270" t="s">
        <v>83</v>
      </c>
      <c r="AV222" s="13" t="s">
        <v>85</v>
      </c>
      <c r="AW222" s="13" t="s">
        <v>32</v>
      </c>
      <c r="AX222" s="13" t="s">
        <v>83</v>
      </c>
      <c r="AY222" s="270" t="s">
        <v>172</v>
      </c>
    </row>
    <row r="223" spans="1:65" s="2" customFormat="1" ht="24.15" customHeight="1">
      <c r="A223" s="39"/>
      <c r="B223" s="40"/>
      <c r="C223" s="242" t="s">
        <v>660</v>
      </c>
      <c r="D223" s="242" t="s">
        <v>175</v>
      </c>
      <c r="E223" s="243" t="s">
        <v>1454</v>
      </c>
      <c r="F223" s="244" t="s">
        <v>1455</v>
      </c>
      <c r="G223" s="245" t="s">
        <v>1369</v>
      </c>
      <c r="H223" s="246">
        <v>0.013</v>
      </c>
      <c r="I223" s="247"/>
      <c r="J223" s="248">
        <f>ROUND(I223*H223,2)</f>
        <v>0</v>
      </c>
      <c r="K223" s="244" t="s">
        <v>1337</v>
      </c>
      <c r="L223" s="45"/>
      <c r="M223" s="249" t="s">
        <v>1</v>
      </c>
      <c r="N223" s="250" t="s">
        <v>40</v>
      </c>
      <c r="O223" s="92"/>
      <c r="P223" s="251">
        <f>O223*H223</f>
        <v>0</v>
      </c>
      <c r="Q223" s="251">
        <v>0</v>
      </c>
      <c r="R223" s="251">
        <f>Q223*H223</f>
        <v>0</v>
      </c>
      <c r="S223" s="251">
        <v>0</v>
      </c>
      <c r="T223" s="252">
        <f>S223*H223</f>
        <v>0</v>
      </c>
      <c r="U223" s="39"/>
      <c r="V223" s="39"/>
      <c r="W223" s="39"/>
      <c r="X223" s="39"/>
      <c r="Y223" s="39"/>
      <c r="Z223" s="39"/>
      <c r="AA223" s="39"/>
      <c r="AB223" s="39"/>
      <c r="AC223" s="39"/>
      <c r="AD223" s="39"/>
      <c r="AE223" s="39"/>
      <c r="AR223" s="253" t="s">
        <v>195</v>
      </c>
      <c r="AT223" s="253" t="s">
        <v>175</v>
      </c>
      <c r="AU223" s="253" t="s">
        <v>83</v>
      </c>
      <c r="AY223" s="18" t="s">
        <v>172</v>
      </c>
      <c r="BE223" s="254">
        <f>IF(N223="základní",J223,0)</f>
        <v>0</v>
      </c>
      <c r="BF223" s="254">
        <f>IF(N223="snížená",J223,0)</f>
        <v>0</v>
      </c>
      <c r="BG223" s="254">
        <f>IF(N223="zákl. přenesená",J223,0)</f>
        <v>0</v>
      </c>
      <c r="BH223" s="254">
        <f>IF(N223="sníž. přenesená",J223,0)</f>
        <v>0</v>
      </c>
      <c r="BI223" s="254">
        <f>IF(N223="nulová",J223,0)</f>
        <v>0</v>
      </c>
      <c r="BJ223" s="18" t="s">
        <v>83</v>
      </c>
      <c r="BK223" s="254">
        <f>ROUND(I223*H223,2)</f>
        <v>0</v>
      </c>
      <c r="BL223" s="18" t="s">
        <v>195</v>
      </c>
      <c r="BM223" s="253" t="s">
        <v>1456</v>
      </c>
    </row>
    <row r="224" spans="1:47" s="2" customFormat="1" ht="12">
      <c r="A224" s="39"/>
      <c r="B224" s="40"/>
      <c r="C224" s="41"/>
      <c r="D224" s="255" t="s">
        <v>182</v>
      </c>
      <c r="E224" s="41"/>
      <c r="F224" s="256" t="s">
        <v>1457</v>
      </c>
      <c r="G224" s="41"/>
      <c r="H224" s="41"/>
      <c r="I224" s="210"/>
      <c r="J224" s="41"/>
      <c r="K224" s="41"/>
      <c r="L224" s="45"/>
      <c r="M224" s="257"/>
      <c r="N224" s="258"/>
      <c r="O224" s="92"/>
      <c r="P224" s="92"/>
      <c r="Q224" s="92"/>
      <c r="R224" s="92"/>
      <c r="S224" s="92"/>
      <c r="T224" s="93"/>
      <c r="U224" s="39"/>
      <c r="V224" s="39"/>
      <c r="W224" s="39"/>
      <c r="X224" s="39"/>
      <c r="Y224" s="39"/>
      <c r="Z224" s="39"/>
      <c r="AA224" s="39"/>
      <c r="AB224" s="39"/>
      <c r="AC224" s="39"/>
      <c r="AD224" s="39"/>
      <c r="AE224" s="39"/>
      <c r="AT224" s="18" t="s">
        <v>182</v>
      </c>
      <c r="AU224" s="18" t="s">
        <v>83</v>
      </c>
    </row>
    <row r="225" spans="1:47" s="2" customFormat="1" ht="12">
      <c r="A225" s="39"/>
      <c r="B225" s="40"/>
      <c r="C225" s="41"/>
      <c r="D225" s="255" t="s">
        <v>242</v>
      </c>
      <c r="E225" s="41"/>
      <c r="F225" s="259" t="s">
        <v>1458</v>
      </c>
      <c r="G225" s="41"/>
      <c r="H225" s="41"/>
      <c r="I225" s="210"/>
      <c r="J225" s="41"/>
      <c r="K225" s="41"/>
      <c r="L225" s="45"/>
      <c r="M225" s="257"/>
      <c r="N225" s="258"/>
      <c r="O225" s="92"/>
      <c r="P225" s="92"/>
      <c r="Q225" s="92"/>
      <c r="R225" s="92"/>
      <c r="S225" s="92"/>
      <c r="T225" s="93"/>
      <c r="U225" s="39"/>
      <c r="V225" s="39"/>
      <c r="W225" s="39"/>
      <c r="X225" s="39"/>
      <c r="Y225" s="39"/>
      <c r="Z225" s="39"/>
      <c r="AA225" s="39"/>
      <c r="AB225" s="39"/>
      <c r="AC225" s="39"/>
      <c r="AD225" s="39"/>
      <c r="AE225" s="39"/>
      <c r="AT225" s="18" t="s">
        <v>242</v>
      </c>
      <c r="AU225" s="18" t="s">
        <v>83</v>
      </c>
    </row>
    <row r="226" spans="1:63" s="12" customFormat="1" ht="25.9" customHeight="1">
      <c r="A226" s="12"/>
      <c r="B226" s="226"/>
      <c r="C226" s="227"/>
      <c r="D226" s="228" t="s">
        <v>74</v>
      </c>
      <c r="E226" s="229" t="s">
        <v>1459</v>
      </c>
      <c r="F226" s="229" t="s">
        <v>1460</v>
      </c>
      <c r="G226" s="227"/>
      <c r="H226" s="227"/>
      <c r="I226" s="230"/>
      <c r="J226" s="231">
        <f>BK226</f>
        <v>0</v>
      </c>
      <c r="K226" s="227"/>
      <c r="L226" s="232"/>
      <c r="M226" s="233"/>
      <c r="N226" s="234"/>
      <c r="O226" s="234"/>
      <c r="P226" s="235">
        <f>SUM(P227:P231)</f>
        <v>0</v>
      </c>
      <c r="Q226" s="234"/>
      <c r="R226" s="235">
        <f>SUM(R227:R231)</f>
        <v>0</v>
      </c>
      <c r="S226" s="234"/>
      <c r="T226" s="236">
        <f>SUM(T227:T231)</f>
        <v>0.017</v>
      </c>
      <c r="U226" s="12"/>
      <c r="V226" s="12"/>
      <c r="W226" s="12"/>
      <c r="X226" s="12"/>
      <c r="Y226" s="12"/>
      <c r="Z226" s="12"/>
      <c r="AA226" s="12"/>
      <c r="AB226" s="12"/>
      <c r="AC226" s="12"/>
      <c r="AD226" s="12"/>
      <c r="AE226" s="12"/>
      <c r="AR226" s="237" t="s">
        <v>195</v>
      </c>
      <c r="AT226" s="238" t="s">
        <v>74</v>
      </c>
      <c r="AU226" s="238" t="s">
        <v>75</v>
      </c>
      <c r="AY226" s="237" t="s">
        <v>172</v>
      </c>
      <c r="BK226" s="239">
        <f>SUM(BK227:BK231)</f>
        <v>0</v>
      </c>
    </row>
    <row r="227" spans="1:65" s="2" customFormat="1" ht="24.15" customHeight="1">
      <c r="A227" s="39"/>
      <c r="B227" s="40"/>
      <c r="C227" s="242" t="s">
        <v>667</v>
      </c>
      <c r="D227" s="242" t="s">
        <v>175</v>
      </c>
      <c r="E227" s="243" t="s">
        <v>1461</v>
      </c>
      <c r="F227" s="244" t="s">
        <v>1462</v>
      </c>
      <c r="G227" s="245" t="s">
        <v>1463</v>
      </c>
      <c r="H227" s="246">
        <v>17</v>
      </c>
      <c r="I227" s="247"/>
      <c r="J227" s="248">
        <f>ROUND(I227*H227,2)</f>
        <v>0</v>
      </c>
      <c r="K227" s="244" t="s">
        <v>1337</v>
      </c>
      <c r="L227" s="45"/>
      <c r="M227" s="249" t="s">
        <v>1</v>
      </c>
      <c r="N227" s="250" t="s">
        <v>40</v>
      </c>
      <c r="O227" s="92"/>
      <c r="P227" s="251">
        <f>O227*H227</f>
        <v>0</v>
      </c>
      <c r="Q227" s="251">
        <v>0</v>
      </c>
      <c r="R227" s="251">
        <f>Q227*H227</f>
        <v>0</v>
      </c>
      <c r="S227" s="251">
        <v>0.001</v>
      </c>
      <c r="T227" s="252">
        <f>S227*H227</f>
        <v>0.017</v>
      </c>
      <c r="U227" s="39"/>
      <c r="V227" s="39"/>
      <c r="W227" s="39"/>
      <c r="X227" s="39"/>
      <c r="Y227" s="39"/>
      <c r="Z227" s="39"/>
      <c r="AA227" s="39"/>
      <c r="AB227" s="39"/>
      <c r="AC227" s="39"/>
      <c r="AD227" s="39"/>
      <c r="AE227" s="39"/>
      <c r="AR227" s="253" t="s">
        <v>195</v>
      </c>
      <c r="AT227" s="253" t="s">
        <v>175</v>
      </c>
      <c r="AU227" s="253" t="s">
        <v>83</v>
      </c>
      <c r="AY227" s="18" t="s">
        <v>172</v>
      </c>
      <c r="BE227" s="254">
        <f>IF(N227="základní",J227,0)</f>
        <v>0</v>
      </c>
      <c r="BF227" s="254">
        <f>IF(N227="snížená",J227,0)</f>
        <v>0</v>
      </c>
      <c r="BG227" s="254">
        <f>IF(N227="zákl. přenesená",J227,0)</f>
        <v>0</v>
      </c>
      <c r="BH227" s="254">
        <f>IF(N227="sníž. přenesená",J227,0)</f>
        <v>0</v>
      </c>
      <c r="BI227" s="254">
        <f>IF(N227="nulová",J227,0)</f>
        <v>0</v>
      </c>
      <c r="BJ227" s="18" t="s">
        <v>83</v>
      </c>
      <c r="BK227" s="254">
        <f>ROUND(I227*H227,2)</f>
        <v>0</v>
      </c>
      <c r="BL227" s="18" t="s">
        <v>195</v>
      </c>
      <c r="BM227" s="253" t="s">
        <v>1464</v>
      </c>
    </row>
    <row r="228" spans="1:47" s="2" customFormat="1" ht="12">
      <c r="A228" s="39"/>
      <c r="B228" s="40"/>
      <c r="C228" s="41"/>
      <c r="D228" s="255" t="s">
        <v>182</v>
      </c>
      <c r="E228" s="41"/>
      <c r="F228" s="256" t="s">
        <v>1465</v>
      </c>
      <c r="G228" s="41"/>
      <c r="H228" s="41"/>
      <c r="I228" s="210"/>
      <c r="J228" s="41"/>
      <c r="K228" s="41"/>
      <c r="L228" s="45"/>
      <c r="M228" s="257"/>
      <c r="N228" s="258"/>
      <c r="O228" s="92"/>
      <c r="P228" s="92"/>
      <c r="Q228" s="92"/>
      <c r="R228" s="92"/>
      <c r="S228" s="92"/>
      <c r="T228" s="93"/>
      <c r="U228" s="39"/>
      <c r="V228" s="39"/>
      <c r="W228" s="39"/>
      <c r="X228" s="39"/>
      <c r="Y228" s="39"/>
      <c r="Z228" s="39"/>
      <c r="AA228" s="39"/>
      <c r="AB228" s="39"/>
      <c r="AC228" s="39"/>
      <c r="AD228" s="39"/>
      <c r="AE228" s="39"/>
      <c r="AT228" s="18" t="s">
        <v>182</v>
      </c>
      <c r="AU228" s="18" t="s">
        <v>83</v>
      </c>
    </row>
    <row r="229" spans="1:47" s="2" customFormat="1" ht="12">
      <c r="A229" s="39"/>
      <c r="B229" s="40"/>
      <c r="C229" s="41"/>
      <c r="D229" s="255" t="s">
        <v>242</v>
      </c>
      <c r="E229" s="41"/>
      <c r="F229" s="259" t="s">
        <v>1466</v>
      </c>
      <c r="G229" s="41"/>
      <c r="H229" s="41"/>
      <c r="I229" s="210"/>
      <c r="J229" s="41"/>
      <c r="K229" s="41"/>
      <c r="L229" s="45"/>
      <c r="M229" s="257"/>
      <c r="N229" s="258"/>
      <c r="O229" s="92"/>
      <c r="P229" s="92"/>
      <c r="Q229" s="92"/>
      <c r="R229" s="92"/>
      <c r="S229" s="92"/>
      <c r="T229" s="93"/>
      <c r="U229" s="39"/>
      <c r="V229" s="39"/>
      <c r="W229" s="39"/>
      <c r="X229" s="39"/>
      <c r="Y229" s="39"/>
      <c r="Z229" s="39"/>
      <c r="AA229" s="39"/>
      <c r="AB229" s="39"/>
      <c r="AC229" s="39"/>
      <c r="AD229" s="39"/>
      <c r="AE229" s="39"/>
      <c r="AT229" s="18" t="s">
        <v>242</v>
      </c>
      <c r="AU229" s="18" t="s">
        <v>83</v>
      </c>
    </row>
    <row r="230" spans="1:51" s="14" customFormat="1" ht="12">
      <c r="A230" s="14"/>
      <c r="B230" s="277"/>
      <c r="C230" s="278"/>
      <c r="D230" s="255" t="s">
        <v>203</v>
      </c>
      <c r="E230" s="279" t="s">
        <v>1</v>
      </c>
      <c r="F230" s="280" t="s">
        <v>1341</v>
      </c>
      <c r="G230" s="278"/>
      <c r="H230" s="279" t="s">
        <v>1</v>
      </c>
      <c r="I230" s="281"/>
      <c r="J230" s="278"/>
      <c r="K230" s="278"/>
      <c r="L230" s="282"/>
      <c r="M230" s="283"/>
      <c r="N230" s="284"/>
      <c r="O230" s="284"/>
      <c r="P230" s="284"/>
      <c r="Q230" s="284"/>
      <c r="R230" s="284"/>
      <c r="S230" s="284"/>
      <c r="T230" s="285"/>
      <c r="U230" s="14"/>
      <c r="V230" s="14"/>
      <c r="W230" s="14"/>
      <c r="X230" s="14"/>
      <c r="Y230" s="14"/>
      <c r="Z230" s="14"/>
      <c r="AA230" s="14"/>
      <c r="AB230" s="14"/>
      <c r="AC230" s="14"/>
      <c r="AD230" s="14"/>
      <c r="AE230" s="14"/>
      <c r="AT230" s="286" t="s">
        <v>203</v>
      </c>
      <c r="AU230" s="286" t="s">
        <v>83</v>
      </c>
      <c r="AV230" s="14" t="s">
        <v>83</v>
      </c>
      <c r="AW230" s="14" t="s">
        <v>32</v>
      </c>
      <c r="AX230" s="14" t="s">
        <v>75</v>
      </c>
      <c r="AY230" s="286" t="s">
        <v>172</v>
      </c>
    </row>
    <row r="231" spans="1:51" s="13" customFormat="1" ht="12">
      <c r="A231" s="13"/>
      <c r="B231" s="260"/>
      <c r="C231" s="261"/>
      <c r="D231" s="255" t="s">
        <v>203</v>
      </c>
      <c r="E231" s="262" t="s">
        <v>1467</v>
      </c>
      <c r="F231" s="263" t="s">
        <v>1468</v>
      </c>
      <c r="G231" s="261"/>
      <c r="H231" s="264">
        <v>17</v>
      </c>
      <c r="I231" s="265"/>
      <c r="J231" s="261"/>
      <c r="K231" s="261"/>
      <c r="L231" s="266"/>
      <c r="M231" s="267"/>
      <c r="N231" s="268"/>
      <c r="O231" s="268"/>
      <c r="P231" s="268"/>
      <c r="Q231" s="268"/>
      <c r="R231" s="268"/>
      <c r="S231" s="268"/>
      <c r="T231" s="269"/>
      <c r="U231" s="13"/>
      <c r="V231" s="13"/>
      <c r="W231" s="13"/>
      <c r="X231" s="13"/>
      <c r="Y231" s="13"/>
      <c r="Z231" s="13"/>
      <c r="AA231" s="13"/>
      <c r="AB231" s="13"/>
      <c r="AC231" s="13"/>
      <c r="AD231" s="13"/>
      <c r="AE231" s="13"/>
      <c r="AT231" s="270" t="s">
        <v>203</v>
      </c>
      <c r="AU231" s="270" t="s">
        <v>83</v>
      </c>
      <c r="AV231" s="13" t="s">
        <v>85</v>
      </c>
      <c r="AW231" s="13" t="s">
        <v>32</v>
      </c>
      <c r="AX231" s="13" t="s">
        <v>83</v>
      </c>
      <c r="AY231" s="270" t="s">
        <v>172</v>
      </c>
    </row>
    <row r="232" spans="1:63" s="12" customFormat="1" ht="25.9" customHeight="1">
      <c r="A232" s="12"/>
      <c r="B232" s="226"/>
      <c r="C232" s="227"/>
      <c r="D232" s="228" t="s">
        <v>74</v>
      </c>
      <c r="E232" s="229" t="s">
        <v>220</v>
      </c>
      <c r="F232" s="229" t="s">
        <v>526</v>
      </c>
      <c r="G232" s="227"/>
      <c r="H232" s="227"/>
      <c r="I232" s="230"/>
      <c r="J232" s="231">
        <f>BK232</f>
        <v>0</v>
      </c>
      <c r="K232" s="227"/>
      <c r="L232" s="232"/>
      <c r="M232" s="233"/>
      <c r="N232" s="234"/>
      <c r="O232" s="234"/>
      <c r="P232" s="235">
        <f>SUM(P233:P238)</f>
        <v>0</v>
      </c>
      <c r="Q232" s="234"/>
      <c r="R232" s="235">
        <f>SUM(R233:R238)</f>
        <v>0</v>
      </c>
      <c r="S232" s="234"/>
      <c r="T232" s="236">
        <f>SUM(T233:T238)</f>
        <v>2.4</v>
      </c>
      <c r="U232" s="12"/>
      <c r="V232" s="12"/>
      <c r="W232" s="12"/>
      <c r="X232" s="12"/>
      <c r="Y232" s="12"/>
      <c r="Z232" s="12"/>
      <c r="AA232" s="12"/>
      <c r="AB232" s="12"/>
      <c r="AC232" s="12"/>
      <c r="AD232" s="12"/>
      <c r="AE232" s="12"/>
      <c r="AR232" s="237" t="s">
        <v>195</v>
      </c>
      <c r="AT232" s="238" t="s">
        <v>74</v>
      </c>
      <c r="AU232" s="238" t="s">
        <v>75</v>
      </c>
      <c r="AY232" s="237" t="s">
        <v>172</v>
      </c>
      <c r="BK232" s="239">
        <f>SUM(BK233:BK238)</f>
        <v>0</v>
      </c>
    </row>
    <row r="233" spans="1:65" s="2" customFormat="1" ht="24.15" customHeight="1">
      <c r="A233" s="39"/>
      <c r="B233" s="40"/>
      <c r="C233" s="242" t="s">
        <v>220</v>
      </c>
      <c r="D233" s="242" t="s">
        <v>175</v>
      </c>
      <c r="E233" s="243" t="s">
        <v>1469</v>
      </c>
      <c r="F233" s="244" t="s">
        <v>1470</v>
      </c>
      <c r="G233" s="245" t="s">
        <v>450</v>
      </c>
      <c r="H233" s="246">
        <v>7.5</v>
      </c>
      <c r="I233" s="247"/>
      <c r="J233" s="248">
        <f>ROUND(I233*H233,2)</f>
        <v>0</v>
      </c>
      <c r="K233" s="244" t="s">
        <v>216</v>
      </c>
      <c r="L233" s="45"/>
      <c r="M233" s="249" t="s">
        <v>1</v>
      </c>
      <c r="N233" s="250" t="s">
        <v>40</v>
      </c>
      <c r="O233" s="92"/>
      <c r="P233" s="251">
        <f>O233*H233</f>
        <v>0</v>
      </c>
      <c r="Q233" s="251">
        <v>0</v>
      </c>
      <c r="R233" s="251">
        <f>Q233*H233</f>
        <v>0</v>
      </c>
      <c r="S233" s="251">
        <v>0.32</v>
      </c>
      <c r="T233" s="252">
        <f>S233*H233</f>
        <v>2.4</v>
      </c>
      <c r="U233" s="39"/>
      <c r="V233" s="39"/>
      <c r="W233" s="39"/>
      <c r="X233" s="39"/>
      <c r="Y233" s="39"/>
      <c r="Z233" s="39"/>
      <c r="AA233" s="39"/>
      <c r="AB233" s="39"/>
      <c r="AC233" s="39"/>
      <c r="AD233" s="39"/>
      <c r="AE233" s="39"/>
      <c r="AR233" s="253" t="s">
        <v>195</v>
      </c>
      <c r="AT233" s="253" t="s">
        <v>175</v>
      </c>
      <c r="AU233" s="253" t="s">
        <v>83</v>
      </c>
      <c r="AY233" s="18" t="s">
        <v>172</v>
      </c>
      <c r="BE233" s="254">
        <f>IF(N233="základní",J233,0)</f>
        <v>0</v>
      </c>
      <c r="BF233" s="254">
        <f>IF(N233="snížená",J233,0)</f>
        <v>0</v>
      </c>
      <c r="BG233" s="254">
        <f>IF(N233="zákl. přenesená",J233,0)</f>
        <v>0</v>
      </c>
      <c r="BH233" s="254">
        <f>IF(N233="sníž. přenesená",J233,0)</f>
        <v>0</v>
      </c>
      <c r="BI233" s="254">
        <f>IF(N233="nulová",J233,0)</f>
        <v>0</v>
      </c>
      <c r="BJ233" s="18" t="s">
        <v>83</v>
      </c>
      <c r="BK233" s="254">
        <f>ROUND(I233*H233,2)</f>
        <v>0</v>
      </c>
      <c r="BL233" s="18" t="s">
        <v>195</v>
      </c>
      <c r="BM233" s="253" t="s">
        <v>1471</v>
      </c>
    </row>
    <row r="234" spans="1:47" s="2" customFormat="1" ht="12">
      <c r="A234" s="39"/>
      <c r="B234" s="40"/>
      <c r="C234" s="41"/>
      <c r="D234" s="255" t="s">
        <v>182</v>
      </c>
      <c r="E234" s="41"/>
      <c r="F234" s="256" t="s">
        <v>1472</v>
      </c>
      <c r="G234" s="41"/>
      <c r="H234" s="41"/>
      <c r="I234" s="210"/>
      <c r="J234" s="41"/>
      <c r="K234" s="41"/>
      <c r="L234" s="45"/>
      <c r="M234" s="257"/>
      <c r="N234" s="258"/>
      <c r="O234" s="92"/>
      <c r="P234" s="92"/>
      <c r="Q234" s="92"/>
      <c r="R234" s="92"/>
      <c r="S234" s="92"/>
      <c r="T234" s="93"/>
      <c r="U234" s="39"/>
      <c r="V234" s="39"/>
      <c r="W234" s="39"/>
      <c r="X234" s="39"/>
      <c r="Y234" s="39"/>
      <c r="Z234" s="39"/>
      <c r="AA234" s="39"/>
      <c r="AB234" s="39"/>
      <c r="AC234" s="39"/>
      <c r="AD234" s="39"/>
      <c r="AE234" s="39"/>
      <c r="AT234" s="18" t="s">
        <v>182</v>
      </c>
      <c r="AU234" s="18" t="s">
        <v>83</v>
      </c>
    </row>
    <row r="235" spans="1:47" s="2" customFormat="1" ht="12">
      <c r="A235" s="39"/>
      <c r="B235" s="40"/>
      <c r="C235" s="41"/>
      <c r="D235" s="271" t="s">
        <v>218</v>
      </c>
      <c r="E235" s="41"/>
      <c r="F235" s="272" t="s">
        <v>1473</v>
      </c>
      <c r="G235" s="41"/>
      <c r="H235" s="41"/>
      <c r="I235" s="210"/>
      <c r="J235" s="41"/>
      <c r="K235" s="41"/>
      <c r="L235" s="45"/>
      <c r="M235" s="257"/>
      <c r="N235" s="258"/>
      <c r="O235" s="92"/>
      <c r="P235" s="92"/>
      <c r="Q235" s="92"/>
      <c r="R235" s="92"/>
      <c r="S235" s="92"/>
      <c r="T235" s="93"/>
      <c r="U235" s="39"/>
      <c r="V235" s="39"/>
      <c r="W235" s="39"/>
      <c r="X235" s="39"/>
      <c r="Y235" s="39"/>
      <c r="Z235" s="39"/>
      <c r="AA235" s="39"/>
      <c r="AB235" s="39"/>
      <c r="AC235" s="39"/>
      <c r="AD235" s="39"/>
      <c r="AE235" s="39"/>
      <c r="AT235" s="18" t="s">
        <v>218</v>
      </c>
      <c r="AU235" s="18" t="s">
        <v>83</v>
      </c>
    </row>
    <row r="236" spans="1:47" s="2" customFormat="1" ht="12">
      <c r="A236" s="39"/>
      <c r="B236" s="40"/>
      <c r="C236" s="41"/>
      <c r="D236" s="255" t="s">
        <v>242</v>
      </c>
      <c r="E236" s="41"/>
      <c r="F236" s="259" t="s">
        <v>1474</v>
      </c>
      <c r="G236" s="41"/>
      <c r="H236" s="41"/>
      <c r="I236" s="210"/>
      <c r="J236" s="41"/>
      <c r="K236" s="41"/>
      <c r="L236" s="45"/>
      <c r="M236" s="257"/>
      <c r="N236" s="258"/>
      <c r="O236" s="92"/>
      <c r="P236" s="92"/>
      <c r="Q236" s="92"/>
      <c r="R236" s="92"/>
      <c r="S236" s="92"/>
      <c r="T236" s="93"/>
      <c r="U236" s="39"/>
      <c r="V236" s="39"/>
      <c r="W236" s="39"/>
      <c r="X236" s="39"/>
      <c r="Y236" s="39"/>
      <c r="Z236" s="39"/>
      <c r="AA236" s="39"/>
      <c r="AB236" s="39"/>
      <c r="AC236" s="39"/>
      <c r="AD236" s="39"/>
      <c r="AE236" s="39"/>
      <c r="AT236" s="18" t="s">
        <v>242</v>
      </c>
      <c r="AU236" s="18" t="s">
        <v>83</v>
      </c>
    </row>
    <row r="237" spans="1:51" s="14" customFormat="1" ht="12">
      <c r="A237" s="14"/>
      <c r="B237" s="277"/>
      <c r="C237" s="278"/>
      <c r="D237" s="255" t="s">
        <v>203</v>
      </c>
      <c r="E237" s="279" t="s">
        <v>1</v>
      </c>
      <c r="F237" s="280" t="s">
        <v>1341</v>
      </c>
      <c r="G237" s="278"/>
      <c r="H237" s="279" t="s">
        <v>1</v>
      </c>
      <c r="I237" s="281"/>
      <c r="J237" s="278"/>
      <c r="K237" s="278"/>
      <c r="L237" s="282"/>
      <c r="M237" s="283"/>
      <c r="N237" s="284"/>
      <c r="O237" s="284"/>
      <c r="P237" s="284"/>
      <c r="Q237" s="284"/>
      <c r="R237" s="284"/>
      <c r="S237" s="284"/>
      <c r="T237" s="285"/>
      <c r="U237" s="14"/>
      <c r="V237" s="14"/>
      <c r="W237" s="14"/>
      <c r="X237" s="14"/>
      <c r="Y237" s="14"/>
      <c r="Z237" s="14"/>
      <c r="AA237" s="14"/>
      <c r="AB237" s="14"/>
      <c r="AC237" s="14"/>
      <c r="AD237" s="14"/>
      <c r="AE237" s="14"/>
      <c r="AT237" s="286" t="s">
        <v>203</v>
      </c>
      <c r="AU237" s="286" t="s">
        <v>83</v>
      </c>
      <c r="AV237" s="14" t="s">
        <v>83</v>
      </c>
      <c r="AW237" s="14" t="s">
        <v>32</v>
      </c>
      <c r="AX237" s="14" t="s">
        <v>75</v>
      </c>
      <c r="AY237" s="286" t="s">
        <v>172</v>
      </c>
    </row>
    <row r="238" spans="1:51" s="13" customFormat="1" ht="12">
      <c r="A238" s="13"/>
      <c r="B238" s="260"/>
      <c r="C238" s="261"/>
      <c r="D238" s="255" t="s">
        <v>203</v>
      </c>
      <c r="E238" s="262" t="s">
        <v>1475</v>
      </c>
      <c r="F238" s="263" t="s">
        <v>1476</v>
      </c>
      <c r="G238" s="261"/>
      <c r="H238" s="264">
        <v>7.5</v>
      </c>
      <c r="I238" s="265"/>
      <c r="J238" s="261"/>
      <c r="K238" s="261"/>
      <c r="L238" s="266"/>
      <c r="M238" s="267"/>
      <c r="N238" s="268"/>
      <c r="O238" s="268"/>
      <c r="P238" s="268"/>
      <c r="Q238" s="268"/>
      <c r="R238" s="268"/>
      <c r="S238" s="268"/>
      <c r="T238" s="269"/>
      <c r="U238" s="13"/>
      <c r="V238" s="13"/>
      <c r="W238" s="13"/>
      <c r="X238" s="13"/>
      <c r="Y238" s="13"/>
      <c r="Z238" s="13"/>
      <c r="AA238" s="13"/>
      <c r="AB238" s="13"/>
      <c r="AC238" s="13"/>
      <c r="AD238" s="13"/>
      <c r="AE238" s="13"/>
      <c r="AT238" s="270" t="s">
        <v>203</v>
      </c>
      <c r="AU238" s="270" t="s">
        <v>83</v>
      </c>
      <c r="AV238" s="13" t="s">
        <v>85</v>
      </c>
      <c r="AW238" s="13" t="s">
        <v>32</v>
      </c>
      <c r="AX238" s="13" t="s">
        <v>83</v>
      </c>
      <c r="AY238" s="270" t="s">
        <v>172</v>
      </c>
    </row>
    <row r="239" spans="1:63" s="12" customFormat="1" ht="25.9" customHeight="1">
      <c r="A239" s="12"/>
      <c r="B239" s="226"/>
      <c r="C239" s="227"/>
      <c r="D239" s="228" t="s">
        <v>74</v>
      </c>
      <c r="E239" s="229" t="s">
        <v>234</v>
      </c>
      <c r="F239" s="229" t="s">
        <v>235</v>
      </c>
      <c r="G239" s="227"/>
      <c r="H239" s="227"/>
      <c r="I239" s="230"/>
      <c r="J239" s="231">
        <f>BK239</f>
        <v>0</v>
      </c>
      <c r="K239" s="227"/>
      <c r="L239" s="232"/>
      <c r="M239" s="233"/>
      <c r="N239" s="234"/>
      <c r="O239" s="234"/>
      <c r="P239" s="235">
        <f>SUM(P240:P515)</f>
        <v>0</v>
      </c>
      <c r="Q239" s="234"/>
      <c r="R239" s="235">
        <f>SUM(R240:R515)</f>
        <v>1.1739196200000002</v>
      </c>
      <c r="S239" s="234"/>
      <c r="T239" s="236">
        <f>SUM(T240:T515)</f>
        <v>15.33906</v>
      </c>
      <c r="U239" s="12"/>
      <c r="V239" s="12"/>
      <c r="W239" s="12"/>
      <c r="X239" s="12"/>
      <c r="Y239" s="12"/>
      <c r="Z239" s="12"/>
      <c r="AA239" s="12"/>
      <c r="AB239" s="12"/>
      <c r="AC239" s="12"/>
      <c r="AD239" s="12"/>
      <c r="AE239" s="12"/>
      <c r="AR239" s="237" t="s">
        <v>195</v>
      </c>
      <c r="AT239" s="238" t="s">
        <v>74</v>
      </c>
      <c r="AU239" s="238" t="s">
        <v>75</v>
      </c>
      <c r="AY239" s="237" t="s">
        <v>172</v>
      </c>
      <c r="BK239" s="239">
        <f>SUM(BK240:BK515)</f>
        <v>0</v>
      </c>
    </row>
    <row r="240" spans="1:65" s="2" customFormat="1" ht="24.15" customHeight="1">
      <c r="A240" s="39"/>
      <c r="B240" s="40"/>
      <c r="C240" s="242" t="s">
        <v>234</v>
      </c>
      <c r="D240" s="242" t="s">
        <v>175</v>
      </c>
      <c r="E240" s="243" t="s">
        <v>1477</v>
      </c>
      <c r="F240" s="244" t="s">
        <v>1478</v>
      </c>
      <c r="G240" s="245" t="s">
        <v>1463</v>
      </c>
      <c r="H240" s="246">
        <v>12</v>
      </c>
      <c r="I240" s="247"/>
      <c r="J240" s="248">
        <f>ROUND(I240*H240,2)</f>
        <v>0</v>
      </c>
      <c r="K240" s="244" t="s">
        <v>1</v>
      </c>
      <c r="L240" s="45"/>
      <c r="M240" s="249" t="s">
        <v>1</v>
      </c>
      <c r="N240" s="250" t="s">
        <v>40</v>
      </c>
      <c r="O240" s="92"/>
      <c r="P240" s="251">
        <f>O240*H240</f>
        <v>0</v>
      </c>
      <c r="Q240" s="251">
        <v>0</v>
      </c>
      <c r="R240" s="251">
        <f>Q240*H240</f>
        <v>0</v>
      </c>
      <c r="S240" s="251">
        <v>0</v>
      </c>
      <c r="T240" s="252">
        <f>S240*H240</f>
        <v>0</v>
      </c>
      <c r="U240" s="39"/>
      <c r="V240" s="39"/>
      <c r="W240" s="39"/>
      <c r="X240" s="39"/>
      <c r="Y240" s="39"/>
      <c r="Z240" s="39"/>
      <c r="AA240" s="39"/>
      <c r="AB240" s="39"/>
      <c r="AC240" s="39"/>
      <c r="AD240" s="39"/>
      <c r="AE240" s="39"/>
      <c r="AR240" s="253" t="s">
        <v>195</v>
      </c>
      <c r="AT240" s="253" t="s">
        <v>175</v>
      </c>
      <c r="AU240" s="253" t="s">
        <v>83</v>
      </c>
      <c r="AY240" s="18" t="s">
        <v>172</v>
      </c>
      <c r="BE240" s="254">
        <f>IF(N240="základní",J240,0)</f>
        <v>0</v>
      </c>
      <c r="BF240" s="254">
        <f>IF(N240="snížená",J240,0)</f>
        <v>0</v>
      </c>
      <c r="BG240" s="254">
        <f>IF(N240="zákl. přenesená",J240,0)</f>
        <v>0</v>
      </c>
      <c r="BH240" s="254">
        <f>IF(N240="sníž. přenesená",J240,0)</f>
        <v>0</v>
      </c>
      <c r="BI240" s="254">
        <f>IF(N240="nulová",J240,0)</f>
        <v>0</v>
      </c>
      <c r="BJ240" s="18" t="s">
        <v>83</v>
      </c>
      <c r="BK240" s="254">
        <f>ROUND(I240*H240,2)</f>
        <v>0</v>
      </c>
      <c r="BL240" s="18" t="s">
        <v>195</v>
      </c>
      <c r="BM240" s="253" t="s">
        <v>1479</v>
      </c>
    </row>
    <row r="241" spans="1:47" s="2" customFormat="1" ht="12">
      <c r="A241" s="39"/>
      <c r="B241" s="40"/>
      <c r="C241" s="41"/>
      <c r="D241" s="255" t="s">
        <v>182</v>
      </c>
      <c r="E241" s="41"/>
      <c r="F241" s="256" t="s">
        <v>1478</v>
      </c>
      <c r="G241" s="41"/>
      <c r="H241" s="41"/>
      <c r="I241" s="210"/>
      <c r="J241" s="41"/>
      <c r="K241" s="41"/>
      <c r="L241" s="45"/>
      <c r="M241" s="257"/>
      <c r="N241" s="258"/>
      <c r="O241" s="92"/>
      <c r="P241" s="92"/>
      <c r="Q241" s="92"/>
      <c r="R241" s="92"/>
      <c r="S241" s="92"/>
      <c r="T241" s="93"/>
      <c r="U241" s="39"/>
      <c r="V241" s="39"/>
      <c r="W241" s="39"/>
      <c r="X241" s="39"/>
      <c r="Y241" s="39"/>
      <c r="Z241" s="39"/>
      <c r="AA241" s="39"/>
      <c r="AB241" s="39"/>
      <c r="AC241" s="39"/>
      <c r="AD241" s="39"/>
      <c r="AE241" s="39"/>
      <c r="AT241" s="18" t="s">
        <v>182</v>
      </c>
      <c r="AU241" s="18" t="s">
        <v>83</v>
      </c>
    </row>
    <row r="242" spans="1:51" s="14" customFormat="1" ht="12">
      <c r="A242" s="14"/>
      <c r="B242" s="277"/>
      <c r="C242" s="278"/>
      <c r="D242" s="255" t="s">
        <v>203</v>
      </c>
      <c r="E242" s="279" t="s">
        <v>1</v>
      </c>
      <c r="F242" s="280" t="s">
        <v>1480</v>
      </c>
      <c r="G242" s="278"/>
      <c r="H242" s="279" t="s">
        <v>1</v>
      </c>
      <c r="I242" s="281"/>
      <c r="J242" s="278"/>
      <c r="K242" s="278"/>
      <c r="L242" s="282"/>
      <c r="M242" s="283"/>
      <c r="N242" s="284"/>
      <c r="O242" s="284"/>
      <c r="P242" s="284"/>
      <c r="Q242" s="284"/>
      <c r="R242" s="284"/>
      <c r="S242" s="284"/>
      <c r="T242" s="285"/>
      <c r="U242" s="14"/>
      <c r="V242" s="14"/>
      <c r="W242" s="14"/>
      <c r="X242" s="14"/>
      <c r="Y242" s="14"/>
      <c r="Z242" s="14"/>
      <c r="AA242" s="14"/>
      <c r="AB242" s="14"/>
      <c r="AC242" s="14"/>
      <c r="AD242" s="14"/>
      <c r="AE242" s="14"/>
      <c r="AT242" s="286" t="s">
        <v>203</v>
      </c>
      <c r="AU242" s="286" t="s">
        <v>83</v>
      </c>
      <c r="AV242" s="14" t="s">
        <v>83</v>
      </c>
      <c r="AW242" s="14" t="s">
        <v>32</v>
      </c>
      <c r="AX242" s="14" t="s">
        <v>75</v>
      </c>
      <c r="AY242" s="286" t="s">
        <v>172</v>
      </c>
    </row>
    <row r="243" spans="1:51" s="14" customFormat="1" ht="12">
      <c r="A243" s="14"/>
      <c r="B243" s="277"/>
      <c r="C243" s="278"/>
      <c r="D243" s="255" t="s">
        <v>203</v>
      </c>
      <c r="E243" s="279" t="s">
        <v>1</v>
      </c>
      <c r="F243" s="280" t="s">
        <v>1481</v>
      </c>
      <c r="G243" s="278"/>
      <c r="H243" s="279" t="s">
        <v>1</v>
      </c>
      <c r="I243" s="281"/>
      <c r="J243" s="278"/>
      <c r="K243" s="278"/>
      <c r="L243" s="282"/>
      <c r="M243" s="283"/>
      <c r="N243" s="284"/>
      <c r="O243" s="284"/>
      <c r="P243" s="284"/>
      <c r="Q243" s="284"/>
      <c r="R243" s="284"/>
      <c r="S243" s="284"/>
      <c r="T243" s="285"/>
      <c r="U243" s="14"/>
      <c r="V243" s="14"/>
      <c r="W243" s="14"/>
      <c r="X243" s="14"/>
      <c r="Y243" s="14"/>
      <c r="Z243" s="14"/>
      <c r="AA243" s="14"/>
      <c r="AB243" s="14"/>
      <c r="AC243" s="14"/>
      <c r="AD243" s="14"/>
      <c r="AE243" s="14"/>
      <c r="AT243" s="286" t="s">
        <v>203</v>
      </c>
      <c r="AU243" s="286" t="s">
        <v>83</v>
      </c>
      <c r="AV243" s="14" t="s">
        <v>83</v>
      </c>
      <c r="AW243" s="14" t="s">
        <v>32</v>
      </c>
      <c r="AX243" s="14" t="s">
        <v>75</v>
      </c>
      <c r="AY243" s="286" t="s">
        <v>172</v>
      </c>
    </row>
    <row r="244" spans="1:51" s="14" customFormat="1" ht="12">
      <c r="A244" s="14"/>
      <c r="B244" s="277"/>
      <c r="C244" s="278"/>
      <c r="D244" s="255" t="s">
        <v>203</v>
      </c>
      <c r="E244" s="279" t="s">
        <v>1</v>
      </c>
      <c r="F244" s="280" t="s">
        <v>1482</v>
      </c>
      <c r="G244" s="278"/>
      <c r="H244" s="279" t="s">
        <v>1</v>
      </c>
      <c r="I244" s="281"/>
      <c r="J244" s="278"/>
      <c r="K244" s="278"/>
      <c r="L244" s="282"/>
      <c r="M244" s="283"/>
      <c r="N244" s="284"/>
      <c r="O244" s="284"/>
      <c r="P244" s="284"/>
      <c r="Q244" s="284"/>
      <c r="R244" s="284"/>
      <c r="S244" s="284"/>
      <c r="T244" s="285"/>
      <c r="U244" s="14"/>
      <c r="V244" s="14"/>
      <c r="W244" s="14"/>
      <c r="X244" s="14"/>
      <c r="Y244" s="14"/>
      <c r="Z244" s="14"/>
      <c r="AA244" s="14"/>
      <c r="AB244" s="14"/>
      <c r="AC244" s="14"/>
      <c r="AD244" s="14"/>
      <c r="AE244" s="14"/>
      <c r="AT244" s="286" t="s">
        <v>203</v>
      </c>
      <c r="AU244" s="286" t="s">
        <v>83</v>
      </c>
      <c r="AV244" s="14" t="s">
        <v>83</v>
      </c>
      <c r="AW244" s="14" t="s">
        <v>32</v>
      </c>
      <c r="AX244" s="14" t="s">
        <v>75</v>
      </c>
      <c r="AY244" s="286" t="s">
        <v>172</v>
      </c>
    </row>
    <row r="245" spans="1:51" s="14" customFormat="1" ht="12">
      <c r="A245" s="14"/>
      <c r="B245" s="277"/>
      <c r="C245" s="278"/>
      <c r="D245" s="255" t="s">
        <v>203</v>
      </c>
      <c r="E245" s="279" t="s">
        <v>1</v>
      </c>
      <c r="F245" s="280" t="s">
        <v>1483</v>
      </c>
      <c r="G245" s="278"/>
      <c r="H245" s="279" t="s">
        <v>1</v>
      </c>
      <c r="I245" s="281"/>
      <c r="J245" s="278"/>
      <c r="K245" s="278"/>
      <c r="L245" s="282"/>
      <c r="M245" s="283"/>
      <c r="N245" s="284"/>
      <c r="O245" s="284"/>
      <c r="P245" s="284"/>
      <c r="Q245" s="284"/>
      <c r="R245" s="284"/>
      <c r="S245" s="284"/>
      <c r="T245" s="285"/>
      <c r="U245" s="14"/>
      <c r="V245" s="14"/>
      <c r="W245" s="14"/>
      <c r="X245" s="14"/>
      <c r="Y245" s="14"/>
      <c r="Z245" s="14"/>
      <c r="AA245" s="14"/>
      <c r="AB245" s="14"/>
      <c r="AC245" s="14"/>
      <c r="AD245" s="14"/>
      <c r="AE245" s="14"/>
      <c r="AT245" s="286" t="s">
        <v>203</v>
      </c>
      <c r="AU245" s="286" t="s">
        <v>83</v>
      </c>
      <c r="AV245" s="14" t="s">
        <v>83</v>
      </c>
      <c r="AW245" s="14" t="s">
        <v>32</v>
      </c>
      <c r="AX245" s="14" t="s">
        <v>75</v>
      </c>
      <c r="AY245" s="286" t="s">
        <v>172</v>
      </c>
    </row>
    <row r="246" spans="1:51" s="14" customFormat="1" ht="12">
      <c r="A246" s="14"/>
      <c r="B246" s="277"/>
      <c r="C246" s="278"/>
      <c r="D246" s="255" t="s">
        <v>203</v>
      </c>
      <c r="E246" s="279" t="s">
        <v>1</v>
      </c>
      <c r="F246" s="280" t="s">
        <v>1484</v>
      </c>
      <c r="G246" s="278"/>
      <c r="H246" s="279" t="s">
        <v>1</v>
      </c>
      <c r="I246" s="281"/>
      <c r="J246" s="278"/>
      <c r="K246" s="278"/>
      <c r="L246" s="282"/>
      <c r="M246" s="283"/>
      <c r="N246" s="284"/>
      <c r="O246" s="284"/>
      <c r="P246" s="284"/>
      <c r="Q246" s="284"/>
      <c r="R246" s="284"/>
      <c r="S246" s="284"/>
      <c r="T246" s="285"/>
      <c r="U246" s="14"/>
      <c r="V246" s="14"/>
      <c r="W246" s="14"/>
      <c r="X246" s="14"/>
      <c r="Y246" s="14"/>
      <c r="Z246" s="14"/>
      <c r="AA246" s="14"/>
      <c r="AB246" s="14"/>
      <c r="AC246" s="14"/>
      <c r="AD246" s="14"/>
      <c r="AE246" s="14"/>
      <c r="AT246" s="286" t="s">
        <v>203</v>
      </c>
      <c r="AU246" s="286" t="s">
        <v>83</v>
      </c>
      <c r="AV246" s="14" t="s">
        <v>83</v>
      </c>
      <c r="AW246" s="14" t="s">
        <v>32</v>
      </c>
      <c r="AX246" s="14" t="s">
        <v>75</v>
      </c>
      <c r="AY246" s="286" t="s">
        <v>172</v>
      </c>
    </row>
    <row r="247" spans="1:51" s="14" customFormat="1" ht="12">
      <c r="A247" s="14"/>
      <c r="B247" s="277"/>
      <c r="C247" s="278"/>
      <c r="D247" s="255" t="s">
        <v>203</v>
      </c>
      <c r="E247" s="279" t="s">
        <v>1</v>
      </c>
      <c r="F247" s="280" t="s">
        <v>1485</v>
      </c>
      <c r="G247" s="278"/>
      <c r="H247" s="279" t="s">
        <v>1</v>
      </c>
      <c r="I247" s="281"/>
      <c r="J247" s="278"/>
      <c r="K247" s="278"/>
      <c r="L247" s="282"/>
      <c r="M247" s="283"/>
      <c r="N247" s="284"/>
      <c r="O247" s="284"/>
      <c r="P247" s="284"/>
      <c r="Q247" s="284"/>
      <c r="R247" s="284"/>
      <c r="S247" s="284"/>
      <c r="T247" s="285"/>
      <c r="U247" s="14"/>
      <c r="V247" s="14"/>
      <c r="W247" s="14"/>
      <c r="X247" s="14"/>
      <c r="Y247" s="14"/>
      <c r="Z247" s="14"/>
      <c r="AA247" s="14"/>
      <c r="AB247" s="14"/>
      <c r="AC247" s="14"/>
      <c r="AD247" s="14"/>
      <c r="AE247" s="14"/>
      <c r="AT247" s="286" t="s">
        <v>203</v>
      </c>
      <c r="AU247" s="286" t="s">
        <v>83</v>
      </c>
      <c r="AV247" s="14" t="s">
        <v>83</v>
      </c>
      <c r="AW247" s="14" t="s">
        <v>32</v>
      </c>
      <c r="AX247" s="14" t="s">
        <v>75</v>
      </c>
      <c r="AY247" s="286" t="s">
        <v>172</v>
      </c>
    </row>
    <row r="248" spans="1:51" s="13" customFormat="1" ht="12">
      <c r="A248" s="13"/>
      <c r="B248" s="260"/>
      <c r="C248" s="261"/>
      <c r="D248" s="255" t="s">
        <v>203</v>
      </c>
      <c r="E248" s="262" t="s">
        <v>1486</v>
      </c>
      <c r="F248" s="263" t="s">
        <v>1487</v>
      </c>
      <c r="G248" s="261"/>
      <c r="H248" s="264">
        <v>12</v>
      </c>
      <c r="I248" s="265"/>
      <c r="J248" s="261"/>
      <c r="K248" s="261"/>
      <c r="L248" s="266"/>
      <c r="M248" s="267"/>
      <c r="N248" s="268"/>
      <c r="O248" s="268"/>
      <c r="P248" s="268"/>
      <c r="Q248" s="268"/>
      <c r="R248" s="268"/>
      <c r="S248" s="268"/>
      <c r="T248" s="269"/>
      <c r="U248" s="13"/>
      <c r="V248" s="13"/>
      <c r="W248" s="13"/>
      <c r="X248" s="13"/>
      <c r="Y248" s="13"/>
      <c r="Z248" s="13"/>
      <c r="AA248" s="13"/>
      <c r="AB248" s="13"/>
      <c r="AC248" s="13"/>
      <c r="AD248" s="13"/>
      <c r="AE248" s="13"/>
      <c r="AT248" s="270" t="s">
        <v>203</v>
      </c>
      <c r="AU248" s="270" t="s">
        <v>83</v>
      </c>
      <c r="AV248" s="13" t="s">
        <v>85</v>
      </c>
      <c r="AW248" s="13" t="s">
        <v>32</v>
      </c>
      <c r="AX248" s="13" t="s">
        <v>83</v>
      </c>
      <c r="AY248" s="270" t="s">
        <v>172</v>
      </c>
    </row>
    <row r="249" spans="1:65" s="2" customFormat="1" ht="16.5" customHeight="1">
      <c r="A249" s="39"/>
      <c r="B249" s="40"/>
      <c r="C249" s="242" t="s">
        <v>305</v>
      </c>
      <c r="D249" s="242" t="s">
        <v>175</v>
      </c>
      <c r="E249" s="243" t="s">
        <v>1488</v>
      </c>
      <c r="F249" s="244" t="s">
        <v>1489</v>
      </c>
      <c r="G249" s="245" t="s">
        <v>450</v>
      </c>
      <c r="H249" s="246">
        <v>6</v>
      </c>
      <c r="I249" s="247"/>
      <c r="J249" s="248">
        <f>ROUND(I249*H249,2)</f>
        <v>0</v>
      </c>
      <c r="K249" s="244" t="s">
        <v>216</v>
      </c>
      <c r="L249" s="45"/>
      <c r="M249" s="249" t="s">
        <v>1</v>
      </c>
      <c r="N249" s="250" t="s">
        <v>40</v>
      </c>
      <c r="O249" s="92"/>
      <c r="P249" s="251">
        <f>O249*H249</f>
        <v>0</v>
      </c>
      <c r="Q249" s="251">
        <v>0</v>
      </c>
      <c r="R249" s="251">
        <f>Q249*H249</f>
        <v>0</v>
      </c>
      <c r="S249" s="251">
        <v>0</v>
      </c>
      <c r="T249" s="252">
        <f>S249*H249</f>
        <v>0</v>
      </c>
      <c r="U249" s="39"/>
      <c r="V249" s="39"/>
      <c r="W249" s="39"/>
      <c r="X249" s="39"/>
      <c r="Y249" s="39"/>
      <c r="Z249" s="39"/>
      <c r="AA249" s="39"/>
      <c r="AB249" s="39"/>
      <c r="AC249" s="39"/>
      <c r="AD249" s="39"/>
      <c r="AE249" s="39"/>
      <c r="AR249" s="253" t="s">
        <v>195</v>
      </c>
      <c r="AT249" s="253" t="s">
        <v>175</v>
      </c>
      <c r="AU249" s="253" t="s">
        <v>83</v>
      </c>
      <c r="AY249" s="18" t="s">
        <v>172</v>
      </c>
      <c r="BE249" s="254">
        <f>IF(N249="základní",J249,0)</f>
        <v>0</v>
      </c>
      <c r="BF249" s="254">
        <f>IF(N249="snížená",J249,0)</f>
        <v>0</v>
      </c>
      <c r="BG249" s="254">
        <f>IF(N249="zákl. přenesená",J249,0)</f>
        <v>0</v>
      </c>
      <c r="BH249" s="254">
        <f>IF(N249="sníž. přenesená",J249,0)</f>
        <v>0</v>
      </c>
      <c r="BI249" s="254">
        <f>IF(N249="nulová",J249,0)</f>
        <v>0</v>
      </c>
      <c r="BJ249" s="18" t="s">
        <v>83</v>
      </c>
      <c r="BK249" s="254">
        <f>ROUND(I249*H249,2)</f>
        <v>0</v>
      </c>
      <c r="BL249" s="18" t="s">
        <v>195</v>
      </c>
      <c r="BM249" s="253" t="s">
        <v>1490</v>
      </c>
    </row>
    <row r="250" spans="1:47" s="2" customFormat="1" ht="12">
      <c r="A250" s="39"/>
      <c r="B250" s="40"/>
      <c r="C250" s="41"/>
      <c r="D250" s="255" t="s">
        <v>182</v>
      </c>
      <c r="E250" s="41"/>
      <c r="F250" s="256" t="s">
        <v>1491</v>
      </c>
      <c r="G250" s="41"/>
      <c r="H250" s="41"/>
      <c r="I250" s="210"/>
      <c r="J250" s="41"/>
      <c r="K250" s="41"/>
      <c r="L250" s="45"/>
      <c r="M250" s="257"/>
      <c r="N250" s="258"/>
      <c r="O250" s="92"/>
      <c r="P250" s="92"/>
      <c r="Q250" s="92"/>
      <c r="R250" s="92"/>
      <c r="S250" s="92"/>
      <c r="T250" s="93"/>
      <c r="U250" s="39"/>
      <c r="V250" s="39"/>
      <c r="W250" s="39"/>
      <c r="X250" s="39"/>
      <c r="Y250" s="39"/>
      <c r="Z250" s="39"/>
      <c r="AA250" s="39"/>
      <c r="AB250" s="39"/>
      <c r="AC250" s="39"/>
      <c r="AD250" s="39"/>
      <c r="AE250" s="39"/>
      <c r="AT250" s="18" t="s">
        <v>182</v>
      </c>
      <c r="AU250" s="18" t="s">
        <v>83</v>
      </c>
    </row>
    <row r="251" spans="1:47" s="2" customFormat="1" ht="12">
      <c r="A251" s="39"/>
      <c r="B251" s="40"/>
      <c r="C251" s="41"/>
      <c r="D251" s="271" t="s">
        <v>218</v>
      </c>
      <c r="E251" s="41"/>
      <c r="F251" s="272" t="s">
        <v>1492</v>
      </c>
      <c r="G251" s="41"/>
      <c r="H251" s="41"/>
      <c r="I251" s="210"/>
      <c r="J251" s="41"/>
      <c r="K251" s="41"/>
      <c r="L251" s="45"/>
      <c r="M251" s="257"/>
      <c r="N251" s="258"/>
      <c r="O251" s="92"/>
      <c r="P251" s="92"/>
      <c r="Q251" s="92"/>
      <c r="R251" s="92"/>
      <c r="S251" s="92"/>
      <c r="T251" s="93"/>
      <c r="U251" s="39"/>
      <c r="V251" s="39"/>
      <c r="W251" s="39"/>
      <c r="X251" s="39"/>
      <c r="Y251" s="39"/>
      <c r="Z251" s="39"/>
      <c r="AA251" s="39"/>
      <c r="AB251" s="39"/>
      <c r="AC251" s="39"/>
      <c r="AD251" s="39"/>
      <c r="AE251" s="39"/>
      <c r="AT251" s="18" t="s">
        <v>218</v>
      </c>
      <c r="AU251" s="18" t="s">
        <v>83</v>
      </c>
    </row>
    <row r="252" spans="1:47" s="2" customFormat="1" ht="12">
      <c r="A252" s="39"/>
      <c r="B252" s="40"/>
      <c r="C252" s="41"/>
      <c r="D252" s="255" t="s">
        <v>242</v>
      </c>
      <c r="E252" s="41"/>
      <c r="F252" s="259" t="s">
        <v>1493</v>
      </c>
      <c r="G252" s="41"/>
      <c r="H252" s="41"/>
      <c r="I252" s="210"/>
      <c r="J252" s="41"/>
      <c r="K252" s="41"/>
      <c r="L252" s="45"/>
      <c r="M252" s="257"/>
      <c r="N252" s="258"/>
      <c r="O252" s="92"/>
      <c r="P252" s="92"/>
      <c r="Q252" s="92"/>
      <c r="R252" s="92"/>
      <c r="S252" s="92"/>
      <c r="T252" s="93"/>
      <c r="U252" s="39"/>
      <c r="V252" s="39"/>
      <c r="W252" s="39"/>
      <c r="X252" s="39"/>
      <c r="Y252" s="39"/>
      <c r="Z252" s="39"/>
      <c r="AA252" s="39"/>
      <c r="AB252" s="39"/>
      <c r="AC252" s="39"/>
      <c r="AD252" s="39"/>
      <c r="AE252" s="39"/>
      <c r="AT252" s="18" t="s">
        <v>242</v>
      </c>
      <c r="AU252" s="18" t="s">
        <v>83</v>
      </c>
    </row>
    <row r="253" spans="1:51" s="14" customFormat="1" ht="12">
      <c r="A253" s="14"/>
      <c r="B253" s="277"/>
      <c r="C253" s="278"/>
      <c r="D253" s="255" t="s">
        <v>203</v>
      </c>
      <c r="E253" s="279" t="s">
        <v>1</v>
      </c>
      <c r="F253" s="280" t="s">
        <v>1341</v>
      </c>
      <c r="G253" s="278"/>
      <c r="H253" s="279" t="s">
        <v>1</v>
      </c>
      <c r="I253" s="281"/>
      <c r="J253" s="278"/>
      <c r="K253" s="278"/>
      <c r="L253" s="282"/>
      <c r="M253" s="283"/>
      <c r="N253" s="284"/>
      <c r="O253" s="284"/>
      <c r="P253" s="284"/>
      <c r="Q253" s="284"/>
      <c r="R253" s="284"/>
      <c r="S253" s="284"/>
      <c r="T253" s="285"/>
      <c r="U253" s="14"/>
      <c r="V253" s="14"/>
      <c r="W253" s="14"/>
      <c r="X253" s="14"/>
      <c r="Y253" s="14"/>
      <c r="Z253" s="14"/>
      <c r="AA253" s="14"/>
      <c r="AB253" s="14"/>
      <c r="AC253" s="14"/>
      <c r="AD253" s="14"/>
      <c r="AE253" s="14"/>
      <c r="AT253" s="286" t="s">
        <v>203</v>
      </c>
      <c r="AU253" s="286" t="s">
        <v>83</v>
      </c>
      <c r="AV253" s="14" t="s">
        <v>83</v>
      </c>
      <c r="AW253" s="14" t="s">
        <v>32</v>
      </c>
      <c r="AX253" s="14" t="s">
        <v>75</v>
      </c>
      <c r="AY253" s="286" t="s">
        <v>172</v>
      </c>
    </row>
    <row r="254" spans="1:51" s="13" customFormat="1" ht="12">
      <c r="A254" s="13"/>
      <c r="B254" s="260"/>
      <c r="C254" s="261"/>
      <c r="D254" s="255" t="s">
        <v>203</v>
      </c>
      <c r="E254" s="262" t="s">
        <v>1494</v>
      </c>
      <c r="F254" s="263" t="s">
        <v>1495</v>
      </c>
      <c r="G254" s="261"/>
      <c r="H254" s="264">
        <v>6</v>
      </c>
      <c r="I254" s="265"/>
      <c r="J254" s="261"/>
      <c r="K254" s="261"/>
      <c r="L254" s="266"/>
      <c r="M254" s="267"/>
      <c r="N254" s="268"/>
      <c r="O254" s="268"/>
      <c r="P254" s="268"/>
      <c r="Q254" s="268"/>
      <c r="R254" s="268"/>
      <c r="S254" s="268"/>
      <c r="T254" s="269"/>
      <c r="U254" s="13"/>
      <c r="V254" s="13"/>
      <c r="W254" s="13"/>
      <c r="X254" s="13"/>
      <c r="Y254" s="13"/>
      <c r="Z254" s="13"/>
      <c r="AA254" s="13"/>
      <c r="AB254" s="13"/>
      <c r="AC254" s="13"/>
      <c r="AD254" s="13"/>
      <c r="AE254" s="13"/>
      <c r="AT254" s="270" t="s">
        <v>203</v>
      </c>
      <c r="AU254" s="270" t="s">
        <v>83</v>
      </c>
      <c r="AV254" s="13" t="s">
        <v>85</v>
      </c>
      <c r="AW254" s="13" t="s">
        <v>32</v>
      </c>
      <c r="AX254" s="13" t="s">
        <v>83</v>
      </c>
      <c r="AY254" s="270" t="s">
        <v>172</v>
      </c>
    </row>
    <row r="255" spans="1:65" s="2" customFormat="1" ht="16.5" customHeight="1">
      <c r="A255" s="39"/>
      <c r="B255" s="40"/>
      <c r="C255" s="242" t="s">
        <v>312</v>
      </c>
      <c r="D255" s="242" t="s">
        <v>175</v>
      </c>
      <c r="E255" s="243" t="s">
        <v>1496</v>
      </c>
      <c r="F255" s="244" t="s">
        <v>1497</v>
      </c>
      <c r="G255" s="245" t="s">
        <v>1336</v>
      </c>
      <c r="H255" s="246">
        <v>5.488</v>
      </c>
      <c r="I255" s="247"/>
      <c r="J255" s="248">
        <f>ROUND(I255*H255,2)</f>
        <v>0</v>
      </c>
      <c r="K255" s="244" t="s">
        <v>216</v>
      </c>
      <c r="L255" s="45"/>
      <c r="M255" s="249" t="s">
        <v>1</v>
      </c>
      <c r="N255" s="250" t="s">
        <v>40</v>
      </c>
      <c r="O255" s="92"/>
      <c r="P255" s="251">
        <f>O255*H255</f>
        <v>0</v>
      </c>
      <c r="Q255" s="251">
        <v>0</v>
      </c>
      <c r="R255" s="251">
        <f>Q255*H255</f>
        <v>0</v>
      </c>
      <c r="S255" s="251">
        <v>2.4</v>
      </c>
      <c r="T255" s="252">
        <f>S255*H255</f>
        <v>13.1712</v>
      </c>
      <c r="U255" s="39"/>
      <c r="V255" s="39"/>
      <c r="W255" s="39"/>
      <c r="X255" s="39"/>
      <c r="Y255" s="39"/>
      <c r="Z255" s="39"/>
      <c r="AA255" s="39"/>
      <c r="AB255" s="39"/>
      <c r="AC255" s="39"/>
      <c r="AD255" s="39"/>
      <c r="AE255" s="39"/>
      <c r="AR255" s="253" t="s">
        <v>195</v>
      </c>
      <c r="AT255" s="253" t="s">
        <v>175</v>
      </c>
      <c r="AU255" s="253" t="s">
        <v>83</v>
      </c>
      <c r="AY255" s="18" t="s">
        <v>172</v>
      </c>
      <c r="BE255" s="254">
        <f>IF(N255="základní",J255,0)</f>
        <v>0</v>
      </c>
      <c r="BF255" s="254">
        <f>IF(N255="snížená",J255,0)</f>
        <v>0</v>
      </c>
      <c r="BG255" s="254">
        <f>IF(N255="zákl. přenesená",J255,0)</f>
        <v>0</v>
      </c>
      <c r="BH255" s="254">
        <f>IF(N255="sníž. přenesená",J255,0)</f>
        <v>0</v>
      </c>
      <c r="BI255" s="254">
        <f>IF(N255="nulová",J255,0)</f>
        <v>0</v>
      </c>
      <c r="BJ255" s="18" t="s">
        <v>83</v>
      </c>
      <c r="BK255" s="254">
        <f>ROUND(I255*H255,2)</f>
        <v>0</v>
      </c>
      <c r="BL255" s="18" t="s">
        <v>195</v>
      </c>
      <c r="BM255" s="253" t="s">
        <v>1498</v>
      </c>
    </row>
    <row r="256" spans="1:47" s="2" customFormat="1" ht="12">
      <c r="A256" s="39"/>
      <c r="B256" s="40"/>
      <c r="C256" s="41"/>
      <c r="D256" s="255" t="s">
        <v>182</v>
      </c>
      <c r="E256" s="41"/>
      <c r="F256" s="256" t="s">
        <v>1499</v>
      </c>
      <c r="G256" s="41"/>
      <c r="H256" s="41"/>
      <c r="I256" s="210"/>
      <c r="J256" s="41"/>
      <c r="K256" s="41"/>
      <c r="L256" s="45"/>
      <c r="M256" s="257"/>
      <c r="N256" s="258"/>
      <c r="O256" s="92"/>
      <c r="P256" s="92"/>
      <c r="Q256" s="92"/>
      <c r="R256" s="92"/>
      <c r="S256" s="92"/>
      <c r="T256" s="93"/>
      <c r="U256" s="39"/>
      <c r="V256" s="39"/>
      <c r="W256" s="39"/>
      <c r="X256" s="39"/>
      <c r="Y256" s="39"/>
      <c r="Z256" s="39"/>
      <c r="AA256" s="39"/>
      <c r="AB256" s="39"/>
      <c r="AC256" s="39"/>
      <c r="AD256" s="39"/>
      <c r="AE256" s="39"/>
      <c r="AT256" s="18" t="s">
        <v>182</v>
      </c>
      <c r="AU256" s="18" t="s">
        <v>83</v>
      </c>
    </row>
    <row r="257" spans="1:47" s="2" customFormat="1" ht="12">
      <c r="A257" s="39"/>
      <c r="B257" s="40"/>
      <c r="C257" s="41"/>
      <c r="D257" s="271" t="s">
        <v>218</v>
      </c>
      <c r="E257" s="41"/>
      <c r="F257" s="272" t="s">
        <v>1500</v>
      </c>
      <c r="G257" s="41"/>
      <c r="H257" s="41"/>
      <c r="I257" s="210"/>
      <c r="J257" s="41"/>
      <c r="K257" s="41"/>
      <c r="L257" s="45"/>
      <c r="M257" s="257"/>
      <c r="N257" s="258"/>
      <c r="O257" s="92"/>
      <c r="P257" s="92"/>
      <c r="Q257" s="92"/>
      <c r="R257" s="92"/>
      <c r="S257" s="92"/>
      <c r="T257" s="93"/>
      <c r="U257" s="39"/>
      <c r="V257" s="39"/>
      <c r="W257" s="39"/>
      <c r="X257" s="39"/>
      <c r="Y257" s="39"/>
      <c r="Z257" s="39"/>
      <c r="AA257" s="39"/>
      <c r="AB257" s="39"/>
      <c r="AC257" s="39"/>
      <c r="AD257" s="39"/>
      <c r="AE257" s="39"/>
      <c r="AT257" s="18" t="s">
        <v>218</v>
      </c>
      <c r="AU257" s="18" t="s">
        <v>83</v>
      </c>
    </row>
    <row r="258" spans="1:47" s="2" customFormat="1" ht="12">
      <c r="A258" s="39"/>
      <c r="B258" s="40"/>
      <c r="C258" s="41"/>
      <c r="D258" s="255" t="s">
        <v>242</v>
      </c>
      <c r="E258" s="41"/>
      <c r="F258" s="259" t="s">
        <v>1501</v>
      </c>
      <c r="G258" s="41"/>
      <c r="H258" s="41"/>
      <c r="I258" s="210"/>
      <c r="J258" s="41"/>
      <c r="K258" s="41"/>
      <c r="L258" s="45"/>
      <c r="M258" s="257"/>
      <c r="N258" s="258"/>
      <c r="O258" s="92"/>
      <c r="P258" s="92"/>
      <c r="Q258" s="92"/>
      <c r="R258" s="92"/>
      <c r="S258" s="92"/>
      <c r="T258" s="93"/>
      <c r="U258" s="39"/>
      <c r="V258" s="39"/>
      <c r="W258" s="39"/>
      <c r="X258" s="39"/>
      <c r="Y258" s="39"/>
      <c r="Z258" s="39"/>
      <c r="AA258" s="39"/>
      <c r="AB258" s="39"/>
      <c r="AC258" s="39"/>
      <c r="AD258" s="39"/>
      <c r="AE258" s="39"/>
      <c r="AT258" s="18" t="s">
        <v>242</v>
      </c>
      <c r="AU258" s="18" t="s">
        <v>83</v>
      </c>
    </row>
    <row r="259" spans="1:51" s="14" customFormat="1" ht="12">
      <c r="A259" s="14"/>
      <c r="B259" s="277"/>
      <c r="C259" s="278"/>
      <c r="D259" s="255" t="s">
        <v>203</v>
      </c>
      <c r="E259" s="279" t="s">
        <v>1</v>
      </c>
      <c r="F259" s="280" t="s">
        <v>1341</v>
      </c>
      <c r="G259" s="278"/>
      <c r="H259" s="279" t="s">
        <v>1</v>
      </c>
      <c r="I259" s="281"/>
      <c r="J259" s="278"/>
      <c r="K259" s="278"/>
      <c r="L259" s="282"/>
      <c r="M259" s="283"/>
      <c r="N259" s="284"/>
      <c r="O259" s="284"/>
      <c r="P259" s="284"/>
      <c r="Q259" s="284"/>
      <c r="R259" s="284"/>
      <c r="S259" s="284"/>
      <c r="T259" s="285"/>
      <c r="U259" s="14"/>
      <c r="V259" s="14"/>
      <c r="W259" s="14"/>
      <c r="X259" s="14"/>
      <c r="Y259" s="14"/>
      <c r="Z259" s="14"/>
      <c r="AA259" s="14"/>
      <c r="AB259" s="14"/>
      <c r="AC259" s="14"/>
      <c r="AD259" s="14"/>
      <c r="AE259" s="14"/>
      <c r="AT259" s="286" t="s">
        <v>203</v>
      </c>
      <c r="AU259" s="286" t="s">
        <v>83</v>
      </c>
      <c r="AV259" s="14" t="s">
        <v>83</v>
      </c>
      <c r="AW259" s="14" t="s">
        <v>32</v>
      </c>
      <c r="AX259" s="14" t="s">
        <v>75</v>
      </c>
      <c r="AY259" s="286" t="s">
        <v>172</v>
      </c>
    </row>
    <row r="260" spans="1:51" s="14" customFormat="1" ht="12">
      <c r="A260" s="14"/>
      <c r="B260" s="277"/>
      <c r="C260" s="278"/>
      <c r="D260" s="255" t="s">
        <v>203</v>
      </c>
      <c r="E260" s="279" t="s">
        <v>1</v>
      </c>
      <c r="F260" s="280" t="s">
        <v>1502</v>
      </c>
      <c r="G260" s="278"/>
      <c r="H260" s="279" t="s">
        <v>1</v>
      </c>
      <c r="I260" s="281"/>
      <c r="J260" s="278"/>
      <c r="K260" s="278"/>
      <c r="L260" s="282"/>
      <c r="M260" s="283"/>
      <c r="N260" s="284"/>
      <c r="O260" s="284"/>
      <c r="P260" s="284"/>
      <c r="Q260" s="284"/>
      <c r="R260" s="284"/>
      <c r="S260" s="284"/>
      <c r="T260" s="285"/>
      <c r="U260" s="14"/>
      <c r="V260" s="14"/>
      <c r="W260" s="14"/>
      <c r="X260" s="14"/>
      <c r="Y260" s="14"/>
      <c r="Z260" s="14"/>
      <c r="AA260" s="14"/>
      <c r="AB260" s="14"/>
      <c r="AC260" s="14"/>
      <c r="AD260" s="14"/>
      <c r="AE260" s="14"/>
      <c r="AT260" s="286" t="s">
        <v>203</v>
      </c>
      <c r="AU260" s="286" t="s">
        <v>83</v>
      </c>
      <c r="AV260" s="14" t="s">
        <v>83</v>
      </c>
      <c r="AW260" s="14" t="s">
        <v>32</v>
      </c>
      <c r="AX260" s="14" t="s">
        <v>75</v>
      </c>
      <c r="AY260" s="286" t="s">
        <v>172</v>
      </c>
    </row>
    <row r="261" spans="1:51" s="13" customFormat="1" ht="12">
      <c r="A261" s="13"/>
      <c r="B261" s="260"/>
      <c r="C261" s="261"/>
      <c r="D261" s="255" t="s">
        <v>203</v>
      </c>
      <c r="E261" s="262" t="s">
        <v>1503</v>
      </c>
      <c r="F261" s="263" t="s">
        <v>1504</v>
      </c>
      <c r="G261" s="261"/>
      <c r="H261" s="264">
        <v>3.416</v>
      </c>
      <c r="I261" s="265"/>
      <c r="J261" s="261"/>
      <c r="K261" s="261"/>
      <c r="L261" s="266"/>
      <c r="M261" s="267"/>
      <c r="N261" s="268"/>
      <c r="O261" s="268"/>
      <c r="P261" s="268"/>
      <c r="Q261" s="268"/>
      <c r="R261" s="268"/>
      <c r="S261" s="268"/>
      <c r="T261" s="269"/>
      <c r="U261" s="13"/>
      <c r="V261" s="13"/>
      <c r="W261" s="13"/>
      <c r="X261" s="13"/>
      <c r="Y261" s="13"/>
      <c r="Z261" s="13"/>
      <c r="AA261" s="13"/>
      <c r="AB261" s="13"/>
      <c r="AC261" s="13"/>
      <c r="AD261" s="13"/>
      <c r="AE261" s="13"/>
      <c r="AT261" s="270" t="s">
        <v>203</v>
      </c>
      <c r="AU261" s="270" t="s">
        <v>83</v>
      </c>
      <c r="AV261" s="13" t="s">
        <v>85</v>
      </c>
      <c r="AW261" s="13" t="s">
        <v>32</v>
      </c>
      <c r="AX261" s="13" t="s">
        <v>75</v>
      </c>
      <c r="AY261" s="270" t="s">
        <v>172</v>
      </c>
    </row>
    <row r="262" spans="1:51" s="13" customFormat="1" ht="12">
      <c r="A262" s="13"/>
      <c r="B262" s="260"/>
      <c r="C262" s="261"/>
      <c r="D262" s="255" t="s">
        <v>203</v>
      </c>
      <c r="E262" s="262" t="s">
        <v>1270</v>
      </c>
      <c r="F262" s="263" t="s">
        <v>1505</v>
      </c>
      <c r="G262" s="261"/>
      <c r="H262" s="264">
        <v>1.491</v>
      </c>
      <c r="I262" s="265"/>
      <c r="J262" s="261"/>
      <c r="K262" s="261"/>
      <c r="L262" s="266"/>
      <c r="M262" s="267"/>
      <c r="N262" s="268"/>
      <c r="O262" s="268"/>
      <c r="P262" s="268"/>
      <c r="Q262" s="268"/>
      <c r="R262" s="268"/>
      <c r="S262" s="268"/>
      <c r="T262" s="269"/>
      <c r="U262" s="13"/>
      <c r="V262" s="13"/>
      <c r="W262" s="13"/>
      <c r="X262" s="13"/>
      <c r="Y262" s="13"/>
      <c r="Z262" s="13"/>
      <c r="AA262" s="13"/>
      <c r="AB262" s="13"/>
      <c r="AC262" s="13"/>
      <c r="AD262" s="13"/>
      <c r="AE262" s="13"/>
      <c r="AT262" s="270" t="s">
        <v>203</v>
      </c>
      <c r="AU262" s="270" t="s">
        <v>83</v>
      </c>
      <c r="AV262" s="13" t="s">
        <v>85</v>
      </c>
      <c r="AW262" s="13" t="s">
        <v>32</v>
      </c>
      <c r="AX262" s="13" t="s">
        <v>75</v>
      </c>
      <c r="AY262" s="270" t="s">
        <v>172</v>
      </c>
    </row>
    <row r="263" spans="1:51" s="13" customFormat="1" ht="12">
      <c r="A263" s="13"/>
      <c r="B263" s="260"/>
      <c r="C263" s="261"/>
      <c r="D263" s="255" t="s">
        <v>203</v>
      </c>
      <c r="E263" s="262" t="s">
        <v>1288</v>
      </c>
      <c r="F263" s="263" t="s">
        <v>1506</v>
      </c>
      <c r="G263" s="261"/>
      <c r="H263" s="264">
        <v>0.581</v>
      </c>
      <c r="I263" s="265"/>
      <c r="J263" s="261"/>
      <c r="K263" s="261"/>
      <c r="L263" s="266"/>
      <c r="M263" s="267"/>
      <c r="N263" s="268"/>
      <c r="O263" s="268"/>
      <c r="P263" s="268"/>
      <c r="Q263" s="268"/>
      <c r="R263" s="268"/>
      <c r="S263" s="268"/>
      <c r="T263" s="269"/>
      <c r="U263" s="13"/>
      <c r="V263" s="13"/>
      <c r="W263" s="13"/>
      <c r="X263" s="13"/>
      <c r="Y263" s="13"/>
      <c r="Z263" s="13"/>
      <c r="AA263" s="13"/>
      <c r="AB263" s="13"/>
      <c r="AC263" s="13"/>
      <c r="AD263" s="13"/>
      <c r="AE263" s="13"/>
      <c r="AT263" s="270" t="s">
        <v>203</v>
      </c>
      <c r="AU263" s="270" t="s">
        <v>83</v>
      </c>
      <c r="AV263" s="13" t="s">
        <v>85</v>
      </c>
      <c r="AW263" s="13" t="s">
        <v>32</v>
      </c>
      <c r="AX263" s="13" t="s">
        <v>75</v>
      </c>
      <c r="AY263" s="270" t="s">
        <v>172</v>
      </c>
    </row>
    <row r="264" spans="1:51" s="13" customFormat="1" ht="12">
      <c r="A264" s="13"/>
      <c r="B264" s="260"/>
      <c r="C264" s="261"/>
      <c r="D264" s="255" t="s">
        <v>203</v>
      </c>
      <c r="E264" s="262" t="s">
        <v>1507</v>
      </c>
      <c r="F264" s="263" t="s">
        <v>1508</v>
      </c>
      <c r="G264" s="261"/>
      <c r="H264" s="264">
        <v>5.488</v>
      </c>
      <c r="I264" s="265"/>
      <c r="J264" s="261"/>
      <c r="K264" s="261"/>
      <c r="L264" s="266"/>
      <c r="M264" s="267"/>
      <c r="N264" s="268"/>
      <c r="O264" s="268"/>
      <c r="P264" s="268"/>
      <c r="Q264" s="268"/>
      <c r="R264" s="268"/>
      <c r="S264" s="268"/>
      <c r="T264" s="269"/>
      <c r="U264" s="13"/>
      <c r="V264" s="13"/>
      <c r="W264" s="13"/>
      <c r="X264" s="13"/>
      <c r="Y264" s="13"/>
      <c r="Z264" s="13"/>
      <c r="AA264" s="13"/>
      <c r="AB264" s="13"/>
      <c r="AC264" s="13"/>
      <c r="AD264" s="13"/>
      <c r="AE264" s="13"/>
      <c r="AT264" s="270" t="s">
        <v>203</v>
      </c>
      <c r="AU264" s="270" t="s">
        <v>83</v>
      </c>
      <c r="AV264" s="13" t="s">
        <v>85</v>
      </c>
      <c r="AW264" s="13" t="s">
        <v>32</v>
      </c>
      <c r="AX264" s="13" t="s">
        <v>83</v>
      </c>
      <c r="AY264" s="270" t="s">
        <v>172</v>
      </c>
    </row>
    <row r="265" spans="1:65" s="2" customFormat="1" ht="21.75" customHeight="1">
      <c r="A265" s="39"/>
      <c r="B265" s="40"/>
      <c r="C265" s="242" t="s">
        <v>320</v>
      </c>
      <c r="D265" s="242" t="s">
        <v>175</v>
      </c>
      <c r="E265" s="243" t="s">
        <v>1509</v>
      </c>
      <c r="F265" s="244" t="s">
        <v>1510</v>
      </c>
      <c r="G265" s="245" t="s">
        <v>1463</v>
      </c>
      <c r="H265" s="246">
        <v>166.86</v>
      </c>
      <c r="I265" s="247"/>
      <c r="J265" s="248">
        <f>ROUND(I265*H265,2)</f>
        <v>0</v>
      </c>
      <c r="K265" s="244" t="s">
        <v>216</v>
      </c>
      <c r="L265" s="45"/>
      <c r="M265" s="249" t="s">
        <v>1</v>
      </c>
      <c r="N265" s="250" t="s">
        <v>40</v>
      </c>
      <c r="O265" s="92"/>
      <c r="P265" s="251">
        <f>O265*H265</f>
        <v>0</v>
      </c>
      <c r="Q265" s="251">
        <v>0</v>
      </c>
      <c r="R265" s="251">
        <f>Q265*H265</f>
        <v>0</v>
      </c>
      <c r="S265" s="251">
        <v>0.001</v>
      </c>
      <c r="T265" s="252">
        <f>S265*H265</f>
        <v>0.16686</v>
      </c>
      <c r="U265" s="39"/>
      <c r="V265" s="39"/>
      <c r="W265" s="39"/>
      <c r="X265" s="39"/>
      <c r="Y265" s="39"/>
      <c r="Z265" s="39"/>
      <c r="AA265" s="39"/>
      <c r="AB265" s="39"/>
      <c r="AC265" s="39"/>
      <c r="AD265" s="39"/>
      <c r="AE265" s="39"/>
      <c r="AR265" s="253" t="s">
        <v>195</v>
      </c>
      <c r="AT265" s="253" t="s">
        <v>175</v>
      </c>
      <c r="AU265" s="253" t="s">
        <v>83</v>
      </c>
      <c r="AY265" s="18" t="s">
        <v>172</v>
      </c>
      <c r="BE265" s="254">
        <f>IF(N265="základní",J265,0)</f>
        <v>0</v>
      </c>
      <c r="BF265" s="254">
        <f>IF(N265="snížená",J265,0)</f>
        <v>0</v>
      </c>
      <c r="BG265" s="254">
        <f>IF(N265="zákl. přenesená",J265,0)</f>
        <v>0</v>
      </c>
      <c r="BH265" s="254">
        <f>IF(N265="sníž. přenesená",J265,0)</f>
        <v>0</v>
      </c>
      <c r="BI265" s="254">
        <f>IF(N265="nulová",J265,0)</f>
        <v>0</v>
      </c>
      <c r="BJ265" s="18" t="s">
        <v>83</v>
      </c>
      <c r="BK265" s="254">
        <f>ROUND(I265*H265,2)</f>
        <v>0</v>
      </c>
      <c r="BL265" s="18" t="s">
        <v>195</v>
      </c>
      <c r="BM265" s="253" t="s">
        <v>1511</v>
      </c>
    </row>
    <row r="266" spans="1:47" s="2" customFormat="1" ht="12">
      <c r="A266" s="39"/>
      <c r="B266" s="40"/>
      <c r="C266" s="41"/>
      <c r="D266" s="255" t="s">
        <v>182</v>
      </c>
      <c r="E266" s="41"/>
      <c r="F266" s="256" t="s">
        <v>1512</v>
      </c>
      <c r="G266" s="41"/>
      <c r="H266" s="41"/>
      <c r="I266" s="210"/>
      <c r="J266" s="41"/>
      <c r="K266" s="41"/>
      <c r="L266" s="45"/>
      <c r="M266" s="257"/>
      <c r="N266" s="258"/>
      <c r="O266" s="92"/>
      <c r="P266" s="92"/>
      <c r="Q266" s="92"/>
      <c r="R266" s="92"/>
      <c r="S266" s="92"/>
      <c r="T266" s="93"/>
      <c r="U266" s="39"/>
      <c r="V266" s="39"/>
      <c r="W266" s="39"/>
      <c r="X266" s="39"/>
      <c r="Y266" s="39"/>
      <c r="Z266" s="39"/>
      <c r="AA266" s="39"/>
      <c r="AB266" s="39"/>
      <c r="AC266" s="39"/>
      <c r="AD266" s="39"/>
      <c r="AE266" s="39"/>
      <c r="AT266" s="18" t="s">
        <v>182</v>
      </c>
      <c r="AU266" s="18" t="s">
        <v>83</v>
      </c>
    </row>
    <row r="267" spans="1:47" s="2" customFormat="1" ht="12">
      <c r="A267" s="39"/>
      <c r="B267" s="40"/>
      <c r="C267" s="41"/>
      <c r="D267" s="271" t="s">
        <v>218</v>
      </c>
      <c r="E267" s="41"/>
      <c r="F267" s="272" t="s">
        <v>1513</v>
      </c>
      <c r="G267" s="41"/>
      <c r="H267" s="41"/>
      <c r="I267" s="210"/>
      <c r="J267" s="41"/>
      <c r="K267" s="41"/>
      <c r="L267" s="45"/>
      <c r="M267" s="257"/>
      <c r="N267" s="258"/>
      <c r="O267" s="92"/>
      <c r="P267" s="92"/>
      <c r="Q267" s="92"/>
      <c r="R267" s="92"/>
      <c r="S267" s="92"/>
      <c r="T267" s="93"/>
      <c r="U267" s="39"/>
      <c r="V267" s="39"/>
      <c r="W267" s="39"/>
      <c r="X267" s="39"/>
      <c r="Y267" s="39"/>
      <c r="Z267" s="39"/>
      <c r="AA267" s="39"/>
      <c r="AB267" s="39"/>
      <c r="AC267" s="39"/>
      <c r="AD267" s="39"/>
      <c r="AE267" s="39"/>
      <c r="AT267" s="18" t="s">
        <v>218</v>
      </c>
      <c r="AU267" s="18" t="s">
        <v>83</v>
      </c>
    </row>
    <row r="268" spans="1:51" s="14" customFormat="1" ht="12">
      <c r="A268" s="14"/>
      <c r="B268" s="277"/>
      <c r="C268" s="278"/>
      <c r="D268" s="255" t="s">
        <v>203</v>
      </c>
      <c r="E268" s="279" t="s">
        <v>1</v>
      </c>
      <c r="F268" s="280" t="s">
        <v>1341</v>
      </c>
      <c r="G268" s="278"/>
      <c r="H268" s="279" t="s">
        <v>1</v>
      </c>
      <c r="I268" s="281"/>
      <c r="J268" s="278"/>
      <c r="K268" s="278"/>
      <c r="L268" s="282"/>
      <c r="M268" s="283"/>
      <c r="N268" s="284"/>
      <c r="O268" s="284"/>
      <c r="P268" s="284"/>
      <c r="Q268" s="284"/>
      <c r="R268" s="284"/>
      <c r="S268" s="284"/>
      <c r="T268" s="285"/>
      <c r="U268" s="14"/>
      <c r="V268" s="14"/>
      <c r="W268" s="14"/>
      <c r="X268" s="14"/>
      <c r="Y268" s="14"/>
      <c r="Z268" s="14"/>
      <c r="AA268" s="14"/>
      <c r="AB268" s="14"/>
      <c r="AC268" s="14"/>
      <c r="AD268" s="14"/>
      <c r="AE268" s="14"/>
      <c r="AT268" s="286" t="s">
        <v>203</v>
      </c>
      <c r="AU268" s="286" t="s">
        <v>83</v>
      </c>
      <c r="AV268" s="14" t="s">
        <v>83</v>
      </c>
      <c r="AW268" s="14" t="s">
        <v>32</v>
      </c>
      <c r="AX268" s="14" t="s">
        <v>75</v>
      </c>
      <c r="AY268" s="286" t="s">
        <v>172</v>
      </c>
    </row>
    <row r="269" spans="1:51" s="14" customFormat="1" ht="12">
      <c r="A269" s="14"/>
      <c r="B269" s="277"/>
      <c r="C269" s="278"/>
      <c r="D269" s="255" t="s">
        <v>203</v>
      </c>
      <c r="E269" s="279" t="s">
        <v>1</v>
      </c>
      <c r="F269" s="280" t="s">
        <v>1514</v>
      </c>
      <c r="G269" s="278"/>
      <c r="H269" s="279" t="s">
        <v>1</v>
      </c>
      <c r="I269" s="281"/>
      <c r="J269" s="278"/>
      <c r="K269" s="278"/>
      <c r="L269" s="282"/>
      <c r="M269" s="283"/>
      <c r="N269" s="284"/>
      <c r="O269" s="284"/>
      <c r="P269" s="284"/>
      <c r="Q269" s="284"/>
      <c r="R269" s="284"/>
      <c r="S269" s="284"/>
      <c r="T269" s="285"/>
      <c r="U269" s="14"/>
      <c r="V269" s="14"/>
      <c r="W269" s="14"/>
      <c r="X269" s="14"/>
      <c r="Y269" s="14"/>
      <c r="Z269" s="14"/>
      <c r="AA269" s="14"/>
      <c r="AB269" s="14"/>
      <c r="AC269" s="14"/>
      <c r="AD269" s="14"/>
      <c r="AE269" s="14"/>
      <c r="AT269" s="286" t="s">
        <v>203</v>
      </c>
      <c r="AU269" s="286" t="s">
        <v>83</v>
      </c>
      <c r="AV269" s="14" t="s">
        <v>83</v>
      </c>
      <c r="AW269" s="14" t="s">
        <v>32</v>
      </c>
      <c r="AX269" s="14" t="s">
        <v>75</v>
      </c>
      <c r="AY269" s="286" t="s">
        <v>172</v>
      </c>
    </row>
    <row r="270" spans="1:51" s="14" customFormat="1" ht="12">
      <c r="A270" s="14"/>
      <c r="B270" s="277"/>
      <c r="C270" s="278"/>
      <c r="D270" s="255" t="s">
        <v>203</v>
      </c>
      <c r="E270" s="279" t="s">
        <v>1</v>
      </c>
      <c r="F270" s="280" t="s">
        <v>1515</v>
      </c>
      <c r="G270" s="278"/>
      <c r="H270" s="279" t="s">
        <v>1</v>
      </c>
      <c r="I270" s="281"/>
      <c r="J270" s="278"/>
      <c r="K270" s="278"/>
      <c r="L270" s="282"/>
      <c r="M270" s="283"/>
      <c r="N270" s="284"/>
      <c r="O270" s="284"/>
      <c r="P270" s="284"/>
      <c r="Q270" s="284"/>
      <c r="R270" s="284"/>
      <c r="S270" s="284"/>
      <c r="T270" s="285"/>
      <c r="U270" s="14"/>
      <c r="V270" s="14"/>
      <c r="W270" s="14"/>
      <c r="X270" s="14"/>
      <c r="Y270" s="14"/>
      <c r="Z270" s="14"/>
      <c r="AA270" s="14"/>
      <c r="AB270" s="14"/>
      <c r="AC270" s="14"/>
      <c r="AD270" s="14"/>
      <c r="AE270" s="14"/>
      <c r="AT270" s="286" t="s">
        <v>203</v>
      </c>
      <c r="AU270" s="286" t="s">
        <v>83</v>
      </c>
      <c r="AV270" s="14" t="s">
        <v>83</v>
      </c>
      <c r="AW270" s="14" t="s">
        <v>32</v>
      </c>
      <c r="AX270" s="14" t="s">
        <v>75</v>
      </c>
      <c r="AY270" s="286" t="s">
        <v>172</v>
      </c>
    </row>
    <row r="271" spans="1:51" s="14" customFormat="1" ht="12">
      <c r="A271" s="14"/>
      <c r="B271" s="277"/>
      <c r="C271" s="278"/>
      <c r="D271" s="255" t="s">
        <v>203</v>
      </c>
      <c r="E271" s="279" t="s">
        <v>1</v>
      </c>
      <c r="F271" s="280" t="s">
        <v>1516</v>
      </c>
      <c r="G271" s="278"/>
      <c r="H271" s="279" t="s">
        <v>1</v>
      </c>
      <c r="I271" s="281"/>
      <c r="J271" s="278"/>
      <c r="K271" s="278"/>
      <c r="L271" s="282"/>
      <c r="M271" s="283"/>
      <c r="N271" s="284"/>
      <c r="O271" s="284"/>
      <c r="P271" s="284"/>
      <c r="Q271" s="284"/>
      <c r="R271" s="284"/>
      <c r="S271" s="284"/>
      <c r="T271" s="285"/>
      <c r="U271" s="14"/>
      <c r="V271" s="14"/>
      <c r="W271" s="14"/>
      <c r="X271" s="14"/>
      <c r="Y271" s="14"/>
      <c r="Z271" s="14"/>
      <c r="AA271" s="14"/>
      <c r="AB271" s="14"/>
      <c r="AC271" s="14"/>
      <c r="AD271" s="14"/>
      <c r="AE271" s="14"/>
      <c r="AT271" s="286" t="s">
        <v>203</v>
      </c>
      <c r="AU271" s="286" t="s">
        <v>83</v>
      </c>
      <c r="AV271" s="14" t="s">
        <v>83</v>
      </c>
      <c r="AW271" s="14" t="s">
        <v>32</v>
      </c>
      <c r="AX271" s="14" t="s">
        <v>75</v>
      </c>
      <c r="AY271" s="286" t="s">
        <v>172</v>
      </c>
    </row>
    <row r="272" spans="1:51" s="13" customFormat="1" ht="12">
      <c r="A272" s="13"/>
      <c r="B272" s="260"/>
      <c r="C272" s="261"/>
      <c r="D272" s="255" t="s">
        <v>203</v>
      </c>
      <c r="E272" s="262" t="s">
        <v>1517</v>
      </c>
      <c r="F272" s="263" t="s">
        <v>1518</v>
      </c>
      <c r="G272" s="261"/>
      <c r="H272" s="264">
        <v>166.86</v>
      </c>
      <c r="I272" s="265"/>
      <c r="J272" s="261"/>
      <c r="K272" s="261"/>
      <c r="L272" s="266"/>
      <c r="M272" s="267"/>
      <c r="N272" s="268"/>
      <c r="O272" s="268"/>
      <c r="P272" s="268"/>
      <c r="Q272" s="268"/>
      <c r="R272" s="268"/>
      <c r="S272" s="268"/>
      <c r="T272" s="269"/>
      <c r="U272" s="13"/>
      <c r="V272" s="13"/>
      <c r="W272" s="13"/>
      <c r="X272" s="13"/>
      <c r="Y272" s="13"/>
      <c r="Z272" s="13"/>
      <c r="AA272" s="13"/>
      <c r="AB272" s="13"/>
      <c r="AC272" s="13"/>
      <c r="AD272" s="13"/>
      <c r="AE272" s="13"/>
      <c r="AT272" s="270" t="s">
        <v>203</v>
      </c>
      <c r="AU272" s="270" t="s">
        <v>83</v>
      </c>
      <c r="AV272" s="13" t="s">
        <v>85</v>
      </c>
      <c r="AW272" s="13" t="s">
        <v>32</v>
      </c>
      <c r="AX272" s="13" t="s">
        <v>83</v>
      </c>
      <c r="AY272" s="270" t="s">
        <v>172</v>
      </c>
    </row>
    <row r="273" spans="1:65" s="2" customFormat="1" ht="24.15" customHeight="1">
      <c r="A273" s="39"/>
      <c r="B273" s="40"/>
      <c r="C273" s="242" t="s">
        <v>327</v>
      </c>
      <c r="D273" s="242" t="s">
        <v>175</v>
      </c>
      <c r="E273" s="243" t="s">
        <v>1519</v>
      </c>
      <c r="F273" s="244" t="s">
        <v>1520</v>
      </c>
      <c r="G273" s="245" t="s">
        <v>450</v>
      </c>
      <c r="H273" s="246">
        <v>10.74</v>
      </c>
      <c r="I273" s="247"/>
      <c r="J273" s="248">
        <f>ROUND(I273*H273,2)</f>
        <v>0</v>
      </c>
      <c r="K273" s="244" t="s">
        <v>1337</v>
      </c>
      <c r="L273" s="45"/>
      <c r="M273" s="249" t="s">
        <v>1</v>
      </c>
      <c r="N273" s="250" t="s">
        <v>40</v>
      </c>
      <c r="O273" s="92"/>
      <c r="P273" s="251">
        <f>O273*H273</f>
        <v>0</v>
      </c>
      <c r="Q273" s="251">
        <v>0.000417</v>
      </c>
      <c r="R273" s="251">
        <f>Q273*H273</f>
        <v>0.00447858</v>
      </c>
      <c r="S273" s="251">
        <v>0</v>
      </c>
      <c r="T273" s="252">
        <f>S273*H273</f>
        <v>0</v>
      </c>
      <c r="U273" s="39"/>
      <c r="V273" s="39"/>
      <c r="W273" s="39"/>
      <c r="X273" s="39"/>
      <c r="Y273" s="39"/>
      <c r="Z273" s="39"/>
      <c r="AA273" s="39"/>
      <c r="AB273" s="39"/>
      <c r="AC273" s="39"/>
      <c r="AD273" s="39"/>
      <c r="AE273" s="39"/>
      <c r="AR273" s="253" t="s">
        <v>195</v>
      </c>
      <c r="AT273" s="253" t="s">
        <v>175</v>
      </c>
      <c r="AU273" s="253" t="s">
        <v>83</v>
      </c>
      <c r="AY273" s="18" t="s">
        <v>172</v>
      </c>
      <c r="BE273" s="254">
        <f>IF(N273="základní",J273,0)</f>
        <v>0</v>
      </c>
      <c r="BF273" s="254">
        <f>IF(N273="snížená",J273,0)</f>
        <v>0</v>
      </c>
      <c r="BG273" s="254">
        <f>IF(N273="zákl. přenesená",J273,0)</f>
        <v>0</v>
      </c>
      <c r="BH273" s="254">
        <f>IF(N273="sníž. přenesená",J273,0)</f>
        <v>0</v>
      </c>
      <c r="BI273" s="254">
        <f>IF(N273="nulová",J273,0)</f>
        <v>0</v>
      </c>
      <c r="BJ273" s="18" t="s">
        <v>83</v>
      </c>
      <c r="BK273" s="254">
        <f>ROUND(I273*H273,2)</f>
        <v>0</v>
      </c>
      <c r="BL273" s="18" t="s">
        <v>195</v>
      </c>
      <c r="BM273" s="253" t="s">
        <v>1521</v>
      </c>
    </row>
    <row r="274" spans="1:47" s="2" customFormat="1" ht="12">
      <c r="A274" s="39"/>
      <c r="B274" s="40"/>
      <c r="C274" s="41"/>
      <c r="D274" s="255" t="s">
        <v>182</v>
      </c>
      <c r="E274" s="41"/>
      <c r="F274" s="256" t="s">
        <v>1522</v>
      </c>
      <c r="G274" s="41"/>
      <c r="H274" s="41"/>
      <c r="I274" s="210"/>
      <c r="J274" s="41"/>
      <c r="K274" s="41"/>
      <c r="L274" s="45"/>
      <c r="M274" s="257"/>
      <c r="N274" s="258"/>
      <c r="O274" s="92"/>
      <c r="P274" s="92"/>
      <c r="Q274" s="92"/>
      <c r="R274" s="92"/>
      <c r="S274" s="92"/>
      <c r="T274" s="93"/>
      <c r="U274" s="39"/>
      <c r="V274" s="39"/>
      <c r="W274" s="39"/>
      <c r="X274" s="39"/>
      <c r="Y274" s="39"/>
      <c r="Z274" s="39"/>
      <c r="AA274" s="39"/>
      <c r="AB274" s="39"/>
      <c r="AC274" s="39"/>
      <c r="AD274" s="39"/>
      <c r="AE274" s="39"/>
      <c r="AT274" s="18" t="s">
        <v>182</v>
      </c>
      <c r="AU274" s="18" t="s">
        <v>83</v>
      </c>
    </row>
    <row r="275" spans="1:47" s="2" customFormat="1" ht="12">
      <c r="A275" s="39"/>
      <c r="B275" s="40"/>
      <c r="C275" s="41"/>
      <c r="D275" s="255" t="s">
        <v>242</v>
      </c>
      <c r="E275" s="41"/>
      <c r="F275" s="259" t="s">
        <v>1523</v>
      </c>
      <c r="G275" s="41"/>
      <c r="H275" s="41"/>
      <c r="I275" s="210"/>
      <c r="J275" s="41"/>
      <c r="K275" s="41"/>
      <c r="L275" s="45"/>
      <c r="M275" s="257"/>
      <c r="N275" s="258"/>
      <c r="O275" s="92"/>
      <c r="P275" s="92"/>
      <c r="Q275" s="92"/>
      <c r="R275" s="92"/>
      <c r="S275" s="92"/>
      <c r="T275" s="93"/>
      <c r="U275" s="39"/>
      <c r="V275" s="39"/>
      <c r="W275" s="39"/>
      <c r="X275" s="39"/>
      <c r="Y275" s="39"/>
      <c r="Z275" s="39"/>
      <c r="AA275" s="39"/>
      <c r="AB275" s="39"/>
      <c r="AC275" s="39"/>
      <c r="AD275" s="39"/>
      <c r="AE275" s="39"/>
      <c r="AT275" s="18" t="s">
        <v>242</v>
      </c>
      <c r="AU275" s="18" t="s">
        <v>83</v>
      </c>
    </row>
    <row r="276" spans="1:51" s="14" customFormat="1" ht="12">
      <c r="A276" s="14"/>
      <c r="B276" s="277"/>
      <c r="C276" s="278"/>
      <c r="D276" s="255" t="s">
        <v>203</v>
      </c>
      <c r="E276" s="279" t="s">
        <v>1</v>
      </c>
      <c r="F276" s="280" t="s">
        <v>1341</v>
      </c>
      <c r="G276" s="278"/>
      <c r="H276" s="279" t="s">
        <v>1</v>
      </c>
      <c r="I276" s="281"/>
      <c r="J276" s="278"/>
      <c r="K276" s="278"/>
      <c r="L276" s="282"/>
      <c r="M276" s="283"/>
      <c r="N276" s="284"/>
      <c r="O276" s="284"/>
      <c r="P276" s="284"/>
      <c r="Q276" s="284"/>
      <c r="R276" s="284"/>
      <c r="S276" s="284"/>
      <c r="T276" s="285"/>
      <c r="U276" s="14"/>
      <c r="V276" s="14"/>
      <c r="W276" s="14"/>
      <c r="X276" s="14"/>
      <c r="Y276" s="14"/>
      <c r="Z276" s="14"/>
      <c r="AA276" s="14"/>
      <c r="AB276" s="14"/>
      <c r="AC276" s="14"/>
      <c r="AD276" s="14"/>
      <c r="AE276" s="14"/>
      <c r="AT276" s="286" t="s">
        <v>203</v>
      </c>
      <c r="AU276" s="286" t="s">
        <v>83</v>
      </c>
      <c r="AV276" s="14" t="s">
        <v>83</v>
      </c>
      <c r="AW276" s="14" t="s">
        <v>32</v>
      </c>
      <c r="AX276" s="14" t="s">
        <v>75</v>
      </c>
      <c r="AY276" s="286" t="s">
        <v>172</v>
      </c>
    </row>
    <row r="277" spans="1:51" s="14" customFormat="1" ht="12">
      <c r="A277" s="14"/>
      <c r="B277" s="277"/>
      <c r="C277" s="278"/>
      <c r="D277" s="255" t="s">
        <v>203</v>
      </c>
      <c r="E277" s="279" t="s">
        <v>1</v>
      </c>
      <c r="F277" s="280" t="s">
        <v>1524</v>
      </c>
      <c r="G277" s="278"/>
      <c r="H277" s="279" t="s">
        <v>1</v>
      </c>
      <c r="I277" s="281"/>
      <c r="J277" s="278"/>
      <c r="K277" s="278"/>
      <c r="L277" s="282"/>
      <c r="M277" s="283"/>
      <c r="N277" s="284"/>
      <c r="O277" s="284"/>
      <c r="P277" s="284"/>
      <c r="Q277" s="284"/>
      <c r="R277" s="284"/>
      <c r="S277" s="284"/>
      <c r="T277" s="285"/>
      <c r="U277" s="14"/>
      <c r="V277" s="14"/>
      <c r="W277" s="14"/>
      <c r="X277" s="14"/>
      <c r="Y277" s="14"/>
      <c r="Z277" s="14"/>
      <c r="AA277" s="14"/>
      <c r="AB277" s="14"/>
      <c r="AC277" s="14"/>
      <c r="AD277" s="14"/>
      <c r="AE277" s="14"/>
      <c r="AT277" s="286" t="s">
        <v>203</v>
      </c>
      <c r="AU277" s="286" t="s">
        <v>83</v>
      </c>
      <c r="AV277" s="14" t="s">
        <v>83</v>
      </c>
      <c r="AW277" s="14" t="s">
        <v>32</v>
      </c>
      <c r="AX277" s="14" t="s">
        <v>75</v>
      </c>
      <c r="AY277" s="286" t="s">
        <v>172</v>
      </c>
    </row>
    <row r="278" spans="1:51" s="13" customFormat="1" ht="12">
      <c r="A278" s="13"/>
      <c r="B278" s="260"/>
      <c r="C278" s="261"/>
      <c r="D278" s="255" t="s">
        <v>203</v>
      </c>
      <c r="E278" s="262" t="s">
        <v>1525</v>
      </c>
      <c r="F278" s="263" t="s">
        <v>1526</v>
      </c>
      <c r="G278" s="261"/>
      <c r="H278" s="264">
        <v>9.24</v>
      </c>
      <c r="I278" s="265"/>
      <c r="J278" s="261"/>
      <c r="K278" s="261"/>
      <c r="L278" s="266"/>
      <c r="M278" s="267"/>
      <c r="N278" s="268"/>
      <c r="O278" s="268"/>
      <c r="P278" s="268"/>
      <c r="Q278" s="268"/>
      <c r="R278" s="268"/>
      <c r="S278" s="268"/>
      <c r="T278" s="269"/>
      <c r="U278" s="13"/>
      <c r="V278" s="13"/>
      <c r="W278" s="13"/>
      <c r="X278" s="13"/>
      <c r="Y278" s="13"/>
      <c r="Z278" s="13"/>
      <c r="AA278" s="13"/>
      <c r="AB278" s="13"/>
      <c r="AC278" s="13"/>
      <c r="AD278" s="13"/>
      <c r="AE278" s="13"/>
      <c r="AT278" s="270" t="s">
        <v>203</v>
      </c>
      <c r="AU278" s="270" t="s">
        <v>83</v>
      </c>
      <c r="AV278" s="13" t="s">
        <v>85</v>
      </c>
      <c r="AW278" s="13" t="s">
        <v>32</v>
      </c>
      <c r="AX278" s="13" t="s">
        <v>75</v>
      </c>
      <c r="AY278" s="270" t="s">
        <v>172</v>
      </c>
    </row>
    <row r="279" spans="1:51" s="13" customFormat="1" ht="12">
      <c r="A279" s="13"/>
      <c r="B279" s="260"/>
      <c r="C279" s="261"/>
      <c r="D279" s="255" t="s">
        <v>203</v>
      </c>
      <c r="E279" s="262" t="s">
        <v>1272</v>
      </c>
      <c r="F279" s="263" t="s">
        <v>1527</v>
      </c>
      <c r="G279" s="261"/>
      <c r="H279" s="264">
        <v>1.5</v>
      </c>
      <c r="I279" s="265"/>
      <c r="J279" s="261"/>
      <c r="K279" s="261"/>
      <c r="L279" s="266"/>
      <c r="M279" s="267"/>
      <c r="N279" s="268"/>
      <c r="O279" s="268"/>
      <c r="P279" s="268"/>
      <c r="Q279" s="268"/>
      <c r="R279" s="268"/>
      <c r="S279" s="268"/>
      <c r="T279" s="269"/>
      <c r="U279" s="13"/>
      <c r="V279" s="13"/>
      <c r="W279" s="13"/>
      <c r="X279" s="13"/>
      <c r="Y279" s="13"/>
      <c r="Z279" s="13"/>
      <c r="AA279" s="13"/>
      <c r="AB279" s="13"/>
      <c r="AC279" s="13"/>
      <c r="AD279" s="13"/>
      <c r="AE279" s="13"/>
      <c r="AT279" s="270" t="s">
        <v>203</v>
      </c>
      <c r="AU279" s="270" t="s">
        <v>83</v>
      </c>
      <c r="AV279" s="13" t="s">
        <v>85</v>
      </c>
      <c r="AW279" s="13" t="s">
        <v>32</v>
      </c>
      <c r="AX279" s="13" t="s">
        <v>75</v>
      </c>
      <c r="AY279" s="270" t="s">
        <v>172</v>
      </c>
    </row>
    <row r="280" spans="1:51" s="13" customFormat="1" ht="12">
      <c r="A280" s="13"/>
      <c r="B280" s="260"/>
      <c r="C280" s="261"/>
      <c r="D280" s="255" t="s">
        <v>203</v>
      </c>
      <c r="E280" s="262" t="s">
        <v>1528</v>
      </c>
      <c r="F280" s="263" t="s">
        <v>1529</v>
      </c>
      <c r="G280" s="261"/>
      <c r="H280" s="264">
        <v>10.74</v>
      </c>
      <c r="I280" s="265"/>
      <c r="J280" s="261"/>
      <c r="K280" s="261"/>
      <c r="L280" s="266"/>
      <c r="M280" s="267"/>
      <c r="N280" s="268"/>
      <c r="O280" s="268"/>
      <c r="P280" s="268"/>
      <c r="Q280" s="268"/>
      <c r="R280" s="268"/>
      <c r="S280" s="268"/>
      <c r="T280" s="269"/>
      <c r="U280" s="13"/>
      <c r="V280" s="13"/>
      <c r="W280" s="13"/>
      <c r="X280" s="13"/>
      <c r="Y280" s="13"/>
      <c r="Z280" s="13"/>
      <c r="AA280" s="13"/>
      <c r="AB280" s="13"/>
      <c r="AC280" s="13"/>
      <c r="AD280" s="13"/>
      <c r="AE280" s="13"/>
      <c r="AT280" s="270" t="s">
        <v>203</v>
      </c>
      <c r="AU280" s="270" t="s">
        <v>83</v>
      </c>
      <c r="AV280" s="13" t="s">
        <v>85</v>
      </c>
      <c r="AW280" s="13" t="s">
        <v>32</v>
      </c>
      <c r="AX280" s="13" t="s">
        <v>83</v>
      </c>
      <c r="AY280" s="270" t="s">
        <v>172</v>
      </c>
    </row>
    <row r="281" spans="1:65" s="2" customFormat="1" ht="24.15" customHeight="1">
      <c r="A281" s="39"/>
      <c r="B281" s="40"/>
      <c r="C281" s="242" t="s">
        <v>227</v>
      </c>
      <c r="D281" s="242" t="s">
        <v>175</v>
      </c>
      <c r="E281" s="243" t="s">
        <v>1530</v>
      </c>
      <c r="F281" s="244" t="s">
        <v>1531</v>
      </c>
      <c r="G281" s="245" t="s">
        <v>450</v>
      </c>
      <c r="H281" s="246">
        <v>7.68</v>
      </c>
      <c r="I281" s="247"/>
      <c r="J281" s="248">
        <f>ROUND(I281*H281,2)</f>
        <v>0</v>
      </c>
      <c r="K281" s="244" t="s">
        <v>1</v>
      </c>
      <c r="L281" s="45"/>
      <c r="M281" s="249" t="s">
        <v>1</v>
      </c>
      <c r="N281" s="250" t="s">
        <v>40</v>
      </c>
      <c r="O281" s="92"/>
      <c r="P281" s="251">
        <f>O281*H281</f>
        <v>0</v>
      </c>
      <c r="Q281" s="251">
        <v>0.00071</v>
      </c>
      <c r="R281" s="251">
        <f>Q281*H281</f>
        <v>0.0054528</v>
      </c>
      <c r="S281" s="251">
        <v>0</v>
      </c>
      <c r="T281" s="252">
        <f>S281*H281</f>
        <v>0</v>
      </c>
      <c r="U281" s="39"/>
      <c r="V281" s="39"/>
      <c r="W281" s="39"/>
      <c r="X281" s="39"/>
      <c r="Y281" s="39"/>
      <c r="Z281" s="39"/>
      <c r="AA281" s="39"/>
      <c r="AB281" s="39"/>
      <c r="AC281" s="39"/>
      <c r="AD281" s="39"/>
      <c r="AE281" s="39"/>
      <c r="AR281" s="253" t="s">
        <v>195</v>
      </c>
      <c r="AT281" s="253" t="s">
        <v>175</v>
      </c>
      <c r="AU281" s="253" t="s">
        <v>83</v>
      </c>
      <c r="AY281" s="18" t="s">
        <v>172</v>
      </c>
      <c r="BE281" s="254">
        <f>IF(N281="základní",J281,0)</f>
        <v>0</v>
      </c>
      <c r="BF281" s="254">
        <f>IF(N281="snížená",J281,0)</f>
        <v>0</v>
      </c>
      <c r="BG281" s="254">
        <f>IF(N281="zákl. přenesená",J281,0)</f>
        <v>0</v>
      </c>
      <c r="BH281" s="254">
        <f>IF(N281="sníž. přenesená",J281,0)</f>
        <v>0</v>
      </c>
      <c r="BI281" s="254">
        <f>IF(N281="nulová",J281,0)</f>
        <v>0</v>
      </c>
      <c r="BJ281" s="18" t="s">
        <v>83</v>
      </c>
      <c r="BK281" s="254">
        <f>ROUND(I281*H281,2)</f>
        <v>0</v>
      </c>
      <c r="BL281" s="18" t="s">
        <v>195</v>
      </c>
      <c r="BM281" s="253" t="s">
        <v>1532</v>
      </c>
    </row>
    <row r="282" spans="1:47" s="2" customFormat="1" ht="12">
      <c r="A282" s="39"/>
      <c r="B282" s="40"/>
      <c r="C282" s="41"/>
      <c r="D282" s="255" t="s">
        <v>182</v>
      </c>
      <c r="E282" s="41"/>
      <c r="F282" s="256" t="s">
        <v>1533</v>
      </c>
      <c r="G282" s="41"/>
      <c r="H282" s="41"/>
      <c r="I282" s="210"/>
      <c r="J282" s="41"/>
      <c r="K282" s="41"/>
      <c r="L282" s="45"/>
      <c r="M282" s="257"/>
      <c r="N282" s="258"/>
      <c r="O282" s="92"/>
      <c r="P282" s="92"/>
      <c r="Q282" s="92"/>
      <c r="R282" s="92"/>
      <c r="S282" s="92"/>
      <c r="T282" s="93"/>
      <c r="U282" s="39"/>
      <c r="V282" s="39"/>
      <c r="W282" s="39"/>
      <c r="X282" s="39"/>
      <c r="Y282" s="39"/>
      <c r="Z282" s="39"/>
      <c r="AA282" s="39"/>
      <c r="AB282" s="39"/>
      <c r="AC282" s="39"/>
      <c r="AD282" s="39"/>
      <c r="AE282" s="39"/>
      <c r="AT282" s="18" t="s">
        <v>182</v>
      </c>
      <c r="AU282" s="18" t="s">
        <v>83</v>
      </c>
    </row>
    <row r="283" spans="1:47" s="2" customFormat="1" ht="12">
      <c r="A283" s="39"/>
      <c r="B283" s="40"/>
      <c r="C283" s="41"/>
      <c r="D283" s="255" t="s">
        <v>242</v>
      </c>
      <c r="E283" s="41"/>
      <c r="F283" s="259" t="s">
        <v>1523</v>
      </c>
      <c r="G283" s="41"/>
      <c r="H283" s="41"/>
      <c r="I283" s="210"/>
      <c r="J283" s="41"/>
      <c r="K283" s="41"/>
      <c r="L283" s="45"/>
      <c r="M283" s="257"/>
      <c r="N283" s="258"/>
      <c r="O283" s="92"/>
      <c r="P283" s="92"/>
      <c r="Q283" s="92"/>
      <c r="R283" s="92"/>
      <c r="S283" s="92"/>
      <c r="T283" s="93"/>
      <c r="U283" s="39"/>
      <c r="V283" s="39"/>
      <c r="W283" s="39"/>
      <c r="X283" s="39"/>
      <c r="Y283" s="39"/>
      <c r="Z283" s="39"/>
      <c r="AA283" s="39"/>
      <c r="AB283" s="39"/>
      <c r="AC283" s="39"/>
      <c r="AD283" s="39"/>
      <c r="AE283" s="39"/>
      <c r="AT283" s="18" t="s">
        <v>242</v>
      </c>
      <c r="AU283" s="18" t="s">
        <v>83</v>
      </c>
    </row>
    <row r="284" spans="1:51" s="14" customFormat="1" ht="12">
      <c r="A284" s="14"/>
      <c r="B284" s="277"/>
      <c r="C284" s="278"/>
      <c r="D284" s="255" t="s">
        <v>203</v>
      </c>
      <c r="E284" s="279" t="s">
        <v>1</v>
      </c>
      <c r="F284" s="280" t="s">
        <v>1341</v>
      </c>
      <c r="G284" s="278"/>
      <c r="H284" s="279" t="s">
        <v>1</v>
      </c>
      <c r="I284" s="281"/>
      <c r="J284" s="278"/>
      <c r="K284" s="278"/>
      <c r="L284" s="282"/>
      <c r="M284" s="283"/>
      <c r="N284" s="284"/>
      <c r="O284" s="284"/>
      <c r="P284" s="284"/>
      <c r="Q284" s="284"/>
      <c r="R284" s="284"/>
      <c r="S284" s="284"/>
      <c r="T284" s="285"/>
      <c r="U284" s="14"/>
      <c r="V284" s="14"/>
      <c r="W284" s="14"/>
      <c r="X284" s="14"/>
      <c r="Y284" s="14"/>
      <c r="Z284" s="14"/>
      <c r="AA284" s="14"/>
      <c r="AB284" s="14"/>
      <c r="AC284" s="14"/>
      <c r="AD284" s="14"/>
      <c r="AE284" s="14"/>
      <c r="AT284" s="286" t="s">
        <v>203</v>
      </c>
      <c r="AU284" s="286" t="s">
        <v>83</v>
      </c>
      <c r="AV284" s="14" t="s">
        <v>83</v>
      </c>
      <c r="AW284" s="14" t="s">
        <v>32</v>
      </c>
      <c r="AX284" s="14" t="s">
        <v>75</v>
      </c>
      <c r="AY284" s="286" t="s">
        <v>172</v>
      </c>
    </row>
    <row r="285" spans="1:51" s="14" customFormat="1" ht="12">
      <c r="A285" s="14"/>
      <c r="B285" s="277"/>
      <c r="C285" s="278"/>
      <c r="D285" s="255" t="s">
        <v>203</v>
      </c>
      <c r="E285" s="279" t="s">
        <v>1</v>
      </c>
      <c r="F285" s="280" t="s">
        <v>1524</v>
      </c>
      <c r="G285" s="278"/>
      <c r="H285" s="279" t="s">
        <v>1</v>
      </c>
      <c r="I285" s="281"/>
      <c r="J285" s="278"/>
      <c r="K285" s="278"/>
      <c r="L285" s="282"/>
      <c r="M285" s="283"/>
      <c r="N285" s="284"/>
      <c r="O285" s="284"/>
      <c r="P285" s="284"/>
      <c r="Q285" s="284"/>
      <c r="R285" s="284"/>
      <c r="S285" s="284"/>
      <c r="T285" s="285"/>
      <c r="U285" s="14"/>
      <c r="V285" s="14"/>
      <c r="W285" s="14"/>
      <c r="X285" s="14"/>
      <c r="Y285" s="14"/>
      <c r="Z285" s="14"/>
      <c r="AA285" s="14"/>
      <c r="AB285" s="14"/>
      <c r="AC285" s="14"/>
      <c r="AD285" s="14"/>
      <c r="AE285" s="14"/>
      <c r="AT285" s="286" t="s">
        <v>203</v>
      </c>
      <c r="AU285" s="286" t="s">
        <v>83</v>
      </c>
      <c r="AV285" s="14" t="s">
        <v>83</v>
      </c>
      <c r="AW285" s="14" t="s">
        <v>32</v>
      </c>
      <c r="AX285" s="14" t="s">
        <v>75</v>
      </c>
      <c r="AY285" s="286" t="s">
        <v>172</v>
      </c>
    </row>
    <row r="286" spans="1:51" s="13" customFormat="1" ht="12">
      <c r="A286" s="13"/>
      <c r="B286" s="260"/>
      <c r="C286" s="261"/>
      <c r="D286" s="255" t="s">
        <v>203</v>
      </c>
      <c r="E286" s="262" t="s">
        <v>1534</v>
      </c>
      <c r="F286" s="263" t="s">
        <v>1535</v>
      </c>
      <c r="G286" s="261"/>
      <c r="H286" s="264">
        <v>2.08</v>
      </c>
      <c r="I286" s="265"/>
      <c r="J286" s="261"/>
      <c r="K286" s="261"/>
      <c r="L286" s="266"/>
      <c r="M286" s="267"/>
      <c r="N286" s="268"/>
      <c r="O286" s="268"/>
      <c r="P286" s="268"/>
      <c r="Q286" s="268"/>
      <c r="R286" s="268"/>
      <c r="S286" s="268"/>
      <c r="T286" s="269"/>
      <c r="U286" s="13"/>
      <c r="V286" s="13"/>
      <c r="W286" s="13"/>
      <c r="X286" s="13"/>
      <c r="Y286" s="13"/>
      <c r="Z286" s="13"/>
      <c r="AA286" s="13"/>
      <c r="AB286" s="13"/>
      <c r="AC286" s="13"/>
      <c r="AD286" s="13"/>
      <c r="AE286" s="13"/>
      <c r="AT286" s="270" t="s">
        <v>203</v>
      </c>
      <c r="AU286" s="270" t="s">
        <v>83</v>
      </c>
      <c r="AV286" s="13" t="s">
        <v>85</v>
      </c>
      <c r="AW286" s="13" t="s">
        <v>32</v>
      </c>
      <c r="AX286" s="13" t="s">
        <v>75</v>
      </c>
      <c r="AY286" s="270" t="s">
        <v>172</v>
      </c>
    </row>
    <row r="287" spans="1:51" s="13" customFormat="1" ht="12">
      <c r="A287" s="13"/>
      <c r="B287" s="260"/>
      <c r="C287" s="261"/>
      <c r="D287" s="255" t="s">
        <v>203</v>
      </c>
      <c r="E287" s="262" t="s">
        <v>1274</v>
      </c>
      <c r="F287" s="263" t="s">
        <v>1536</v>
      </c>
      <c r="G287" s="261"/>
      <c r="H287" s="264">
        <v>5.6</v>
      </c>
      <c r="I287" s="265"/>
      <c r="J287" s="261"/>
      <c r="K287" s="261"/>
      <c r="L287" s="266"/>
      <c r="M287" s="267"/>
      <c r="N287" s="268"/>
      <c r="O287" s="268"/>
      <c r="P287" s="268"/>
      <c r="Q287" s="268"/>
      <c r="R287" s="268"/>
      <c r="S287" s="268"/>
      <c r="T287" s="269"/>
      <c r="U287" s="13"/>
      <c r="V287" s="13"/>
      <c r="W287" s="13"/>
      <c r="X287" s="13"/>
      <c r="Y287" s="13"/>
      <c r="Z287" s="13"/>
      <c r="AA287" s="13"/>
      <c r="AB287" s="13"/>
      <c r="AC287" s="13"/>
      <c r="AD287" s="13"/>
      <c r="AE287" s="13"/>
      <c r="AT287" s="270" t="s">
        <v>203</v>
      </c>
      <c r="AU287" s="270" t="s">
        <v>83</v>
      </c>
      <c r="AV287" s="13" t="s">
        <v>85</v>
      </c>
      <c r="AW287" s="13" t="s">
        <v>32</v>
      </c>
      <c r="AX287" s="13" t="s">
        <v>75</v>
      </c>
      <c r="AY287" s="270" t="s">
        <v>172</v>
      </c>
    </row>
    <row r="288" spans="1:51" s="13" customFormat="1" ht="12">
      <c r="A288" s="13"/>
      <c r="B288" s="260"/>
      <c r="C288" s="261"/>
      <c r="D288" s="255" t="s">
        <v>203</v>
      </c>
      <c r="E288" s="262" t="s">
        <v>1537</v>
      </c>
      <c r="F288" s="263" t="s">
        <v>1538</v>
      </c>
      <c r="G288" s="261"/>
      <c r="H288" s="264">
        <v>7.68</v>
      </c>
      <c r="I288" s="265"/>
      <c r="J288" s="261"/>
      <c r="K288" s="261"/>
      <c r="L288" s="266"/>
      <c r="M288" s="267"/>
      <c r="N288" s="268"/>
      <c r="O288" s="268"/>
      <c r="P288" s="268"/>
      <c r="Q288" s="268"/>
      <c r="R288" s="268"/>
      <c r="S288" s="268"/>
      <c r="T288" s="269"/>
      <c r="U288" s="13"/>
      <c r="V288" s="13"/>
      <c r="W288" s="13"/>
      <c r="X288" s="13"/>
      <c r="Y288" s="13"/>
      <c r="Z288" s="13"/>
      <c r="AA288" s="13"/>
      <c r="AB288" s="13"/>
      <c r="AC288" s="13"/>
      <c r="AD288" s="13"/>
      <c r="AE288" s="13"/>
      <c r="AT288" s="270" t="s">
        <v>203</v>
      </c>
      <c r="AU288" s="270" t="s">
        <v>83</v>
      </c>
      <c r="AV288" s="13" t="s">
        <v>85</v>
      </c>
      <c r="AW288" s="13" t="s">
        <v>32</v>
      </c>
      <c r="AX288" s="13" t="s">
        <v>83</v>
      </c>
      <c r="AY288" s="270" t="s">
        <v>172</v>
      </c>
    </row>
    <row r="289" spans="1:65" s="2" customFormat="1" ht="21.75" customHeight="1">
      <c r="A289" s="39"/>
      <c r="B289" s="40"/>
      <c r="C289" s="242" t="s">
        <v>8</v>
      </c>
      <c r="D289" s="242" t="s">
        <v>175</v>
      </c>
      <c r="E289" s="243" t="s">
        <v>1539</v>
      </c>
      <c r="F289" s="244" t="s">
        <v>1540</v>
      </c>
      <c r="G289" s="245" t="s">
        <v>1401</v>
      </c>
      <c r="H289" s="246">
        <v>7.965</v>
      </c>
      <c r="I289" s="247"/>
      <c r="J289" s="248">
        <f>ROUND(I289*H289,2)</f>
        <v>0</v>
      </c>
      <c r="K289" s="244" t="s">
        <v>1337</v>
      </c>
      <c r="L289" s="45"/>
      <c r="M289" s="249" t="s">
        <v>1</v>
      </c>
      <c r="N289" s="250" t="s">
        <v>40</v>
      </c>
      <c r="O289" s="92"/>
      <c r="P289" s="251">
        <f>O289*H289</f>
        <v>0</v>
      </c>
      <c r="Q289" s="251">
        <v>0</v>
      </c>
      <c r="R289" s="251">
        <f>Q289*H289</f>
        <v>0</v>
      </c>
      <c r="S289" s="251">
        <v>0.066</v>
      </c>
      <c r="T289" s="252">
        <f>S289*H289</f>
        <v>0.52569</v>
      </c>
      <c r="U289" s="39"/>
      <c r="V289" s="39"/>
      <c r="W289" s="39"/>
      <c r="X289" s="39"/>
      <c r="Y289" s="39"/>
      <c r="Z289" s="39"/>
      <c r="AA289" s="39"/>
      <c r="AB289" s="39"/>
      <c r="AC289" s="39"/>
      <c r="AD289" s="39"/>
      <c r="AE289" s="39"/>
      <c r="AR289" s="253" t="s">
        <v>195</v>
      </c>
      <c r="AT289" s="253" t="s">
        <v>175</v>
      </c>
      <c r="AU289" s="253" t="s">
        <v>83</v>
      </c>
      <c r="AY289" s="18" t="s">
        <v>172</v>
      </c>
      <c r="BE289" s="254">
        <f>IF(N289="základní",J289,0)</f>
        <v>0</v>
      </c>
      <c r="BF289" s="254">
        <f>IF(N289="snížená",J289,0)</f>
        <v>0</v>
      </c>
      <c r="BG289" s="254">
        <f>IF(N289="zákl. přenesená",J289,0)</f>
        <v>0</v>
      </c>
      <c r="BH289" s="254">
        <f>IF(N289="sníž. přenesená",J289,0)</f>
        <v>0</v>
      </c>
      <c r="BI289" s="254">
        <f>IF(N289="nulová",J289,0)</f>
        <v>0</v>
      </c>
      <c r="BJ289" s="18" t="s">
        <v>83</v>
      </c>
      <c r="BK289" s="254">
        <f>ROUND(I289*H289,2)</f>
        <v>0</v>
      </c>
      <c r="BL289" s="18" t="s">
        <v>195</v>
      </c>
      <c r="BM289" s="253" t="s">
        <v>1541</v>
      </c>
    </row>
    <row r="290" spans="1:47" s="2" customFormat="1" ht="12">
      <c r="A290" s="39"/>
      <c r="B290" s="40"/>
      <c r="C290" s="41"/>
      <c r="D290" s="255" t="s">
        <v>182</v>
      </c>
      <c r="E290" s="41"/>
      <c r="F290" s="256" t="s">
        <v>1542</v>
      </c>
      <c r="G290" s="41"/>
      <c r="H290" s="41"/>
      <c r="I290" s="210"/>
      <c r="J290" s="41"/>
      <c r="K290" s="41"/>
      <c r="L290" s="45"/>
      <c r="M290" s="257"/>
      <c r="N290" s="258"/>
      <c r="O290" s="92"/>
      <c r="P290" s="92"/>
      <c r="Q290" s="92"/>
      <c r="R290" s="92"/>
      <c r="S290" s="92"/>
      <c r="T290" s="93"/>
      <c r="U290" s="39"/>
      <c r="V290" s="39"/>
      <c r="W290" s="39"/>
      <c r="X290" s="39"/>
      <c r="Y290" s="39"/>
      <c r="Z290" s="39"/>
      <c r="AA290" s="39"/>
      <c r="AB290" s="39"/>
      <c r="AC290" s="39"/>
      <c r="AD290" s="39"/>
      <c r="AE290" s="39"/>
      <c r="AT290" s="18" t="s">
        <v>182</v>
      </c>
      <c r="AU290" s="18" t="s">
        <v>83</v>
      </c>
    </row>
    <row r="291" spans="1:47" s="2" customFormat="1" ht="12">
      <c r="A291" s="39"/>
      <c r="B291" s="40"/>
      <c r="C291" s="41"/>
      <c r="D291" s="255" t="s">
        <v>242</v>
      </c>
      <c r="E291" s="41"/>
      <c r="F291" s="259" t="s">
        <v>1543</v>
      </c>
      <c r="G291" s="41"/>
      <c r="H291" s="41"/>
      <c r="I291" s="210"/>
      <c r="J291" s="41"/>
      <c r="K291" s="41"/>
      <c r="L291" s="45"/>
      <c r="M291" s="257"/>
      <c r="N291" s="258"/>
      <c r="O291" s="92"/>
      <c r="P291" s="92"/>
      <c r="Q291" s="92"/>
      <c r="R291" s="92"/>
      <c r="S291" s="92"/>
      <c r="T291" s="93"/>
      <c r="U291" s="39"/>
      <c r="V291" s="39"/>
      <c r="W291" s="39"/>
      <c r="X291" s="39"/>
      <c r="Y291" s="39"/>
      <c r="Z291" s="39"/>
      <c r="AA291" s="39"/>
      <c r="AB291" s="39"/>
      <c r="AC291" s="39"/>
      <c r="AD291" s="39"/>
      <c r="AE291" s="39"/>
      <c r="AT291" s="18" t="s">
        <v>242</v>
      </c>
      <c r="AU291" s="18" t="s">
        <v>83</v>
      </c>
    </row>
    <row r="292" spans="1:51" s="14" customFormat="1" ht="12">
      <c r="A292" s="14"/>
      <c r="B292" s="277"/>
      <c r="C292" s="278"/>
      <c r="D292" s="255" t="s">
        <v>203</v>
      </c>
      <c r="E292" s="279" t="s">
        <v>1</v>
      </c>
      <c r="F292" s="280" t="s">
        <v>1406</v>
      </c>
      <c r="G292" s="278"/>
      <c r="H292" s="279" t="s">
        <v>1</v>
      </c>
      <c r="I292" s="281"/>
      <c r="J292" s="278"/>
      <c r="K292" s="278"/>
      <c r="L292" s="282"/>
      <c r="M292" s="283"/>
      <c r="N292" s="284"/>
      <c r="O292" s="284"/>
      <c r="P292" s="284"/>
      <c r="Q292" s="284"/>
      <c r="R292" s="284"/>
      <c r="S292" s="284"/>
      <c r="T292" s="285"/>
      <c r="U292" s="14"/>
      <c r="V292" s="14"/>
      <c r="W292" s="14"/>
      <c r="X292" s="14"/>
      <c r="Y292" s="14"/>
      <c r="Z292" s="14"/>
      <c r="AA292" s="14"/>
      <c r="AB292" s="14"/>
      <c r="AC292" s="14"/>
      <c r="AD292" s="14"/>
      <c r="AE292" s="14"/>
      <c r="AT292" s="286" t="s">
        <v>203</v>
      </c>
      <c r="AU292" s="286" t="s">
        <v>83</v>
      </c>
      <c r="AV292" s="14" t="s">
        <v>83</v>
      </c>
      <c r="AW292" s="14" t="s">
        <v>32</v>
      </c>
      <c r="AX292" s="14" t="s">
        <v>75</v>
      </c>
      <c r="AY292" s="286" t="s">
        <v>172</v>
      </c>
    </row>
    <row r="293" spans="1:51" s="14" customFormat="1" ht="12">
      <c r="A293" s="14"/>
      <c r="B293" s="277"/>
      <c r="C293" s="278"/>
      <c r="D293" s="255" t="s">
        <v>203</v>
      </c>
      <c r="E293" s="279" t="s">
        <v>1</v>
      </c>
      <c r="F293" s="280" t="s">
        <v>1544</v>
      </c>
      <c r="G293" s="278"/>
      <c r="H293" s="279" t="s">
        <v>1</v>
      </c>
      <c r="I293" s="281"/>
      <c r="J293" s="278"/>
      <c r="K293" s="278"/>
      <c r="L293" s="282"/>
      <c r="M293" s="283"/>
      <c r="N293" s="284"/>
      <c r="O293" s="284"/>
      <c r="P293" s="284"/>
      <c r="Q293" s="284"/>
      <c r="R293" s="284"/>
      <c r="S293" s="284"/>
      <c r="T293" s="285"/>
      <c r="U293" s="14"/>
      <c r="V293" s="14"/>
      <c r="W293" s="14"/>
      <c r="X293" s="14"/>
      <c r="Y293" s="14"/>
      <c r="Z293" s="14"/>
      <c r="AA293" s="14"/>
      <c r="AB293" s="14"/>
      <c r="AC293" s="14"/>
      <c r="AD293" s="14"/>
      <c r="AE293" s="14"/>
      <c r="AT293" s="286" t="s">
        <v>203</v>
      </c>
      <c r="AU293" s="286" t="s">
        <v>83</v>
      </c>
      <c r="AV293" s="14" t="s">
        <v>83</v>
      </c>
      <c r="AW293" s="14" t="s">
        <v>32</v>
      </c>
      <c r="AX293" s="14" t="s">
        <v>75</v>
      </c>
      <c r="AY293" s="286" t="s">
        <v>172</v>
      </c>
    </row>
    <row r="294" spans="1:51" s="14" customFormat="1" ht="12">
      <c r="A294" s="14"/>
      <c r="B294" s="277"/>
      <c r="C294" s="278"/>
      <c r="D294" s="255" t="s">
        <v>203</v>
      </c>
      <c r="E294" s="279" t="s">
        <v>1</v>
      </c>
      <c r="F294" s="280" t="s">
        <v>1407</v>
      </c>
      <c r="G294" s="278"/>
      <c r="H294" s="279" t="s">
        <v>1</v>
      </c>
      <c r="I294" s="281"/>
      <c r="J294" s="278"/>
      <c r="K294" s="278"/>
      <c r="L294" s="282"/>
      <c r="M294" s="283"/>
      <c r="N294" s="284"/>
      <c r="O294" s="284"/>
      <c r="P294" s="284"/>
      <c r="Q294" s="284"/>
      <c r="R294" s="284"/>
      <c r="S294" s="284"/>
      <c r="T294" s="285"/>
      <c r="U294" s="14"/>
      <c r="V294" s="14"/>
      <c r="W294" s="14"/>
      <c r="X294" s="14"/>
      <c r="Y294" s="14"/>
      <c r="Z294" s="14"/>
      <c r="AA294" s="14"/>
      <c r="AB294" s="14"/>
      <c r="AC294" s="14"/>
      <c r="AD294" s="14"/>
      <c r="AE294" s="14"/>
      <c r="AT294" s="286" t="s">
        <v>203</v>
      </c>
      <c r="AU294" s="286" t="s">
        <v>83</v>
      </c>
      <c r="AV294" s="14" t="s">
        <v>83</v>
      </c>
      <c r="AW294" s="14" t="s">
        <v>32</v>
      </c>
      <c r="AX294" s="14" t="s">
        <v>75</v>
      </c>
      <c r="AY294" s="286" t="s">
        <v>172</v>
      </c>
    </row>
    <row r="295" spans="1:51" s="13" customFormat="1" ht="12">
      <c r="A295" s="13"/>
      <c r="B295" s="260"/>
      <c r="C295" s="261"/>
      <c r="D295" s="255" t="s">
        <v>203</v>
      </c>
      <c r="E295" s="262" t="s">
        <v>1545</v>
      </c>
      <c r="F295" s="263" t="s">
        <v>1546</v>
      </c>
      <c r="G295" s="261"/>
      <c r="H295" s="264">
        <v>0.36</v>
      </c>
      <c r="I295" s="265"/>
      <c r="J295" s="261"/>
      <c r="K295" s="261"/>
      <c r="L295" s="266"/>
      <c r="M295" s="267"/>
      <c r="N295" s="268"/>
      <c r="O295" s="268"/>
      <c r="P295" s="268"/>
      <c r="Q295" s="268"/>
      <c r="R295" s="268"/>
      <c r="S295" s="268"/>
      <c r="T295" s="269"/>
      <c r="U295" s="13"/>
      <c r="V295" s="13"/>
      <c r="W295" s="13"/>
      <c r="X295" s="13"/>
      <c r="Y295" s="13"/>
      <c r="Z295" s="13"/>
      <c r="AA295" s="13"/>
      <c r="AB295" s="13"/>
      <c r="AC295" s="13"/>
      <c r="AD295" s="13"/>
      <c r="AE295" s="13"/>
      <c r="AT295" s="270" t="s">
        <v>203</v>
      </c>
      <c r="AU295" s="270" t="s">
        <v>83</v>
      </c>
      <c r="AV295" s="13" t="s">
        <v>85</v>
      </c>
      <c r="AW295" s="13" t="s">
        <v>32</v>
      </c>
      <c r="AX295" s="13" t="s">
        <v>75</v>
      </c>
      <c r="AY295" s="270" t="s">
        <v>172</v>
      </c>
    </row>
    <row r="296" spans="1:51" s="13" customFormat="1" ht="12">
      <c r="A296" s="13"/>
      <c r="B296" s="260"/>
      <c r="C296" s="261"/>
      <c r="D296" s="255" t="s">
        <v>203</v>
      </c>
      <c r="E296" s="262" t="s">
        <v>1276</v>
      </c>
      <c r="F296" s="263" t="s">
        <v>1547</v>
      </c>
      <c r="G296" s="261"/>
      <c r="H296" s="264">
        <v>0.525</v>
      </c>
      <c r="I296" s="265"/>
      <c r="J296" s="261"/>
      <c r="K296" s="261"/>
      <c r="L296" s="266"/>
      <c r="M296" s="267"/>
      <c r="N296" s="268"/>
      <c r="O296" s="268"/>
      <c r="P296" s="268"/>
      <c r="Q296" s="268"/>
      <c r="R296" s="268"/>
      <c r="S296" s="268"/>
      <c r="T296" s="269"/>
      <c r="U296" s="13"/>
      <c r="V296" s="13"/>
      <c r="W296" s="13"/>
      <c r="X296" s="13"/>
      <c r="Y296" s="13"/>
      <c r="Z296" s="13"/>
      <c r="AA296" s="13"/>
      <c r="AB296" s="13"/>
      <c r="AC296" s="13"/>
      <c r="AD296" s="13"/>
      <c r="AE296" s="13"/>
      <c r="AT296" s="270" t="s">
        <v>203</v>
      </c>
      <c r="AU296" s="270" t="s">
        <v>83</v>
      </c>
      <c r="AV296" s="13" t="s">
        <v>85</v>
      </c>
      <c r="AW296" s="13" t="s">
        <v>32</v>
      </c>
      <c r="AX296" s="13" t="s">
        <v>75</v>
      </c>
      <c r="AY296" s="270" t="s">
        <v>172</v>
      </c>
    </row>
    <row r="297" spans="1:51" s="13" customFormat="1" ht="12">
      <c r="A297" s="13"/>
      <c r="B297" s="260"/>
      <c r="C297" s="261"/>
      <c r="D297" s="255" t="s">
        <v>203</v>
      </c>
      <c r="E297" s="262" t="s">
        <v>1290</v>
      </c>
      <c r="F297" s="263" t="s">
        <v>1548</v>
      </c>
      <c r="G297" s="261"/>
      <c r="H297" s="264">
        <v>1.5</v>
      </c>
      <c r="I297" s="265"/>
      <c r="J297" s="261"/>
      <c r="K297" s="261"/>
      <c r="L297" s="266"/>
      <c r="M297" s="267"/>
      <c r="N297" s="268"/>
      <c r="O297" s="268"/>
      <c r="P297" s="268"/>
      <c r="Q297" s="268"/>
      <c r="R297" s="268"/>
      <c r="S297" s="268"/>
      <c r="T297" s="269"/>
      <c r="U297" s="13"/>
      <c r="V297" s="13"/>
      <c r="W297" s="13"/>
      <c r="X297" s="13"/>
      <c r="Y297" s="13"/>
      <c r="Z297" s="13"/>
      <c r="AA297" s="13"/>
      <c r="AB297" s="13"/>
      <c r="AC297" s="13"/>
      <c r="AD297" s="13"/>
      <c r="AE297" s="13"/>
      <c r="AT297" s="270" t="s">
        <v>203</v>
      </c>
      <c r="AU297" s="270" t="s">
        <v>83</v>
      </c>
      <c r="AV297" s="13" t="s">
        <v>85</v>
      </c>
      <c r="AW297" s="13" t="s">
        <v>32</v>
      </c>
      <c r="AX297" s="13" t="s">
        <v>75</v>
      </c>
      <c r="AY297" s="270" t="s">
        <v>172</v>
      </c>
    </row>
    <row r="298" spans="1:51" s="13" customFormat="1" ht="12">
      <c r="A298" s="13"/>
      <c r="B298" s="260"/>
      <c r="C298" s="261"/>
      <c r="D298" s="255" t="s">
        <v>203</v>
      </c>
      <c r="E298" s="262" t="s">
        <v>1302</v>
      </c>
      <c r="F298" s="263" t="s">
        <v>1549</v>
      </c>
      <c r="G298" s="261"/>
      <c r="H298" s="264">
        <v>0.925</v>
      </c>
      <c r="I298" s="265"/>
      <c r="J298" s="261"/>
      <c r="K298" s="261"/>
      <c r="L298" s="266"/>
      <c r="M298" s="267"/>
      <c r="N298" s="268"/>
      <c r="O298" s="268"/>
      <c r="P298" s="268"/>
      <c r="Q298" s="268"/>
      <c r="R298" s="268"/>
      <c r="S298" s="268"/>
      <c r="T298" s="269"/>
      <c r="U298" s="13"/>
      <c r="V298" s="13"/>
      <c r="W298" s="13"/>
      <c r="X298" s="13"/>
      <c r="Y298" s="13"/>
      <c r="Z298" s="13"/>
      <c r="AA298" s="13"/>
      <c r="AB298" s="13"/>
      <c r="AC298" s="13"/>
      <c r="AD298" s="13"/>
      <c r="AE298" s="13"/>
      <c r="AT298" s="270" t="s">
        <v>203</v>
      </c>
      <c r="AU298" s="270" t="s">
        <v>83</v>
      </c>
      <c r="AV298" s="13" t="s">
        <v>85</v>
      </c>
      <c r="AW298" s="13" t="s">
        <v>32</v>
      </c>
      <c r="AX298" s="13" t="s">
        <v>75</v>
      </c>
      <c r="AY298" s="270" t="s">
        <v>172</v>
      </c>
    </row>
    <row r="299" spans="1:51" s="13" customFormat="1" ht="12">
      <c r="A299" s="13"/>
      <c r="B299" s="260"/>
      <c r="C299" s="261"/>
      <c r="D299" s="255" t="s">
        <v>203</v>
      </c>
      <c r="E299" s="262" t="s">
        <v>1307</v>
      </c>
      <c r="F299" s="263" t="s">
        <v>1550</v>
      </c>
      <c r="G299" s="261"/>
      <c r="H299" s="264">
        <v>0.9</v>
      </c>
      <c r="I299" s="265"/>
      <c r="J299" s="261"/>
      <c r="K299" s="261"/>
      <c r="L299" s="266"/>
      <c r="M299" s="267"/>
      <c r="N299" s="268"/>
      <c r="O299" s="268"/>
      <c r="P299" s="268"/>
      <c r="Q299" s="268"/>
      <c r="R299" s="268"/>
      <c r="S299" s="268"/>
      <c r="T299" s="269"/>
      <c r="U299" s="13"/>
      <c r="V299" s="13"/>
      <c r="W299" s="13"/>
      <c r="X299" s="13"/>
      <c r="Y299" s="13"/>
      <c r="Z299" s="13"/>
      <c r="AA299" s="13"/>
      <c r="AB299" s="13"/>
      <c r="AC299" s="13"/>
      <c r="AD299" s="13"/>
      <c r="AE299" s="13"/>
      <c r="AT299" s="270" t="s">
        <v>203</v>
      </c>
      <c r="AU299" s="270" t="s">
        <v>83</v>
      </c>
      <c r="AV299" s="13" t="s">
        <v>85</v>
      </c>
      <c r="AW299" s="13" t="s">
        <v>32</v>
      </c>
      <c r="AX299" s="13" t="s">
        <v>75</v>
      </c>
      <c r="AY299" s="270" t="s">
        <v>172</v>
      </c>
    </row>
    <row r="300" spans="1:51" s="13" customFormat="1" ht="12">
      <c r="A300" s="13"/>
      <c r="B300" s="260"/>
      <c r="C300" s="261"/>
      <c r="D300" s="255" t="s">
        <v>203</v>
      </c>
      <c r="E300" s="262" t="s">
        <v>1317</v>
      </c>
      <c r="F300" s="263" t="s">
        <v>1551</v>
      </c>
      <c r="G300" s="261"/>
      <c r="H300" s="264">
        <v>2.1</v>
      </c>
      <c r="I300" s="265"/>
      <c r="J300" s="261"/>
      <c r="K300" s="261"/>
      <c r="L300" s="266"/>
      <c r="M300" s="267"/>
      <c r="N300" s="268"/>
      <c r="O300" s="268"/>
      <c r="P300" s="268"/>
      <c r="Q300" s="268"/>
      <c r="R300" s="268"/>
      <c r="S300" s="268"/>
      <c r="T300" s="269"/>
      <c r="U300" s="13"/>
      <c r="V300" s="13"/>
      <c r="W300" s="13"/>
      <c r="X300" s="13"/>
      <c r="Y300" s="13"/>
      <c r="Z300" s="13"/>
      <c r="AA300" s="13"/>
      <c r="AB300" s="13"/>
      <c r="AC300" s="13"/>
      <c r="AD300" s="13"/>
      <c r="AE300" s="13"/>
      <c r="AT300" s="270" t="s">
        <v>203</v>
      </c>
      <c r="AU300" s="270" t="s">
        <v>83</v>
      </c>
      <c r="AV300" s="13" t="s">
        <v>85</v>
      </c>
      <c r="AW300" s="13" t="s">
        <v>32</v>
      </c>
      <c r="AX300" s="13" t="s">
        <v>75</v>
      </c>
      <c r="AY300" s="270" t="s">
        <v>172</v>
      </c>
    </row>
    <row r="301" spans="1:51" s="13" customFormat="1" ht="12">
      <c r="A301" s="13"/>
      <c r="B301" s="260"/>
      <c r="C301" s="261"/>
      <c r="D301" s="255" t="s">
        <v>203</v>
      </c>
      <c r="E301" s="262" t="s">
        <v>1552</v>
      </c>
      <c r="F301" s="263" t="s">
        <v>1553</v>
      </c>
      <c r="G301" s="261"/>
      <c r="H301" s="264">
        <v>6.31</v>
      </c>
      <c r="I301" s="265"/>
      <c r="J301" s="261"/>
      <c r="K301" s="261"/>
      <c r="L301" s="266"/>
      <c r="M301" s="267"/>
      <c r="N301" s="268"/>
      <c r="O301" s="268"/>
      <c r="P301" s="268"/>
      <c r="Q301" s="268"/>
      <c r="R301" s="268"/>
      <c r="S301" s="268"/>
      <c r="T301" s="269"/>
      <c r="U301" s="13"/>
      <c r="V301" s="13"/>
      <c r="W301" s="13"/>
      <c r="X301" s="13"/>
      <c r="Y301" s="13"/>
      <c r="Z301" s="13"/>
      <c r="AA301" s="13"/>
      <c r="AB301" s="13"/>
      <c r="AC301" s="13"/>
      <c r="AD301" s="13"/>
      <c r="AE301" s="13"/>
      <c r="AT301" s="270" t="s">
        <v>203</v>
      </c>
      <c r="AU301" s="270" t="s">
        <v>83</v>
      </c>
      <c r="AV301" s="13" t="s">
        <v>85</v>
      </c>
      <c r="AW301" s="13" t="s">
        <v>32</v>
      </c>
      <c r="AX301" s="13" t="s">
        <v>75</v>
      </c>
      <c r="AY301" s="270" t="s">
        <v>172</v>
      </c>
    </row>
    <row r="302" spans="1:51" s="14" customFormat="1" ht="12">
      <c r="A302" s="14"/>
      <c r="B302" s="277"/>
      <c r="C302" s="278"/>
      <c r="D302" s="255" t="s">
        <v>203</v>
      </c>
      <c r="E302" s="279" t="s">
        <v>1</v>
      </c>
      <c r="F302" s="280" t="s">
        <v>1554</v>
      </c>
      <c r="G302" s="278"/>
      <c r="H302" s="279" t="s">
        <v>1</v>
      </c>
      <c r="I302" s="281"/>
      <c r="J302" s="278"/>
      <c r="K302" s="278"/>
      <c r="L302" s="282"/>
      <c r="M302" s="283"/>
      <c r="N302" s="284"/>
      <c r="O302" s="284"/>
      <c r="P302" s="284"/>
      <c r="Q302" s="284"/>
      <c r="R302" s="284"/>
      <c r="S302" s="284"/>
      <c r="T302" s="285"/>
      <c r="U302" s="14"/>
      <c r="V302" s="14"/>
      <c r="W302" s="14"/>
      <c r="X302" s="14"/>
      <c r="Y302" s="14"/>
      <c r="Z302" s="14"/>
      <c r="AA302" s="14"/>
      <c r="AB302" s="14"/>
      <c r="AC302" s="14"/>
      <c r="AD302" s="14"/>
      <c r="AE302" s="14"/>
      <c r="AT302" s="286" t="s">
        <v>203</v>
      </c>
      <c r="AU302" s="286" t="s">
        <v>83</v>
      </c>
      <c r="AV302" s="14" t="s">
        <v>83</v>
      </c>
      <c r="AW302" s="14" t="s">
        <v>32</v>
      </c>
      <c r="AX302" s="14" t="s">
        <v>75</v>
      </c>
      <c r="AY302" s="286" t="s">
        <v>172</v>
      </c>
    </row>
    <row r="303" spans="1:51" s="13" customFormat="1" ht="12">
      <c r="A303" s="13"/>
      <c r="B303" s="260"/>
      <c r="C303" s="261"/>
      <c r="D303" s="255" t="s">
        <v>203</v>
      </c>
      <c r="E303" s="262" t="s">
        <v>1321</v>
      </c>
      <c r="F303" s="263" t="s">
        <v>1555</v>
      </c>
      <c r="G303" s="261"/>
      <c r="H303" s="264">
        <v>0.744</v>
      </c>
      <c r="I303" s="265"/>
      <c r="J303" s="261"/>
      <c r="K303" s="261"/>
      <c r="L303" s="266"/>
      <c r="M303" s="267"/>
      <c r="N303" s="268"/>
      <c r="O303" s="268"/>
      <c r="P303" s="268"/>
      <c r="Q303" s="268"/>
      <c r="R303" s="268"/>
      <c r="S303" s="268"/>
      <c r="T303" s="269"/>
      <c r="U303" s="13"/>
      <c r="V303" s="13"/>
      <c r="W303" s="13"/>
      <c r="X303" s="13"/>
      <c r="Y303" s="13"/>
      <c r="Z303" s="13"/>
      <c r="AA303" s="13"/>
      <c r="AB303" s="13"/>
      <c r="AC303" s="13"/>
      <c r="AD303" s="13"/>
      <c r="AE303" s="13"/>
      <c r="AT303" s="270" t="s">
        <v>203</v>
      </c>
      <c r="AU303" s="270" t="s">
        <v>83</v>
      </c>
      <c r="AV303" s="13" t="s">
        <v>85</v>
      </c>
      <c r="AW303" s="13" t="s">
        <v>32</v>
      </c>
      <c r="AX303" s="13" t="s">
        <v>75</v>
      </c>
      <c r="AY303" s="270" t="s">
        <v>172</v>
      </c>
    </row>
    <row r="304" spans="1:51" s="13" customFormat="1" ht="12">
      <c r="A304" s="13"/>
      <c r="B304" s="260"/>
      <c r="C304" s="261"/>
      <c r="D304" s="255" t="s">
        <v>203</v>
      </c>
      <c r="E304" s="262" t="s">
        <v>1556</v>
      </c>
      <c r="F304" s="263" t="s">
        <v>1557</v>
      </c>
      <c r="G304" s="261"/>
      <c r="H304" s="264">
        <v>0.744</v>
      </c>
      <c r="I304" s="265"/>
      <c r="J304" s="261"/>
      <c r="K304" s="261"/>
      <c r="L304" s="266"/>
      <c r="M304" s="267"/>
      <c r="N304" s="268"/>
      <c r="O304" s="268"/>
      <c r="P304" s="268"/>
      <c r="Q304" s="268"/>
      <c r="R304" s="268"/>
      <c r="S304" s="268"/>
      <c r="T304" s="269"/>
      <c r="U304" s="13"/>
      <c r="V304" s="13"/>
      <c r="W304" s="13"/>
      <c r="X304" s="13"/>
      <c r="Y304" s="13"/>
      <c r="Z304" s="13"/>
      <c r="AA304" s="13"/>
      <c r="AB304" s="13"/>
      <c r="AC304" s="13"/>
      <c r="AD304" s="13"/>
      <c r="AE304" s="13"/>
      <c r="AT304" s="270" t="s">
        <v>203</v>
      </c>
      <c r="AU304" s="270" t="s">
        <v>83</v>
      </c>
      <c r="AV304" s="13" t="s">
        <v>85</v>
      </c>
      <c r="AW304" s="13" t="s">
        <v>32</v>
      </c>
      <c r="AX304" s="13" t="s">
        <v>75</v>
      </c>
      <c r="AY304" s="270" t="s">
        <v>172</v>
      </c>
    </row>
    <row r="305" spans="1:51" s="14" customFormat="1" ht="12">
      <c r="A305" s="14"/>
      <c r="B305" s="277"/>
      <c r="C305" s="278"/>
      <c r="D305" s="255" t="s">
        <v>203</v>
      </c>
      <c r="E305" s="279" t="s">
        <v>1</v>
      </c>
      <c r="F305" s="280" t="s">
        <v>1558</v>
      </c>
      <c r="G305" s="278"/>
      <c r="H305" s="279" t="s">
        <v>1</v>
      </c>
      <c r="I305" s="281"/>
      <c r="J305" s="278"/>
      <c r="K305" s="278"/>
      <c r="L305" s="282"/>
      <c r="M305" s="283"/>
      <c r="N305" s="284"/>
      <c r="O305" s="284"/>
      <c r="P305" s="284"/>
      <c r="Q305" s="284"/>
      <c r="R305" s="284"/>
      <c r="S305" s="284"/>
      <c r="T305" s="285"/>
      <c r="U305" s="14"/>
      <c r="V305" s="14"/>
      <c r="W305" s="14"/>
      <c r="X305" s="14"/>
      <c r="Y305" s="14"/>
      <c r="Z305" s="14"/>
      <c r="AA305" s="14"/>
      <c r="AB305" s="14"/>
      <c r="AC305" s="14"/>
      <c r="AD305" s="14"/>
      <c r="AE305" s="14"/>
      <c r="AT305" s="286" t="s">
        <v>203</v>
      </c>
      <c r="AU305" s="286" t="s">
        <v>83</v>
      </c>
      <c r="AV305" s="14" t="s">
        <v>83</v>
      </c>
      <c r="AW305" s="14" t="s">
        <v>32</v>
      </c>
      <c r="AX305" s="14" t="s">
        <v>75</v>
      </c>
      <c r="AY305" s="286" t="s">
        <v>172</v>
      </c>
    </row>
    <row r="306" spans="1:51" s="13" customFormat="1" ht="12">
      <c r="A306" s="13"/>
      <c r="B306" s="260"/>
      <c r="C306" s="261"/>
      <c r="D306" s="255" t="s">
        <v>203</v>
      </c>
      <c r="E306" s="262" t="s">
        <v>1324</v>
      </c>
      <c r="F306" s="263" t="s">
        <v>1559</v>
      </c>
      <c r="G306" s="261"/>
      <c r="H306" s="264">
        <v>0.911</v>
      </c>
      <c r="I306" s="265"/>
      <c r="J306" s="261"/>
      <c r="K306" s="261"/>
      <c r="L306" s="266"/>
      <c r="M306" s="267"/>
      <c r="N306" s="268"/>
      <c r="O306" s="268"/>
      <c r="P306" s="268"/>
      <c r="Q306" s="268"/>
      <c r="R306" s="268"/>
      <c r="S306" s="268"/>
      <c r="T306" s="269"/>
      <c r="U306" s="13"/>
      <c r="V306" s="13"/>
      <c r="W306" s="13"/>
      <c r="X306" s="13"/>
      <c r="Y306" s="13"/>
      <c r="Z306" s="13"/>
      <c r="AA306" s="13"/>
      <c r="AB306" s="13"/>
      <c r="AC306" s="13"/>
      <c r="AD306" s="13"/>
      <c r="AE306" s="13"/>
      <c r="AT306" s="270" t="s">
        <v>203</v>
      </c>
      <c r="AU306" s="270" t="s">
        <v>83</v>
      </c>
      <c r="AV306" s="13" t="s">
        <v>85</v>
      </c>
      <c r="AW306" s="13" t="s">
        <v>32</v>
      </c>
      <c r="AX306" s="13" t="s">
        <v>75</v>
      </c>
      <c r="AY306" s="270" t="s">
        <v>172</v>
      </c>
    </row>
    <row r="307" spans="1:51" s="13" customFormat="1" ht="12">
      <c r="A307" s="13"/>
      <c r="B307" s="260"/>
      <c r="C307" s="261"/>
      <c r="D307" s="255" t="s">
        <v>203</v>
      </c>
      <c r="E307" s="262" t="s">
        <v>1560</v>
      </c>
      <c r="F307" s="263" t="s">
        <v>1561</v>
      </c>
      <c r="G307" s="261"/>
      <c r="H307" s="264">
        <v>0.911</v>
      </c>
      <c r="I307" s="265"/>
      <c r="J307" s="261"/>
      <c r="K307" s="261"/>
      <c r="L307" s="266"/>
      <c r="M307" s="267"/>
      <c r="N307" s="268"/>
      <c r="O307" s="268"/>
      <c r="P307" s="268"/>
      <c r="Q307" s="268"/>
      <c r="R307" s="268"/>
      <c r="S307" s="268"/>
      <c r="T307" s="269"/>
      <c r="U307" s="13"/>
      <c r="V307" s="13"/>
      <c r="W307" s="13"/>
      <c r="X307" s="13"/>
      <c r="Y307" s="13"/>
      <c r="Z307" s="13"/>
      <c r="AA307" s="13"/>
      <c r="AB307" s="13"/>
      <c r="AC307" s="13"/>
      <c r="AD307" s="13"/>
      <c r="AE307" s="13"/>
      <c r="AT307" s="270" t="s">
        <v>203</v>
      </c>
      <c r="AU307" s="270" t="s">
        <v>83</v>
      </c>
      <c r="AV307" s="13" t="s">
        <v>85</v>
      </c>
      <c r="AW307" s="13" t="s">
        <v>32</v>
      </c>
      <c r="AX307" s="13" t="s">
        <v>75</v>
      </c>
      <c r="AY307" s="270" t="s">
        <v>172</v>
      </c>
    </row>
    <row r="308" spans="1:51" s="13" customFormat="1" ht="12">
      <c r="A308" s="13"/>
      <c r="B308" s="260"/>
      <c r="C308" s="261"/>
      <c r="D308" s="255" t="s">
        <v>203</v>
      </c>
      <c r="E308" s="262" t="s">
        <v>1562</v>
      </c>
      <c r="F308" s="263" t="s">
        <v>1563</v>
      </c>
      <c r="G308" s="261"/>
      <c r="H308" s="264">
        <v>7.965</v>
      </c>
      <c r="I308" s="265"/>
      <c r="J308" s="261"/>
      <c r="K308" s="261"/>
      <c r="L308" s="266"/>
      <c r="M308" s="267"/>
      <c r="N308" s="268"/>
      <c r="O308" s="268"/>
      <c r="P308" s="268"/>
      <c r="Q308" s="268"/>
      <c r="R308" s="268"/>
      <c r="S308" s="268"/>
      <c r="T308" s="269"/>
      <c r="U308" s="13"/>
      <c r="V308" s="13"/>
      <c r="W308" s="13"/>
      <c r="X308" s="13"/>
      <c r="Y308" s="13"/>
      <c r="Z308" s="13"/>
      <c r="AA308" s="13"/>
      <c r="AB308" s="13"/>
      <c r="AC308" s="13"/>
      <c r="AD308" s="13"/>
      <c r="AE308" s="13"/>
      <c r="AT308" s="270" t="s">
        <v>203</v>
      </c>
      <c r="AU308" s="270" t="s">
        <v>83</v>
      </c>
      <c r="AV308" s="13" t="s">
        <v>85</v>
      </c>
      <c r="AW308" s="13" t="s">
        <v>32</v>
      </c>
      <c r="AX308" s="13" t="s">
        <v>83</v>
      </c>
      <c r="AY308" s="270" t="s">
        <v>172</v>
      </c>
    </row>
    <row r="309" spans="1:65" s="2" customFormat="1" ht="24.15" customHeight="1">
      <c r="A309" s="39"/>
      <c r="B309" s="40"/>
      <c r="C309" s="242" t="s">
        <v>346</v>
      </c>
      <c r="D309" s="242" t="s">
        <v>175</v>
      </c>
      <c r="E309" s="243" t="s">
        <v>1564</v>
      </c>
      <c r="F309" s="244" t="s">
        <v>1565</v>
      </c>
      <c r="G309" s="245" t="s">
        <v>1401</v>
      </c>
      <c r="H309" s="246">
        <v>0.3</v>
      </c>
      <c r="I309" s="247"/>
      <c r="J309" s="248">
        <f>ROUND(I309*H309,2)</f>
        <v>0</v>
      </c>
      <c r="K309" s="244" t="s">
        <v>1337</v>
      </c>
      <c r="L309" s="45"/>
      <c r="M309" s="249" t="s">
        <v>1</v>
      </c>
      <c r="N309" s="250" t="s">
        <v>40</v>
      </c>
      <c r="O309" s="92"/>
      <c r="P309" s="251">
        <f>O309*H309</f>
        <v>0</v>
      </c>
      <c r="Q309" s="251">
        <v>0</v>
      </c>
      <c r="R309" s="251">
        <f>Q309*H309</f>
        <v>0</v>
      </c>
      <c r="S309" s="251">
        <v>0.066</v>
      </c>
      <c r="T309" s="252">
        <f>S309*H309</f>
        <v>0.0198</v>
      </c>
      <c r="U309" s="39"/>
      <c r="V309" s="39"/>
      <c r="W309" s="39"/>
      <c r="X309" s="39"/>
      <c r="Y309" s="39"/>
      <c r="Z309" s="39"/>
      <c r="AA309" s="39"/>
      <c r="AB309" s="39"/>
      <c r="AC309" s="39"/>
      <c r="AD309" s="39"/>
      <c r="AE309" s="39"/>
      <c r="AR309" s="253" t="s">
        <v>195</v>
      </c>
      <c r="AT309" s="253" t="s">
        <v>175</v>
      </c>
      <c r="AU309" s="253" t="s">
        <v>83</v>
      </c>
      <c r="AY309" s="18" t="s">
        <v>172</v>
      </c>
      <c r="BE309" s="254">
        <f>IF(N309="základní",J309,0)</f>
        <v>0</v>
      </c>
      <c r="BF309" s="254">
        <f>IF(N309="snížená",J309,0)</f>
        <v>0</v>
      </c>
      <c r="BG309" s="254">
        <f>IF(N309="zákl. přenesená",J309,0)</f>
        <v>0</v>
      </c>
      <c r="BH309" s="254">
        <f>IF(N309="sníž. přenesená",J309,0)</f>
        <v>0</v>
      </c>
      <c r="BI309" s="254">
        <f>IF(N309="nulová",J309,0)</f>
        <v>0</v>
      </c>
      <c r="BJ309" s="18" t="s">
        <v>83</v>
      </c>
      <c r="BK309" s="254">
        <f>ROUND(I309*H309,2)</f>
        <v>0</v>
      </c>
      <c r="BL309" s="18" t="s">
        <v>195</v>
      </c>
      <c r="BM309" s="253" t="s">
        <v>1566</v>
      </c>
    </row>
    <row r="310" spans="1:47" s="2" customFormat="1" ht="12">
      <c r="A310" s="39"/>
      <c r="B310" s="40"/>
      <c r="C310" s="41"/>
      <c r="D310" s="255" t="s">
        <v>182</v>
      </c>
      <c r="E310" s="41"/>
      <c r="F310" s="256" t="s">
        <v>1567</v>
      </c>
      <c r="G310" s="41"/>
      <c r="H310" s="41"/>
      <c r="I310" s="210"/>
      <c r="J310" s="41"/>
      <c r="K310" s="41"/>
      <c r="L310" s="45"/>
      <c r="M310" s="257"/>
      <c r="N310" s="258"/>
      <c r="O310" s="92"/>
      <c r="P310" s="92"/>
      <c r="Q310" s="92"/>
      <c r="R310" s="92"/>
      <c r="S310" s="92"/>
      <c r="T310" s="93"/>
      <c r="U310" s="39"/>
      <c r="V310" s="39"/>
      <c r="W310" s="39"/>
      <c r="X310" s="39"/>
      <c r="Y310" s="39"/>
      <c r="Z310" s="39"/>
      <c r="AA310" s="39"/>
      <c r="AB310" s="39"/>
      <c r="AC310" s="39"/>
      <c r="AD310" s="39"/>
      <c r="AE310" s="39"/>
      <c r="AT310" s="18" t="s">
        <v>182</v>
      </c>
      <c r="AU310" s="18" t="s">
        <v>83</v>
      </c>
    </row>
    <row r="311" spans="1:47" s="2" customFormat="1" ht="12">
      <c r="A311" s="39"/>
      <c r="B311" s="40"/>
      <c r="C311" s="41"/>
      <c r="D311" s="255" t="s">
        <v>242</v>
      </c>
      <c r="E311" s="41"/>
      <c r="F311" s="259" t="s">
        <v>1543</v>
      </c>
      <c r="G311" s="41"/>
      <c r="H311" s="41"/>
      <c r="I311" s="210"/>
      <c r="J311" s="41"/>
      <c r="K311" s="41"/>
      <c r="L311" s="45"/>
      <c r="M311" s="257"/>
      <c r="N311" s="258"/>
      <c r="O311" s="92"/>
      <c r="P311" s="92"/>
      <c r="Q311" s="92"/>
      <c r="R311" s="92"/>
      <c r="S311" s="92"/>
      <c r="T311" s="93"/>
      <c r="U311" s="39"/>
      <c r="V311" s="39"/>
      <c r="W311" s="39"/>
      <c r="X311" s="39"/>
      <c r="Y311" s="39"/>
      <c r="Z311" s="39"/>
      <c r="AA311" s="39"/>
      <c r="AB311" s="39"/>
      <c r="AC311" s="39"/>
      <c r="AD311" s="39"/>
      <c r="AE311" s="39"/>
      <c r="AT311" s="18" t="s">
        <v>242</v>
      </c>
      <c r="AU311" s="18" t="s">
        <v>83</v>
      </c>
    </row>
    <row r="312" spans="1:51" s="14" customFormat="1" ht="12">
      <c r="A312" s="14"/>
      <c r="B312" s="277"/>
      <c r="C312" s="278"/>
      <c r="D312" s="255" t="s">
        <v>203</v>
      </c>
      <c r="E312" s="279" t="s">
        <v>1</v>
      </c>
      <c r="F312" s="280" t="s">
        <v>1406</v>
      </c>
      <c r="G312" s="278"/>
      <c r="H312" s="279" t="s">
        <v>1</v>
      </c>
      <c r="I312" s="281"/>
      <c r="J312" s="278"/>
      <c r="K312" s="278"/>
      <c r="L312" s="282"/>
      <c r="M312" s="283"/>
      <c r="N312" s="284"/>
      <c r="O312" s="284"/>
      <c r="P312" s="284"/>
      <c r="Q312" s="284"/>
      <c r="R312" s="284"/>
      <c r="S312" s="284"/>
      <c r="T312" s="285"/>
      <c r="U312" s="14"/>
      <c r="V312" s="14"/>
      <c r="W312" s="14"/>
      <c r="X312" s="14"/>
      <c r="Y312" s="14"/>
      <c r="Z312" s="14"/>
      <c r="AA312" s="14"/>
      <c r="AB312" s="14"/>
      <c r="AC312" s="14"/>
      <c r="AD312" s="14"/>
      <c r="AE312" s="14"/>
      <c r="AT312" s="286" t="s">
        <v>203</v>
      </c>
      <c r="AU312" s="286" t="s">
        <v>83</v>
      </c>
      <c r="AV312" s="14" t="s">
        <v>83</v>
      </c>
      <c r="AW312" s="14" t="s">
        <v>32</v>
      </c>
      <c r="AX312" s="14" t="s">
        <v>75</v>
      </c>
      <c r="AY312" s="286" t="s">
        <v>172</v>
      </c>
    </row>
    <row r="313" spans="1:51" s="14" customFormat="1" ht="12">
      <c r="A313" s="14"/>
      <c r="B313" s="277"/>
      <c r="C313" s="278"/>
      <c r="D313" s="255" t="s">
        <v>203</v>
      </c>
      <c r="E313" s="279" t="s">
        <v>1</v>
      </c>
      <c r="F313" s="280" t="s">
        <v>1544</v>
      </c>
      <c r="G313" s="278"/>
      <c r="H313" s="279" t="s">
        <v>1</v>
      </c>
      <c r="I313" s="281"/>
      <c r="J313" s="278"/>
      <c r="K313" s="278"/>
      <c r="L313" s="282"/>
      <c r="M313" s="283"/>
      <c r="N313" s="284"/>
      <c r="O313" s="284"/>
      <c r="P313" s="284"/>
      <c r="Q313" s="284"/>
      <c r="R313" s="284"/>
      <c r="S313" s="284"/>
      <c r="T313" s="285"/>
      <c r="U313" s="14"/>
      <c r="V313" s="14"/>
      <c r="W313" s="14"/>
      <c r="X313" s="14"/>
      <c r="Y313" s="14"/>
      <c r="Z313" s="14"/>
      <c r="AA313" s="14"/>
      <c r="AB313" s="14"/>
      <c r="AC313" s="14"/>
      <c r="AD313" s="14"/>
      <c r="AE313" s="14"/>
      <c r="AT313" s="286" t="s">
        <v>203</v>
      </c>
      <c r="AU313" s="286" t="s">
        <v>83</v>
      </c>
      <c r="AV313" s="14" t="s">
        <v>83</v>
      </c>
      <c r="AW313" s="14" t="s">
        <v>32</v>
      </c>
      <c r="AX313" s="14" t="s">
        <v>75</v>
      </c>
      <c r="AY313" s="286" t="s">
        <v>172</v>
      </c>
    </row>
    <row r="314" spans="1:51" s="14" customFormat="1" ht="12">
      <c r="A314" s="14"/>
      <c r="B314" s="277"/>
      <c r="C314" s="278"/>
      <c r="D314" s="255" t="s">
        <v>203</v>
      </c>
      <c r="E314" s="279" t="s">
        <v>1</v>
      </c>
      <c r="F314" s="280" t="s">
        <v>1554</v>
      </c>
      <c r="G314" s="278"/>
      <c r="H314" s="279" t="s">
        <v>1</v>
      </c>
      <c r="I314" s="281"/>
      <c r="J314" s="278"/>
      <c r="K314" s="278"/>
      <c r="L314" s="282"/>
      <c r="M314" s="283"/>
      <c r="N314" s="284"/>
      <c r="O314" s="284"/>
      <c r="P314" s="284"/>
      <c r="Q314" s="284"/>
      <c r="R314" s="284"/>
      <c r="S314" s="284"/>
      <c r="T314" s="285"/>
      <c r="U314" s="14"/>
      <c r="V314" s="14"/>
      <c r="W314" s="14"/>
      <c r="X314" s="14"/>
      <c r="Y314" s="14"/>
      <c r="Z314" s="14"/>
      <c r="AA314" s="14"/>
      <c r="AB314" s="14"/>
      <c r="AC314" s="14"/>
      <c r="AD314" s="14"/>
      <c r="AE314" s="14"/>
      <c r="AT314" s="286" t="s">
        <v>203</v>
      </c>
      <c r="AU314" s="286" t="s">
        <v>83</v>
      </c>
      <c r="AV314" s="14" t="s">
        <v>83</v>
      </c>
      <c r="AW314" s="14" t="s">
        <v>32</v>
      </c>
      <c r="AX314" s="14" t="s">
        <v>75</v>
      </c>
      <c r="AY314" s="286" t="s">
        <v>172</v>
      </c>
    </row>
    <row r="315" spans="1:51" s="13" customFormat="1" ht="12">
      <c r="A315" s="13"/>
      <c r="B315" s="260"/>
      <c r="C315" s="261"/>
      <c r="D315" s="255" t="s">
        <v>203</v>
      </c>
      <c r="E315" s="262" t="s">
        <v>1568</v>
      </c>
      <c r="F315" s="263" t="s">
        <v>1569</v>
      </c>
      <c r="G315" s="261"/>
      <c r="H315" s="264">
        <v>0.3</v>
      </c>
      <c r="I315" s="265"/>
      <c r="J315" s="261"/>
      <c r="K315" s="261"/>
      <c r="L315" s="266"/>
      <c r="M315" s="267"/>
      <c r="N315" s="268"/>
      <c r="O315" s="268"/>
      <c r="P315" s="268"/>
      <c r="Q315" s="268"/>
      <c r="R315" s="268"/>
      <c r="S315" s="268"/>
      <c r="T315" s="269"/>
      <c r="U315" s="13"/>
      <c r="V315" s="13"/>
      <c r="W315" s="13"/>
      <c r="X315" s="13"/>
      <c r="Y315" s="13"/>
      <c r="Z315" s="13"/>
      <c r="AA315" s="13"/>
      <c r="AB315" s="13"/>
      <c r="AC315" s="13"/>
      <c r="AD315" s="13"/>
      <c r="AE315" s="13"/>
      <c r="AT315" s="270" t="s">
        <v>203</v>
      </c>
      <c r="AU315" s="270" t="s">
        <v>83</v>
      </c>
      <c r="AV315" s="13" t="s">
        <v>85</v>
      </c>
      <c r="AW315" s="13" t="s">
        <v>32</v>
      </c>
      <c r="AX315" s="13" t="s">
        <v>75</v>
      </c>
      <c r="AY315" s="270" t="s">
        <v>172</v>
      </c>
    </row>
    <row r="316" spans="1:51" s="13" customFormat="1" ht="12">
      <c r="A316" s="13"/>
      <c r="B316" s="260"/>
      <c r="C316" s="261"/>
      <c r="D316" s="255" t="s">
        <v>203</v>
      </c>
      <c r="E316" s="262" t="s">
        <v>1570</v>
      </c>
      <c r="F316" s="263" t="s">
        <v>1571</v>
      </c>
      <c r="G316" s="261"/>
      <c r="H316" s="264">
        <v>0.3</v>
      </c>
      <c r="I316" s="265"/>
      <c r="J316" s="261"/>
      <c r="K316" s="261"/>
      <c r="L316" s="266"/>
      <c r="M316" s="267"/>
      <c r="N316" s="268"/>
      <c r="O316" s="268"/>
      <c r="P316" s="268"/>
      <c r="Q316" s="268"/>
      <c r="R316" s="268"/>
      <c r="S316" s="268"/>
      <c r="T316" s="269"/>
      <c r="U316" s="13"/>
      <c r="V316" s="13"/>
      <c r="W316" s="13"/>
      <c r="X316" s="13"/>
      <c r="Y316" s="13"/>
      <c r="Z316" s="13"/>
      <c r="AA316" s="13"/>
      <c r="AB316" s="13"/>
      <c r="AC316" s="13"/>
      <c r="AD316" s="13"/>
      <c r="AE316" s="13"/>
      <c r="AT316" s="270" t="s">
        <v>203</v>
      </c>
      <c r="AU316" s="270" t="s">
        <v>83</v>
      </c>
      <c r="AV316" s="13" t="s">
        <v>85</v>
      </c>
      <c r="AW316" s="13" t="s">
        <v>32</v>
      </c>
      <c r="AX316" s="13" t="s">
        <v>83</v>
      </c>
      <c r="AY316" s="270" t="s">
        <v>172</v>
      </c>
    </row>
    <row r="317" spans="1:65" s="2" customFormat="1" ht="24.15" customHeight="1">
      <c r="A317" s="39"/>
      <c r="B317" s="40"/>
      <c r="C317" s="242" t="s">
        <v>353</v>
      </c>
      <c r="D317" s="242" t="s">
        <v>175</v>
      </c>
      <c r="E317" s="243" t="s">
        <v>1572</v>
      </c>
      <c r="F317" s="244" t="s">
        <v>1573</v>
      </c>
      <c r="G317" s="245" t="s">
        <v>1401</v>
      </c>
      <c r="H317" s="246">
        <v>1.3</v>
      </c>
      <c r="I317" s="247"/>
      <c r="J317" s="248">
        <f>ROUND(I317*H317,2)</f>
        <v>0</v>
      </c>
      <c r="K317" s="244" t="s">
        <v>1337</v>
      </c>
      <c r="L317" s="45"/>
      <c r="M317" s="249" t="s">
        <v>1</v>
      </c>
      <c r="N317" s="250" t="s">
        <v>40</v>
      </c>
      <c r="O317" s="92"/>
      <c r="P317" s="251">
        <f>O317*H317</f>
        <v>0</v>
      </c>
      <c r="Q317" s="251">
        <v>0</v>
      </c>
      <c r="R317" s="251">
        <f>Q317*H317</f>
        <v>0</v>
      </c>
      <c r="S317" s="251">
        <v>0.066</v>
      </c>
      <c r="T317" s="252">
        <f>S317*H317</f>
        <v>0.0858</v>
      </c>
      <c r="U317" s="39"/>
      <c r="V317" s="39"/>
      <c r="W317" s="39"/>
      <c r="X317" s="39"/>
      <c r="Y317" s="39"/>
      <c r="Z317" s="39"/>
      <c r="AA317" s="39"/>
      <c r="AB317" s="39"/>
      <c r="AC317" s="39"/>
      <c r="AD317" s="39"/>
      <c r="AE317" s="39"/>
      <c r="AR317" s="253" t="s">
        <v>195</v>
      </c>
      <c r="AT317" s="253" t="s">
        <v>175</v>
      </c>
      <c r="AU317" s="253" t="s">
        <v>83</v>
      </c>
      <c r="AY317" s="18" t="s">
        <v>172</v>
      </c>
      <c r="BE317" s="254">
        <f>IF(N317="základní",J317,0)</f>
        <v>0</v>
      </c>
      <c r="BF317" s="254">
        <f>IF(N317="snížená",J317,0)</f>
        <v>0</v>
      </c>
      <c r="BG317" s="254">
        <f>IF(N317="zákl. přenesená",J317,0)</f>
        <v>0</v>
      </c>
      <c r="BH317" s="254">
        <f>IF(N317="sníž. přenesená",J317,0)</f>
        <v>0</v>
      </c>
      <c r="BI317" s="254">
        <f>IF(N317="nulová",J317,0)</f>
        <v>0</v>
      </c>
      <c r="BJ317" s="18" t="s">
        <v>83</v>
      </c>
      <c r="BK317" s="254">
        <f>ROUND(I317*H317,2)</f>
        <v>0</v>
      </c>
      <c r="BL317" s="18" t="s">
        <v>195</v>
      </c>
      <c r="BM317" s="253" t="s">
        <v>1574</v>
      </c>
    </row>
    <row r="318" spans="1:47" s="2" customFormat="1" ht="12">
      <c r="A318" s="39"/>
      <c r="B318" s="40"/>
      <c r="C318" s="41"/>
      <c r="D318" s="255" t="s">
        <v>182</v>
      </c>
      <c r="E318" s="41"/>
      <c r="F318" s="256" t="s">
        <v>1575</v>
      </c>
      <c r="G318" s="41"/>
      <c r="H318" s="41"/>
      <c r="I318" s="210"/>
      <c r="J318" s="41"/>
      <c r="K318" s="41"/>
      <c r="L318" s="45"/>
      <c r="M318" s="257"/>
      <c r="N318" s="258"/>
      <c r="O318" s="92"/>
      <c r="P318" s="92"/>
      <c r="Q318" s="92"/>
      <c r="R318" s="92"/>
      <c r="S318" s="92"/>
      <c r="T318" s="93"/>
      <c r="U318" s="39"/>
      <c r="V318" s="39"/>
      <c r="W318" s="39"/>
      <c r="X318" s="39"/>
      <c r="Y318" s="39"/>
      <c r="Z318" s="39"/>
      <c r="AA318" s="39"/>
      <c r="AB318" s="39"/>
      <c r="AC318" s="39"/>
      <c r="AD318" s="39"/>
      <c r="AE318" s="39"/>
      <c r="AT318" s="18" t="s">
        <v>182</v>
      </c>
      <c r="AU318" s="18" t="s">
        <v>83</v>
      </c>
    </row>
    <row r="319" spans="1:47" s="2" customFormat="1" ht="12">
      <c r="A319" s="39"/>
      <c r="B319" s="40"/>
      <c r="C319" s="41"/>
      <c r="D319" s="255" t="s">
        <v>242</v>
      </c>
      <c r="E319" s="41"/>
      <c r="F319" s="259" t="s">
        <v>1543</v>
      </c>
      <c r="G319" s="41"/>
      <c r="H319" s="41"/>
      <c r="I319" s="210"/>
      <c r="J319" s="41"/>
      <c r="K319" s="41"/>
      <c r="L319" s="45"/>
      <c r="M319" s="257"/>
      <c r="N319" s="258"/>
      <c r="O319" s="92"/>
      <c r="P319" s="92"/>
      <c r="Q319" s="92"/>
      <c r="R319" s="92"/>
      <c r="S319" s="92"/>
      <c r="T319" s="93"/>
      <c r="U319" s="39"/>
      <c r="V319" s="39"/>
      <c r="W319" s="39"/>
      <c r="X319" s="39"/>
      <c r="Y319" s="39"/>
      <c r="Z319" s="39"/>
      <c r="AA319" s="39"/>
      <c r="AB319" s="39"/>
      <c r="AC319" s="39"/>
      <c r="AD319" s="39"/>
      <c r="AE319" s="39"/>
      <c r="AT319" s="18" t="s">
        <v>242</v>
      </c>
      <c r="AU319" s="18" t="s">
        <v>83</v>
      </c>
    </row>
    <row r="320" spans="1:51" s="14" customFormat="1" ht="12">
      <c r="A320" s="14"/>
      <c r="B320" s="277"/>
      <c r="C320" s="278"/>
      <c r="D320" s="255" t="s">
        <v>203</v>
      </c>
      <c r="E320" s="279" t="s">
        <v>1</v>
      </c>
      <c r="F320" s="280" t="s">
        <v>1406</v>
      </c>
      <c r="G320" s="278"/>
      <c r="H320" s="279" t="s">
        <v>1</v>
      </c>
      <c r="I320" s="281"/>
      <c r="J320" s="278"/>
      <c r="K320" s="278"/>
      <c r="L320" s="282"/>
      <c r="M320" s="283"/>
      <c r="N320" s="284"/>
      <c r="O320" s="284"/>
      <c r="P320" s="284"/>
      <c r="Q320" s="284"/>
      <c r="R320" s="284"/>
      <c r="S320" s="284"/>
      <c r="T320" s="285"/>
      <c r="U320" s="14"/>
      <c r="V320" s="14"/>
      <c r="W320" s="14"/>
      <c r="X320" s="14"/>
      <c r="Y320" s="14"/>
      <c r="Z320" s="14"/>
      <c r="AA320" s="14"/>
      <c r="AB320" s="14"/>
      <c r="AC320" s="14"/>
      <c r="AD320" s="14"/>
      <c r="AE320" s="14"/>
      <c r="AT320" s="286" t="s">
        <v>203</v>
      </c>
      <c r="AU320" s="286" t="s">
        <v>83</v>
      </c>
      <c r="AV320" s="14" t="s">
        <v>83</v>
      </c>
      <c r="AW320" s="14" t="s">
        <v>32</v>
      </c>
      <c r="AX320" s="14" t="s">
        <v>75</v>
      </c>
      <c r="AY320" s="286" t="s">
        <v>172</v>
      </c>
    </row>
    <row r="321" spans="1:51" s="14" customFormat="1" ht="12">
      <c r="A321" s="14"/>
      <c r="B321" s="277"/>
      <c r="C321" s="278"/>
      <c r="D321" s="255" t="s">
        <v>203</v>
      </c>
      <c r="E321" s="279" t="s">
        <v>1</v>
      </c>
      <c r="F321" s="280" t="s">
        <v>1544</v>
      </c>
      <c r="G321" s="278"/>
      <c r="H321" s="279" t="s">
        <v>1</v>
      </c>
      <c r="I321" s="281"/>
      <c r="J321" s="278"/>
      <c r="K321" s="278"/>
      <c r="L321" s="282"/>
      <c r="M321" s="283"/>
      <c r="N321" s="284"/>
      <c r="O321" s="284"/>
      <c r="P321" s="284"/>
      <c r="Q321" s="284"/>
      <c r="R321" s="284"/>
      <c r="S321" s="284"/>
      <c r="T321" s="285"/>
      <c r="U321" s="14"/>
      <c r="V321" s="14"/>
      <c r="W321" s="14"/>
      <c r="X321" s="14"/>
      <c r="Y321" s="14"/>
      <c r="Z321" s="14"/>
      <c r="AA321" s="14"/>
      <c r="AB321" s="14"/>
      <c r="AC321" s="14"/>
      <c r="AD321" s="14"/>
      <c r="AE321" s="14"/>
      <c r="AT321" s="286" t="s">
        <v>203</v>
      </c>
      <c r="AU321" s="286" t="s">
        <v>83</v>
      </c>
      <c r="AV321" s="14" t="s">
        <v>83</v>
      </c>
      <c r="AW321" s="14" t="s">
        <v>32</v>
      </c>
      <c r="AX321" s="14" t="s">
        <v>75</v>
      </c>
      <c r="AY321" s="286" t="s">
        <v>172</v>
      </c>
    </row>
    <row r="322" spans="1:51" s="14" customFormat="1" ht="12">
      <c r="A322" s="14"/>
      <c r="B322" s="277"/>
      <c r="C322" s="278"/>
      <c r="D322" s="255" t="s">
        <v>203</v>
      </c>
      <c r="E322" s="279" t="s">
        <v>1</v>
      </c>
      <c r="F322" s="280" t="s">
        <v>1554</v>
      </c>
      <c r="G322" s="278"/>
      <c r="H322" s="279" t="s">
        <v>1</v>
      </c>
      <c r="I322" s="281"/>
      <c r="J322" s="278"/>
      <c r="K322" s="278"/>
      <c r="L322" s="282"/>
      <c r="M322" s="283"/>
      <c r="N322" s="284"/>
      <c r="O322" s="284"/>
      <c r="P322" s="284"/>
      <c r="Q322" s="284"/>
      <c r="R322" s="284"/>
      <c r="S322" s="284"/>
      <c r="T322" s="285"/>
      <c r="U322" s="14"/>
      <c r="V322" s="14"/>
      <c r="W322" s="14"/>
      <c r="X322" s="14"/>
      <c r="Y322" s="14"/>
      <c r="Z322" s="14"/>
      <c r="AA322" s="14"/>
      <c r="AB322" s="14"/>
      <c r="AC322" s="14"/>
      <c r="AD322" s="14"/>
      <c r="AE322" s="14"/>
      <c r="AT322" s="286" t="s">
        <v>203</v>
      </c>
      <c r="AU322" s="286" t="s">
        <v>83</v>
      </c>
      <c r="AV322" s="14" t="s">
        <v>83</v>
      </c>
      <c r="AW322" s="14" t="s">
        <v>32</v>
      </c>
      <c r="AX322" s="14" t="s">
        <v>75</v>
      </c>
      <c r="AY322" s="286" t="s">
        <v>172</v>
      </c>
    </row>
    <row r="323" spans="1:51" s="13" customFormat="1" ht="12">
      <c r="A323" s="13"/>
      <c r="B323" s="260"/>
      <c r="C323" s="261"/>
      <c r="D323" s="255" t="s">
        <v>203</v>
      </c>
      <c r="E323" s="262" t="s">
        <v>1576</v>
      </c>
      <c r="F323" s="263" t="s">
        <v>1577</v>
      </c>
      <c r="G323" s="261"/>
      <c r="H323" s="264">
        <v>1.3</v>
      </c>
      <c r="I323" s="265"/>
      <c r="J323" s="261"/>
      <c r="K323" s="261"/>
      <c r="L323" s="266"/>
      <c r="M323" s="267"/>
      <c r="N323" s="268"/>
      <c r="O323" s="268"/>
      <c r="P323" s="268"/>
      <c r="Q323" s="268"/>
      <c r="R323" s="268"/>
      <c r="S323" s="268"/>
      <c r="T323" s="269"/>
      <c r="U323" s="13"/>
      <c r="V323" s="13"/>
      <c r="W323" s="13"/>
      <c r="X323" s="13"/>
      <c r="Y323" s="13"/>
      <c r="Z323" s="13"/>
      <c r="AA323" s="13"/>
      <c r="AB323" s="13"/>
      <c r="AC323" s="13"/>
      <c r="AD323" s="13"/>
      <c r="AE323" s="13"/>
      <c r="AT323" s="270" t="s">
        <v>203</v>
      </c>
      <c r="AU323" s="270" t="s">
        <v>83</v>
      </c>
      <c r="AV323" s="13" t="s">
        <v>85</v>
      </c>
      <c r="AW323" s="13" t="s">
        <v>32</v>
      </c>
      <c r="AX323" s="13" t="s">
        <v>75</v>
      </c>
      <c r="AY323" s="270" t="s">
        <v>172</v>
      </c>
    </row>
    <row r="324" spans="1:51" s="13" customFormat="1" ht="12">
      <c r="A324" s="13"/>
      <c r="B324" s="260"/>
      <c r="C324" s="261"/>
      <c r="D324" s="255" t="s">
        <v>203</v>
      </c>
      <c r="E324" s="262" t="s">
        <v>1578</v>
      </c>
      <c r="F324" s="263" t="s">
        <v>1579</v>
      </c>
      <c r="G324" s="261"/>
      <c r="H324" s="264">
        <v>1.3</v>
      </c>
      <c r="I324" s="265"/>
      <c r="J324" s="261"/>
      <c r="K324" s="261"/>
      <c r="L324" s="266"/>
      <c r="M324" s="267"/>
      <c r="N324" s="268"/>
      <c r="O324" s="268"/>
      <c r="P324" s="268"/>
      <c r="Q324" s="268"/>
      <c r="R324" s="268"/>
      <c r="S324" s="268"/>
      <c r="T324" s="269"/>
      <c r="U324" s="13"/>
      <c r="V324" s="13"/>
      <c r="W324" s="13"/>
      <c r="X324" s="13"/>
      <c r="Y324" s="13"/>
      <c r="Z324" s="13"/>
      <c r="AA324" s="13"/>
      <c r="AB324" s="13"/>
      <c r="AC324" s="13"/>
      <c r="AD324" s="13"/>
      <c r="AE324" s="13"/>
      <c r="AT324" s="270" t="s">
        <v>203</v>
      </c>
      <c r="AU324" s="270" t="s">
        <v>83</v>
      </c>
      <c r="AV324" s="13" t="s">
        <v>85</v>
      </c>
      <c r="AW324" s="13" t="s">
        <v>32</v>
      </c>
      <c r="AX324" s="13" t="s">
        <v>83</v>
      </c>
      <c r="AY324" s="270" t="s">
        <v>172</v>
      </c>
    </row>
    <row r="325" spans="1:65" s="2" customFormat="1" ht="24.15" customHeight="1">
      <c r="A325" s="39"/>
      <c r="B325" s="40"/>
      <c r="C325" s="242" t="s">
        <v>359</v>
      </c>
      <c r="D325" s="242" t="s">
        <v>175</v>
      </c>
      <c r="E325" s="243" t="s">
        <v>1580</v>
      </c>
      <c r="F325" s="244" t="s">
        <v>1581</v>
      </c>
      <c r="G325" s="245" t="s">
        <v>1401</v>
      </c>
      <c r="H325" s="246">
        <v>9.565</v>
      </c>
      <c r="I325" s="247"/>
      <c r="J325" s="248">
        <f>ROUND(I325*H325,2)</f>
        <v>0</v>
      </c>
      <c r="K325" s="244" t="s">
        <v>216</v>
      </c>
      <c r="L325" s="45"/>
      <c r="M325" s="249" t="s">
        <v>1</v>
      </c>
      <c r="N325" s="250" t="s">
        <v>40</v>
      </c>
      <c r="O325" s="92"/>
      <c r="P325" s="251">
        <f>O325*H325</f>
        <v>0</v>
      </c>
      <c r="Q325" s="251">
        <v>0</v>
      </c>
      <c r="R325" s="251">
        <f>Q325*H325</f>
        <v>0</v>
      </c>
      <c r="S325" s="251">
        <v>0</v>
      </c>
      <c r="T325" s="252">
        <f>S325*H325</f>
        <v>0</v>
      </c>
      <c r="U325" s="39"/>
      <c r="V325" s="39"/>
      <c r="W325" s="39"/>
      <c r="X325" s="39"/>
      <c r="Y325" s="39"/>
      <c r="Z325" s="39"/>
      <c r="AA325" s="39"/>
      <c r="AB325" s="39"/>
      <c r="AC325" s="39"/>
      <c r="AD325" s="39"/>
      <c r="AE325" s="39"/>
      <c r="AR325" s="253" t="s">
        <v>195</v>
      </c>
      <c r="AT325" s="253" t="s">
        <v>175</v>
      </c>
      <c r="AU325" s="253" t="s">
        <v>83</v>
      </c>
      <c r="AY325" s="18" t="s">
        <v>172</v>
      </c>
      <c r="BE325" s="254">
        <f>IF(N325="základní",J325,0)</f>
        <v>0</v>
      </c>
      <c r="BF325" s="254">
        <f>IF(N325="snížená",J325,0)</f>
        <v>0</v>
      </c>
      <c r="BG325" s="254">
        <f>IF(N325="zákl. přenesená",J325,0)</f>
        <v>0</v>
      </c>
      <c r="BH325" s="254">
        <f>IF(N325="sníž. přenesená",J325,0)</f>
        <v>0</v>
      </c>
      <c r="BI325" s="254">
        <f>IF(N325="nulová",J325,0)</f>
        <v>0</v>
      </c>
      <c r="BJ325" s="18" t="s">
        <v>83</v>
      </c>
      <c r="BK325" s="254">
        <f>ROUND(I325*H325,2)</f>
        <v>0</v>
      </c>
      <c r="BL325" s="18" t="s">
        <v>195</v>
      </c>
      <c r="BM325" s="253" t="s">
        <v>1582</v>
      </c>
    </row>
    <row r="326" spans="1:47" s="2" customFormat="1" ht="12">
      <c r="A326" s="39"/>
      <c r="B326" s="40"/>
      <c r="C326" s="41"/>
      <c r="D326" s="255" t="s">
        <v>182</v>
      </c>
      <c r="E326" s="41"/>
      <c r="F326" s="256" t="s">
        <v>1583</v>
      </c>
      <c r="G326" s="41"/>
      <c r="H326" s="41"/>
      <c r="I326" s="210"/>
      <c r="J326" s="41"/>
      <c r="K326" s="41"/>
      <c r="L326" s="45"/>
      <c r="M326" s="257"/>
      <c r="N326" s="258"/>
      <c r="O326" s="92"/>
      <c r="P326" s="92"/>
      <c r="Q326" s="92"/>
      <c r="R326" s="92"/>
      <c r="S326" s="92"/>
      <c r="T326" s="93"/>
      <c r="U326" s="39"/>
      <c r="V326" s="39"/>
      <c r="W326" s="39"/>
      <c r="X326" s="39"/>
      <c r="Y326" s="39"/>
      <c r="Z326" s="39"/>
      <c r="AA326" s="39"/>
      <c r="AB326" s="39"/>
      <c r="AC326" s="39"/>
      <c r="AD326" s="39"/>
      <c r="AE326" s="39"/>
      <c r="AT326" s="18" t="s">
        <v>182</v>
      </c>
      <c r="AU326" s="18" t="s">
        <v>83</v>
      </c>
    </row>
    <row r="327" spans="1:47" s="2" customFormat="1" ht="12">
      <c r="A327" s="39"/>
      <c r="B327" s="40"/>
      <c r="C327" s="41"/>
      <c r="D327" s="271" t="s">
        <v>218</v>
      </c>
      <c r="E327" s="41"/>
      <c r="F327" s="272" t="s">
        <v>1584</v>
      </c>
      <c r="G327" s="41"/>
      <c r="H327" s="41"/>
      <c r="I327" s="210"/>
      <c r="J327" s="41"/>
      <c r="K327" s="41"/>
      <c r="L327" s="45"/>
      <c r="M327" s="257"/>
      <c r="N327" s="258"/>
      <c r="O327" s="92"/>
      <c r="P327" s="92"/>
      <c r="Q327" s="92"/>
      <c r="R327" s="92"/>
      <c r="S327" s="92"/>
      <c r="T327" s="93"/>
      <c r="U327" s="39"/>
      <c r="V327" s="39"/>
      <c r="W327" s="39"/>
      <c r="X327" s="39"/>
      <c r="Y327" s="39"/>
      <c r="Z327" s="39"/>
      <c r="AA327" s="39"/>
      <c r="AB327" s="39"/>
      <c r="AC327" s="39"/>
      <c r="AD327" s="39"/>
      <c r="AE327" s="39"/>
      <c r="AT327" s="18" t="s">
        <v>218</v>
      </c>
      <c r="AU327" s="18" t="s">
        <v>83</v>
      </c>
    </row>
    <row r="328" spans="1:47" s="2" customFormat="1" ht="12">
      <c r="A328" s="39"/>
      <c r="B328" s="40"/>
      <c r="C328" s="41"/>
      <c r="D328" s="255" t="s">
        <v>242</v>
      </c>
      <c r="E328" s="41"/>
      <c r="F328" s="259" t="s">
        <v>1543</v>
      </c>
      <c r="G328" s="41"/>
      <c r="H328" s="41"/>
      <c r="I328" s="210"/>
      <c r="J328" s="41"/>
      <c r="K328" s="41"/>
      <c r="L328" s="45"/>
      <c r="M328" s="257"/>
      <c r="N328" s="258"/>
      <c r="O328" s="92"/>
      <c r="P328" s="92"/>
      <c r="Q328" s="92"/>
      <c r="R328" s="92"/>
      <c r="S328" s="92"/>
      <c r="T328" s="93"/>
      <c r="U328" s="39"/>
      <c r="V328" s="39"/>
      <c r="W328" s="39"/>
      <c r="X328" s="39"/>
      <c r="Y328" s="39"/>
      <c r="Z328" s="39"/>
      <c r="AA328" s="39"/>
      <c r="AB328" s="39"/>
      <c r="AC328" s="39"/>
      <c r="AD328" s="39"/>
      <c r="AE328" s="39"/>
      <c r="AT328" s="18" t="s">
        <v>242</v>
      </c>
      <c r="AU328" s="18" t="s">
        <v>83</v>
      </c>
    </row>
    <row r="329" spans="1:51" s="13" customFormat="1" ht="12">
      <c r="A329" s="13"/>
      <c r="B329" s="260"/>
      <c r="C329" s="261"/>
      <c r="D329" s="255" t="s">
        <v>203</v>
      </c>
      <c r="E329" s="262" t="s">
        <v>1585</v>
      </c>
      <c r="F329" s="263" t="s">
        <v>1586</v>
      </c>
      <c r="G329" s="261"/>
      <c r="H329" s="264">
        <v>9.565</v>
      </c>
      <c r="I329" s="265"/>
      <c r="J329" s="261"/>
      <c r="K329" s="261"/>
      <c r="L329" s="266"/>
      <c r="M329" s="267"/>
      <c r="N329" s="268"/>
      <c r="O329" s="268"/>
      <c r="P329" s="268"/>
      <c r="Q329" s="268"/>
      <c r="R329" s="268"/>
      <c r="S329" s="268"/>
      <c r="T329" s="269"/>
      <c r="U329" s="13"/>
      <c r="V329" s="13"/>
      <c r="W329" s="13"/>
      <c r="X329" s="13"/>
      <c r="Y329" s="13"/>
      <c r="Z329" s="13"/>
      <c r="AA329" s="13"/>
      <c r="AB329" s="13"/>
      <c r="AC329" s="13"/>
      <c r="AD329" s="13"/>
      <c r="AE329" s="13"/>
      <c r="AT329" s="270" t="s">
        <v>203</v>
      </c>
      <c r="AU329" s="270" t="s">
        <v>83</v>
      </c>
      <c r="AV329" s="13" t="s">
        <v>85</v>
      </c>
      <c r="AW329" s="13" t="s">
        <v>32</v>
      </c>
      <c r="AX329" s="13" t="s">
        <v>83</v>
      </c>
      <c r="AY329" s="270" t="s">
        <v>172</v>
      </c>
    </row>
    <row r="330" spans="1:65" s="2" customFormat="1" ht="24.15" customHeight="1">
      <c r="A330" s="39"/>
      <c r="B330" s="40"/>
      <c r="C330" s="242" t="s">
        <v>366</v>
      </c>
      <c r="D330" s="242" t="s">
        <v>175</v>
      </c>
      <c r="E330" s="243" t="s">
        <v>1587</v>
      </c>
      <c r="F330" s="244" t="s">
        <v>1588</v>
      </c>
      <c r="G330" s="245" t="s">
        <v>1401</v>
      </c>
      <c r="H330" s="246">
        <v>10.191</v>
      </c>
      <c r="I330" s="247"/>
      <c r="J330" s="248">
        <f>ROUND(I330*H330,2)</f>
        <v>0</v>
      </c>
      <c r="K330" s="244" t="s">
        <v>216</v>
      </c>
      <c r="L330" s="45"/>
      <c r="M330" s="249" t="s">
        <v>1</v>
      </c>
      <c r="N330" s="250" t="s">
        <v>40</v>
      </c>
      <c r="O330" s="92"/>
      <c r="P330" s="251">
        <f>O330*H330</f>
        <v>0</v>
      </c>
      <c r="Q330" s="251">
        <v>0.065</v>
      </c>
      <c r="R330" s="251">
        <f>Q330*H330</f>
        <v>0.6624150000000001</v>
      </c>
      <c r="S330" s="251">
        <v>0.13</v>
      </c>
      <c r="T330" s="252">
        <f>S330*H330</f>
        <v>1.3248300000000002</v>
      </c>
      <c r="U330" s="39"/>
      <c r="V330" s="39"/>
      <c r="W330" s="39"/>
      <c r="X330" s="39"/>
      <c r="Y330" s="39"/>
      <c r="Z330" s="39"/>
      <c r="AA330" s="39"/>
      <c r="AB330" s="39"/>
      <c r="AC330" s="39"/>
      <c r="AD330" s="39"/>
      <c r="AE330" s="39"/>
      <c r="AR330" s="253" t="s">
        <v>195</v>
      </c>
      <c r="AT330" s="253" t="s">
        <v>175</v>
      </c>
      <c r="AU330" s="253" t="s">
        <v>83</v>
      </c>
      <c r="AY330" s="18" t="s">
        <v>172</v>
      </c>
      <c r="BE330" s="254">
        <f>IF(N330="základní",J330,0)</f>
        <v>0</v>
      </c>
      <c r="BF330" s="254">
        <f>IF(N330="snížená",J330,0)</f>
        <v>0</v>
      </c>
      <c r="BG330" s="254">
        <f>IF(N330="zákl. přenesená",J330,0)</f>
        <v>0</v>
      </c>
      <c r="BH330" s="254">
        <f>IF(N330="sníž. přenesená",J330,0)</f>
        <v>0</v>
      </c>
      <c r="BI330" s="254">
        <f>IF(N330="nulová",J330,0)</f>
        <v>0</v>
      </c>
      <c r="BJ330" s="18" t="s">
        <v>83</v>
      </c>
      <c r="BK330" s="254">
        <f>ROUND(I330*H330,2)</f>
        <v>0</v>
      </c>
      <c r="BL330" s="18" t="s">
        <v>195</v>
      </c>
      <c r="BM330" s="253" t="s">
        <v>1589</v>
      </c>
    </row>
    <row r="331" spans="1:47" s="2" customFormat="1" ht="12">
      <c r="A331" s="39"/>
      <c r="B331" s="40"/>
      <c r="C331" s="41"/>
      <c r="D331" s="255" t="s">
        <v>182</v>
      </c>
      <c r="E331" s="41"/>
      <c r="F331" s="256" t="s">
        <v>1590</v>
      </c>
      <c r="G331" s="41"/>
      <c r="H331" s="41"/>
      <c r="I331" s="210"/>
      <c r="J331" s="41"/>
      <c r="K331" s="41"/>
      <c r="L331" s="45"/>
      <c r="M331" s="257"/>
      <c r="N331" s="258"/>
      <c r="O331" s="92"/>
      <c r="P331" s="92"/>
      <c r="Q331" s="92"/>
      <c r="R331" s="92"/>
      <c r="S331" s="92"/>
      <c r="T331" s="93"/>
      <c r="U331" s="39"/>
      <c r="V331" s="39"/>
      <c r="W331" s="39"/>
      <c r="X331" s="39"/>
      <c r="Y331" s="39"/>
      <c r="Z331" s="39"/>
      <c r="AA331" s="39"/>
      <c r="AB331" s="39"/>
      <c r="AC331" s="39"/>
      <c r="AD331" s="39"/>
      <c r="AE331" s="39"/>
      <c r="AT331" s="18" t="s">
        <v>182</v>
      </c>
      <c r="AU331" s="18" t="s">
        <v>83</v>
      </c>
    </row>
    <row r="332" spans="1:47" s="2" customFormat="1" ht="12">
      <c r="A332" s="39"/>
      <c r="B332" s="40"/>
      <c r="C332" s="41"/>
      <c r="D332" s="271" t="s">
        <v>218</v>
      </c>
      <c r="E332" s="41"/>
      <c r="F332" s="272" t="s">
        <v>1591</v>
      </c>
      <c r="G332" s="41"/>
      <c r="H332" s="41"/>
      <c r="I332" s="210"/>
      <c r="J332" s="41"/>
      <c r="K332" s="41"/>
      <c r="L332" s="45"/>
      <c r="M332" s="257"/>
      <c r="N332" s="258"/>
      <c r="O332" s="92"/>
      <c r="P332" s="92"/>
      <c r="Q332" s="92"/>
      <c r="R332" s="92"/>
      <c r="S332" s="92"/>
      <c r="T332" s="93"/>
      <c r="U332" s="39"/>
      <c r="V332" s="39"/>
      <c r="W332" s="39"/>
      <c r="X332" s="39"/>
      <c r="Y332" s="39"/>
      <c r="Z332" s="39"/>
      <c r="AA332" s="39"/>
      <c r="AB332" s="39"/>
      <c r="AC332" s="39"/>
      <c r="AD332" s="39"/>
      <c r="AE332" s="39"/>
      <c r="AT332" s="18" t="s">
        <v>218</v>
      </c>
      <c r="AU332" s="18" t="s">
        <v>83</v>
      </c>
    </row>
    <row r="333" spans="1:47" s="2" customFormat="1" ht="12">
      <c r="A333" s="39"/>
      <c r="B333" s="40"/>
      <c r="C333" s="41"/>
      <c r="D333" s="255" t="s">
        <v>242</v>
      </c>
      <c r="E333" s="41"/>
      <c r="F333" s="259" t="s">
        <v>1592</v>
      </c>
      <c r="G333" s="41"/>
      <c r="H333" s="41"/>
      <c r="I333" s="210"/>
      <c r="J333" s="41"/>
      <c r="K333" s="41"/>
      <c r="L333" s="45"/>
      <c r="M333" s="257"/>
      <c r="N333" s="258"/>
      <c r="O333" s="92"/>
      <c r="P333" s="92"/>
      <c r="Q333" s="92"/>
      <c r="R333" s="92"/>
      <c r="S333" s="92"/>
      <c r="T333" s="93"/>
      <c r="U333" s="39"/>
      <c r="V333" s="39"/>
      <c r="W333" s="39"/>
      <c r="X333" s="39"/>
      <c r="Y333" s="39"/>
      <c r="Z333" s="39"/>
      <c r="AA333" s="39"/>
      <c r="AB333" s="39"/>
      <c r="AC333" s="39"/>
      <c r="AD333" s="39"/>
      <c r="AE333" s="39"/>
      <c r="AT333" s="18" t="s">
        <v>242</v>
      </c>
      <c r="AU333" s="18" t="s">
        <v>83</v>
      </c>
    </row>
    <row r="334" spans="1:51" s="14" customFormat="1" ht="12">
      <c r="A334" s="14"/>
      <c r="B334" s="277"/>
      <c r="C334" s="278"/>
      <c r="D334" s="255" t="s">
        <v>203</v>
      </c>
      <c r="E334" s="279" t="s">
        <v>1</v>
      </c>
      <c r="F334" s="280" t="s">
        <v>1406</v>
      </c>
      <c r="G334" s="278"/>
      <c r="H334" s="279" t="s">
        <v>1</v>
      </c>
      <c r="I334" s="281"/>
      <c r="J334" s="278"/>
      <c r="K334" s="278"/>
      <c r="L334" s="282"/>
      <c r="M334" s="283"/>
      <c r="N334" s="284"/>
      <c r="O334" s="284"/>
      <c r="P334" s="284"/>
      <c r="Q334" s="284"/>
      <c r="R334" s="284"/>
      <c r="S334" s="284"/>
      <c r="T334" s="285"/>
      <c r="U334" s="14"/>
      <c r="V334" s="14"/>
      <c r="W334" s="14"/>
      <c r="X334" s="14"/>
      <c r="Y334" s="14"/>
      <c r="Z334" s="14"/>
      <c r="AA334" s="14"/>
      <c r="AB334" s="14"/>
      <c r="AC334" s="14"/>
      <c r="AD334" s="14"/>
      <c r="AE334" s="14"/>
      <c r="AT334" s="286" t="s">
        <v>203</v>
      </c>
      <c r="AU334" s="286" t="s">
        <v>83</v>
      </c>
      <c r="AV334" s="14" t="s">
        <v>83</v>
      </c>
      <c r="AW334" s="14" t="s">
        <v>32</v>
      </c>
      <c r="AX334" s="14" t="s">
        <v>75</v>
      </c>
      <c r="AY334" s="286" t="s">
        <v>172</v>
      </c>
    </row>
    <row r="335" spans="1:51" s="14" customFormat="1" ht="12">
      <c r="A335" s="14"/>
      <c r="B335" s="277"/>
      <c r="C335" s="278"/>
      <c r="D335" s="255" t="s">
        <v>203</v>
      </c>
      <c r="E335" s="279" t="s">
        <v>1</v>
      </c>
      <c r="F335" s="280" t="s">
        <v>1407</v>
      </c>
      <c r="G335" s="278"/>
      <c r="H335" s="279" t="s">
        <v>1</v>
      </c>
      <c r="I335" s="281"/>
      <c r="J335" s="278"/>
      <c r="K335" s="278"/>
      <c r="L335" s="282"/>
      <c r="M335" s="283"/>
      <c r="N335" s="284"/>
      <c r="O335" s="284"/>
      <c r="P335" s="284"/>
      <c r="Q335" s="284"/>
      <c r="R335" s="284"/>
      <c r="S335" s="284"/>
      <c r="T335" s="285"/>
      <c r="U335" s="14"/>
      <c r="V335" s="14"/>
      <c r="W335" s="14"/>
      <c r="X335" s="14"/>
      <c r="Y335" s="14"/>
      <c r="Z335" s="14"/>
      <c r="AA335" s="14"/>
      <c r="AB335" s="14"/>
      <c r="AC335" s="14"/>
      <c r="AD335" s="14"/>
      <c r="AE335" s="14"/>
      <c r="AT335" s="286" t="s">
        <v>203</v>
      </c>
      <c r="AU335" s="286" t="s">
        <v>83</v>
      </c>
      <c r="AV335" s="14" t="s">
        <v>83</v>
      </c>
      <c r="AW335" s="14" t="s">
        <v>32</v>
      </c>
      <c r="AX335" s="14" t="s">
        <v>75</v>
      </c>
      <c r="AY335" s="286" t="s">
        <v>172</v>
      </c>
    </row>
    <row r="336" spans="1:51" s="14" customFormat="1" ht="12">
      <c r="A336" s="14"/>
      <c r="B336" s="277"/>
      <c r="C336" s="278"/>
      <c r="D336" s="255" t="s">
        <v>203</v>
      </c>
      <c r="E336" s="279" t="s">
        <v>1</v>
      </c>
      <c r="F336" s="280" t="s">
        <v>1593</v>
      </c>
      <c r="G336" s="278"/>
      <c r="H336" s="279" t="s">
        <v>1</v>
      </c>
      <c r="I336" s="281"/>
      <c r="J336" s="278"/>
      <c r="K336" s="278"/>
      <c r="L336" s="282"/>
      <c r="M336" s="283"/>
      <c r="N336" s="284"/>
      <c r="O336" s="284"/>
      <c r="P336" s="284"/>
      <c r="Q336" s="284"/>
      <c r="R336" s="284"/>
      <c r="S336" s="284"/>
      <c r="T336" s="285"/>
      <c r="U336" s="14"/>
      <c r="V336" s="14"/>
      <c r="W336" s="14"/>
      <c r="X336" s="14"/>
      <c r="Y336" s="14"/>
      <c r="Z336" s="14"/>
      <c r="AA336" s="14"/>
      <c r="AB336" s="14"/>
      <c r="AC336" s="14"/>
      <c r="AD336" s="14"/>
      <c r="AE336" s="14"/>
      <c r="AT336" s="286" t="s">
        <v>203</v>
      </c>
      <c r="AU336" s="286" t="s">
        <v>83</v>
      </c>
      <c r="AV336" s="14" t="s">
        <v>83</v>
      </c>
      <c r="AW336" s="14" t="s">
        <v>32</v>
      </c>
      <c r="AX336" s="14" t="s">
        <v>75</v>
      </c>
      <c r="AY336" s="286" t="s">
        <v>172</v>
      </c>
    </row>
    <row r="337" spans="1:51" s="13" customFormat="1" ht="12">
      <c r="A337" s="13"/>
      <c r="B337" s="260"/>
      <c r="C337" s="261"/>
      <c r="D337" s="255" t="s">
        <v>203</v>
      </c>
      <c r="E337" s="262" t="s">
        <v>1594</v>
      </c>
      <c r="F337" s="263" t="s">
        <v>1410</v>
      </c>
      <c r="G337" s="261"/>
      <c r="H337" s="264">
        <v>6.31</v>
      </c>
      <c r="I337" s="265"/>
      <c r="J337" s="261"/>
      <c r="K337" s="261"/>
      <c r="L337" s="266"/>
      <c r="M337" s="267"/>
      <c r="N337" s="268"/>
      <c r="O337" s="268"/>
      <c r="P337" s="268"/>
      <c r="Q337" s="268"/>
      <c r="R337" s="268"/>
      <c r="S337" s="268"/>
      <c r="T337" s="269"/>
      <c r="U337" s="13"/>
      <c r="V337" s="13"/>
      <c r="W337" s="13"/>
      <c r="X337" s="13"/>
      <c r="Y337" s="13"/>
      <c r="Z337" s="13"/>
      <c r="AA337" s="13"/>
      <c r="AB337" s="13"/>
      <c r="AC337" s="13"/>
      <c r="AD337" s="13"/>
      <c r="AE337" s="13"/>
      <c r="AT337" s="270" t="s">
        <v>203</v>
      </c>
      <c r="AU337" s="270" t="s">
        <v>83</v>
      </c>
      <c r="AV337" s="13" t="s">
        <v>85</v>
      </c>
      <c r="AW337" s="13" t="s">
        <v>32</v>
      </c>
      <c r="AX337" s="13" t="s">
        <v>75</v>
      </c>
      <c r="AY337" s="270" t="s">
        <v>172</v>
      </c>
    </row>
    <row r="338" spans="1:51" s="14" customFormat="1" ht="12">
      <c r="A338" s="14"/>
      <c r="B338" s="277"/>
      <c r="C338" s="278"/>
      <c r="D338" s="255" t="s">
        <v>203</v>
      </c>
      <c r="E338" s="279" t="s">
        <v>1</v>
      </c>
      <c r="F338" s="280" t="s">
        <v>1595</v>
      </c>
      <c r="G338" s="278"/>
      <c r="H338" s="279" t="s">
        <v>1</v>
      </c>
      <c r="I338" s="281"/>
      <c r="J338" s="278"/>
      <c r="K338" s="278"/>
      <c r="L338" s="282"/>
      <c r="M338" s="283"/>
      <c r="N338" s="284"/>
      <c r="O338" s="284"/>
      <c r="P338" s="284"/>
      <c r="Q338" s="284"/>
      <c r="R338" s="284"/>
      <c r="S338" s="284"/>
      <c r="T338" s="285"/>
      <c r="U338" s="14"/>
      <c r="V338" s="14"/>
      <c r="W338" s="14"/>
      <c r="X338" s="14"/>
      <c r="Y338" s="14"/>
      <c r="Z338" s="14"/>
      <c r="AA338" s="14"/>
      <c r="AB338" s="14"/>
      <c r="AC338" s="14"/>
      <c r="AD338" s="14"/>
      <c r="AE338" s="14"/>
      <c r="AT338" s="286" t="s">
        <v>203</v>
      </c>
      <c r="AU338" s="286" t="s">
        <v>83</v>
      </c>
      <c r="AV338" s="14" t="s">
        <v>83</v>
      </c>
      <c r="AW338" s="14" t="s">
        <v>32</v>
      </c>
      <c r="AX338" s="14" t="s">
        <v>75</v>
      </c>
      <c r="AY338" s="286" t="s">
        <v>172</v>
      </c>
    </row>
    <row r="339" spans="1:51" s="13" customFormat="1" ht="12">
      <c r="A339" s="13"/>
      <c r="B339" s="260"/>
      <c r="C339" s="261"/>
      <c r="D339" s="255" t="s">
        <v>203</v>
      </c>
      <c r="E339" s="262" t="s">
        <v>1279</v>
      </c>
      <c r="F339" s="263" t="s">
        <v>1596</v>
      </c>
      <c r="G339" s="261"/>
      <c r="H339" s="264">
        <v>0.631</v>
      </c>
      <c r="I339" s="265"/>
      <c r="J339" s="261"/>
      <c r="K339" s="261"/>
      <c r="L339" s="266"/>
      <c r="M339" s="267"/>
      <c r="N339" s="268"/>
      <c r="O339" s="268"/>
      <c r="P339" s="268"/>
      <c r="Q339" s="268"/>
      <c r="R339" s="268"/>
      <c r="S339" s="268"/>
      <c r="T339" s="269"/>
      <c r="U339" s="13"/>
      <c r="V339" s="13"/>
      <c r="W339" s="13"/>
      <c r="X339" s="13"/>
      <c r="Y339" s="13"/>
      <c r="Z339" s="13"/>
      <c r="AA339" s="13"/>
      <c r="AB339" s="13"/>
      <c r="AC339" s="13"/>
      <c r="AD339" s="13"/>
      <c r="AE339" s="13"/>
      <c r="AT339" s="270" t="s">
        <v>203</v>
      </c>
      <c r="AU339" s="270" t="s">
        <v>83</v>
      </c>
      <c r="AV339" s="13" t="s">
        <v>85</v>
      </c>
      <c r="AW339" s="13" t="s">
        <v>32</v>
      </c>
      <c r="AX339" s="13" t="s">
        <v>75</v>
      </c>
      <c r="AY339" s="270" t="s">
        <v>172</v>
      </c>
    </row>
    <row r="340" spans="1:51" s="13" customFormat="1" ht="12">
      <c r="A340" s="13"/>
      <c r="B340" s="260"/>
      <c r="C340" s="261"/>
      <c r="D340" s="255" t="s">
        <v>203</v>
      </c>
      <c r="E340" s="262" t="s">
        <v>1597</v>
      </c>
      <c r="F340" s="263" t="s">
        <v>1598</v>
      </c>
      <c r="G340" s="261"/>
      <c r="H340" s="264">
        <v>6.941</v>
      </c>
      <c r="I340" s="265"/>
      <c r="J340" s="261"/>
      <c r="K340" s="261"/>
      <c r="L340" s="266"/>
      <c r="M340" s="267"/>
      <c r="N340" s="268"/>
      <c r="O340" s="268"/>
      <c r="P340" s="268"/>
      <c r="Q340" s="268"/>
      <c r="R340" s="268"/>
      <c r="S340" s="268"/>
      <c r="T340" s="269"/>
      <c r="U340" s="13"/>
      <c r="V340" s="13"/>
      <c r="W340" s="13"/>
      <c r="X340" s="13"/>
      <c r="Y340" s="13"/>
      <c r="Z340" s="13"/>
      <c r="AA340" s="13"/>
      <c r="AB340" s="13"/>
      <c r="AC340" s="13"/>
      <c r="AD340" s="13"/>
      <c r="AE340" s="13"/>
      <c r="AT340" s="270" t="s">
        <v>203</v>
      </c>
      <c r="AU340" s="270" t="s">
        <v>83</v>
      </c>
      <c r="AV340" s="13" t="s">
        <v>85</v>
      </c>
      <c r="AW340" s="13" t="s">
        <v>32</v>
      </c>
      <c r="AX340" s="13" t="s">
        <v>75</v>
      </c>
      <c r="AY340" s="270" t="s">
        <v>172</v>
      </c>
    </row>
    <row r="341" spans="1:51" s="14" customFormat="1" ht="12">
      <c r="A341" s="14"/>
      <c r="B341" s="277"/>
      <c r="C341" s="278"/>
      <c r="D341" s="255" t="s">
        <v>203</v>
      </c>
      <c r="E341" s="279" t="s">
        <v>1</v>
      </c>
      <c r="F341" s="280" t="s">
        <v>1554</v>
      </c>
      <c r="G341" s="278"/>
      <c r="H341" s="279" t="s">
        <v>1</v>
      </c>
      <c r="I341" s="281"/>
      <c r="J341" s="278"/>
      <c r="K341" s="278"/>
      <c r="L341" s="282"/>
      <c r="M341" s="283"/>
      <c r="N341" s="284"/>
      <c r="O341" s="284"/>
      <c r="P341" s="284"/>
      <c r="Q341" s="284"/>
      <c r="R341" s="284"/>
      <c r="S341" s="284"/>
      <c r="T341" s="285"/>
      <c r="U341" s="14"/>
      <c r="V341" s="14"/>
      <c r="W341" s="14"/>
      <c r="X341" s="14"/>
      <c r="Y341" s="14"/>
      <c r="Z341" s="14"/>
      <c r="AA341" s="14"/>
      <c r="AB341" s="14"/>
      <c r="AC341" s="14"/>
      <c r="AD341" s="14"/>
      <c r="AE341" s="14"/>
      <c r="AT341" s="286" t="s">
        <v>203</v>
      </c>
      <c r="AU341" s="286" t="s">
        <v>83</v>
      </c>
      <c r="AV341" s="14" t="s">
        <v>83</v>
      </c>
      <c r="AW341" s="14" t="s">
        <v>32</v>
      </c>
      <c r="AX341" s="14" t="s">
        <v>75</v>
      </c>
      <c r="AY341" s="286" t="s">
        <v>172</v>
      </c>
    </row>
    <row r="342" spans="1:51" s="14" customFormat="1" ht="12">
      <c r="A342" s="14"/>
      <c r="B342" s="277"/>
      <c r="C342" s="278"/>
      <c r="D342" s="255" t="s">
        <v>203</v>
      </c>
      <c r="E342" s="279" t="s">
        <v>1</v>
      </c>
      <c r="F342" s="280" t="s">
        <v>1593</v>
      </c>
      <c r="G342" s="278"/>
      <c r="H342" s="279" t="s">
        <v>1</v>
      </c>
      <c r="I342" s="281"/>
      <c r="J342" s="278"/>
      <c r="K342" s="278"/>
      <c r="L342" s="282"/>
      <c r="M342" s="283"/>
      <c r="N342" s="284"/>
      <c r="O342" s="284"/>
      <c r="P342" s="284"/>
      <c r="Q342" s="284"/>
      <c r="R342" s="284"/>
      <c r="S342" s="284"/>
      <c r="T342" s="285"/>
      <c r="U342" s="14"/>
      <c r="V342" s="14"/>
      <c r="W342" s="14"/>
      <c r="X342" s="14"/>
      <c r="Y342" s="14"/>
      <c r="Z342" s="14"/>
      <c r="AA342" s="14"/>
      <c r="AB342" s="14"/>
      <c r="AC342" s="14"/>
      <c r="AD342" s="14"/>
      <c r="AE342" s="14"/>
      <c r="AT342" s="286" t="s">
        <v>203</v>
      </c>
      <c r="AU342" s="286" t="s">
        <v>83</v>
      </c>
      <c r="AV342" s="14" t="s">
        <v>83</v>
      </c>
      <c r="AW342" s="14" t="s">
        <v>32</v>
      </c>
      <c r="AX342" s="14" t="s">
        <v>75</v>
      </c>
      <c r="AY342" s="286" t="s">
        <v>172</v>
      </c>
    </row>
    <row r="343" spans="1:51" s="13" customFormat="1" ht="12">
      <c r="A343" s="13"/>
      <c r="B343" s="260"/>
      <c r="C343" s="261"/>
      <c r="D343" s="255" t="s">
        <v>203</v>
      </c>
      <c r="E343" s="262" t="s">
        <v>1304</v>
      </c>
      <c r="F343" s="263" t="s">
        <v>1599</v>
      </c>
      <c r="G343" s="261"/>
      <c r="H343" s="264">
        <v>2.044</v>
      </c>
      <c r="I343" s="265"/>
      <c r="J343" s="261"/>
      <c r="K343" s="261"/>
      <c r="L343" s="266"/>
      <c r="M343" s="267"/>
      <c r="N343" s="268"/>
      <c r="O343" s="268"/>
      <c r="P343" s="268"/>
      <c r="Q343" s="268"/>
      <c r="R343" s="268"/>
      <c r="S343" s="268"/>
      <c r="T343" s="269"/>
      <c r="U343" s="13"/>
      <c r="V343" s="13"/>
      <c r="W343" s="13"/>
      <c r="X343" s="13"/>
      <c r="Y343" s="13"/>
      <c r="Z343" s="13"/>
      <c r="AA343" s="13"/>
      <c r="AB343" s="13"/>
      <c r="AC343" s="13"/>
      <c r="AD343" s="13"/>
      <c r="AE343" s="13"/>
      <c r="AT343" s="270" t="s">
        <v>203</v>
      </c>
      <c r="AU343" s="270" t="s">
        <v>83</v>
      </c>
      <c r="AV343" s="13" t="s">
        <v>85</v>
      </c>
      <c r="AW343" s="13" t="s">
        <v>32</v>
      </c>
      <c r="AX343" s="13" t="s">
        <v>75</v>
      </c>
      <c r="AY343" s="270" t="s">
        <v>172</v>
      </c>
    </row>
    <row r="344" spans="1:51" s="14" customFormat="1" ht="12">
      <c r="A344" s="14"/>
      <c r="B344" s="277"/>
      <c r="C344" s="278"/>
      <c r="D344" s="255" t="s">
        <v>203</v>
      </c>
      <c r="E344" s="279" t="s">
        <v>1</v>
      </c>
      <c r="F344" s="280" t="s">
        <v>1595</v>
      </c>
      <c r="G344" s="278"/>
      <c r="H344" s="279" t="s">
        <v>1</v>
      </c>
      <c r="I344" s="281"/>
      <c r="J344" s="278"/>
      <c r="K344" s="278"/>
      <c r="L344" s="282"/>
      <c r="M344" s="283"/>
      <c r="N344" s="284"/>
      <c r="O344" s="284"/>
      <c r="P344" s="284"/>
      <c r="Q344" s="284"/>
      <c r="R344" s="284"/>
      <c r="S344" s="284"/>
      <c r="T344" s="285"/>
      <c r="U344" s="14"/>
      <c r="V344" s="14"/>
      <c r="W344" s="14"/>
      <c r="X344" s="14"/>
      <c r="Y344" s="14"/>
      <c r="Z344" s="14"/>
      <c r="AA344" s="14"/>
      <c r="AB344" s="14"/>
      <c r="AC344" s="14"/>
      <c r="AD344" s="14"/>
      <c r="AE344" s="14"/>
      <c r="AT344" s="286" t="s">
        <v>203</v>
      </c>
      <c r="AU344" s="286" t="s">
        <v>83</v>
      </c>
      <c r="AV344" s="14" t="s">
        <v>83</v>
      </c>
      <c r="AW344" s="14" t="s">
        <v>32</v>
      </c>
      <c r="AX344" s="14" t="s">
        <v>75</v>
      </c>
      <c r="AY344" s="286" t="s">
        <v>172</v>
      </c>
    </row>
    <row r="345" spans="1:51" s="13" customFormat="1" ht="12">
      <c r="A345" s="13"/>
      <c r="B345" s="260"/>
      <c r="C345" s="261"/>
      <c r="D345" s="255" t="s">
        <v>203</v>
      </c>
      <c r="E345" s="262" t="s">
        <v>1309</v>
      </c>
      <c r="F345" s="263" t="s">
        <v>1600</v>
      </c>
      <c r="G345" s="261"/>
      <c r="H345" s="264">
        <v>0.204</v>
      </c>
      <c r="I345" s="265"/>
      <c r="J345" s="261"/>
      <c r="K345" s="261"/>
      <c r="L345" s="266"/>
      <c r="M345" s="267"/>
      <c r="N345" s="268"/>
      <c r="O345" s="268"/>
      <c r="P345" s="268"/>
      <c r="Q345" s="268"/>
      <c r="R345" s="268"/>
      <c r="S345" s="268"/>
      <c r="T345" s="269"/>
      <c r="U345" s="13"/>
      <c r="V345" s="13"/>
      <c r="W345" s="13"/>
      <c r="X345" s="13"/>
      <c r="Y345" s="13"/>
      <c r="Z345" s="13"/>
      <c r="AA345" s="13"/>
      <c r="AB345" s="13"/>
      <c r="AC345" s="13"/>
      <c r="AD345" s="13"/>
      <c r="AE345" s="13"/>
      <c r="AT345" s="270" t="s">
        <v>203</v>
      </c>
      <c r="AU345" s="270" t="s">
        <v>83</v>
      </c>
      <c r="AV345" s="13" t="s">
        <v>85</v>
      </c>
      <c r="AW345" s="13" t="s">
        <v>32</v>
      </c>
      <c r="AX345" s="13" t="s">
        <v>75</v>
      </c>
      <c r="AY345" s="270" t="s">
        <v>172</v>
      </c>
    </row>
    <row r="346" spans="1:51" s="13" customFormat="1" ht="12">
      <c r="A346" s="13"/>
      <c r="B346" s="260"/>
      <c r="C346" s="261"/>
      <c r="D346" s="255" t="s">
        <v>203</v>
      </c>
      <c r="E346" s="262" t="s">
        <v>1601</v>
      </c>
      <c r="F346" s="263" t="s">
        <v>1602</v>
      </c>
      <c r="G346" s="261"/>
      <c r="H346" s="264">
        <v>2.248</v>
      </c>
      <c r="I346" s="265"/>
      <c r="J346" s="261"/>
      <c r="K346" s="261"/>
      <c r="L346" s="266"/>
      <c r="M346" s="267"/>
      <c r="N346" s="268"/>
      <c r="O346" s="268"/>
      <c r="P346" s="268"/>
      <c r="Q346" s="268"/>
      <c r="R346" s="268"/>
      <c r="S346" s="268"/>
      <c r="T346" s="269"/>
      <c r="U346" s="13"/>
      <c r="V346" s="13"/>
      <c r="W346" s="13"/>
      <c r="X346" s="13"/>
      <c r="Y346" s="13"/>
      <c r="Z346" s="13"/>
      <c r="AA346" s="13"/>
      <c r="AB346" s="13"/>
      <c r="AC346" s="13"/>
      <c r="AD346" s="13"/>
      <c r="AE346" s="13"/>
      <c r="AT346" s="270" t="s">
        <v>203</v>
      </c>
      <c r="AU346" s="270" t="s">
        <v>83</v>
      </c>
      <c r="AV346" s="13" t="s">
        <v>85</v>
      </c>
      <c r="AW346" s="13" t="s">
        <v>32</v>
      </c>
      <c r="AX346" s="13" t="s">
        <v>75</v>
      </c>
      <c r="AY346" s="270" t="s">
        <v>172</v>
      </c>
    </row>
    <row r="347" spans="1:51" s="14" customFormat="1" ht="12">
      <c r="A347" s="14"/>
      <c r="B347" s="277"/>
      <c r="C347" s="278"/>
      <c r="D347" s="255" t="s">
        <v>203</v>
      </c>
      <c r="E347" s="279" t="s">
        <v>1</v>
      </c>
      <c r="F347" s="280" t="s">
        <v>1558</v>
      </c>
      <c r="G347" s="278"/>
      <c r="H347" s="279" t="s">
        <v>1</v>
      </c>
      <c r="I347" s="281"/>
      <c r="J347" s="278"/>
      <c r="K347" s="278"/>
      <c r="L347" s="282"/>
      <c r="M347" s="283"/>
      <c r="N347" s="284"/>
      <c r="O347" s="284"/>
      <c r="P347" s="284"/>
      <c r="Q347" s="284"/>
      <c r="R347" s="284"/>
      <c r="S347" s="284"/>
      <c r="T347" s="285"/>
      <c r="U347" s="14"/>
      <c r="V347" s="14"/>
      <c r="W347" s="14"/>
      <c r="X347" s="14"/>
      <c r="Y347" s="14"/>
      <c r="Z347" s="14"/>
      <c r="AA347" s="14"/>
      <c r="AB347" s="14"/>
      <c r="AC347" s="14"/>
      <c r="AD347" s="14"/>
      <c r="AE347" s="14"/>
      <c r="AT347" s="286" t="s">
        <v>203</v>
      </c>
      <c r="AU347" s="286" t="s">
        <v>83</v>
      </c>
      <c r="AV347" s="14" t="s">
        <v>83</v>
      </c>
      <c r="AW347" s="14" t="s">
        <v>32</v>
      </c>
      <c r="AX347" s="14" t="s">
        <v>75</v>
      </c>
      <c r="AY347" s="286" t="s">
        <v>172</v>
      </c>
    </row>
    <row r="348" spans="1:51" s="14" customFormat="1" ht="12">
      <c r="A348" s="14"/>
      <c r="B348" s="277"/>
      <c r="C348" s="278"/>
      <c r="D348" s="255" t="s">
        <v>203</v>
      </c>
      <c r="E348" s="279" t="s">
        <v>1</v>
      </c>
      <c r="F348" s="280" t="s">
        <v>1595</v>
      </c>
      <c r="G348" s="278"/>
      <c r="H348" s="279" t="s">
        <v>1</v>
      </c>
      <c r="I348" s="281"/>
      <c r="J348" s="278"/>
      <c r="K348" s="278"/>
      <c r="L348" s="282"/>
      <c r="M348" s="283"/>
      <c r="N348" s="284"/>
      <c r="O348" s="284"/>
      <c r="P348" s="284"/>
      <c r="Q348" s="284"/>
      <c r="R348" s="284"/>
      <c r="S348" s="284"/>
      <c r="T348" s="285"/>
      <c r="U348" s="14"/>
      <c r="V348" s="14"/>
      <c r="W348" s="14"/>
      <c r="X348" s="14"/>
      <c r="Y348" s="14"/>
      <c r="Z348" s="14"/>
      <c r="AA348" s="14"/>
      <c r="AB348" s="14"/>
      <c r="AC348" s="14"/>
      <c r="AD348" s="14"/>
      <c r="AE348" s="14"/>
      <c r="AT348" s="286" t="s">
        <v>203</v>
      </c>
      <c r="AU348" s="286" t="s">
        <v>83</v>
      </c>
      <c r="AV348" s="14" t="s">
        <v>83</v>
      </c>
      <c r="AW348" s="14" t="s">
        <v>32</v>
      </c>
      <c r="AX348" s="14" t="s">
        <v>75</v>
      </c>
      <c r="AY348" s="286" t="s">
        <v>172</v>
      </c>
    </row>
    <row r="349" spans="1:51" s="13" customFormat="1" ht="12">
      <c r="A349" s="13"/>
      <c r="B349" s="260"/>
      <c r="C349" s="261"/>
      <c r="D349" s="255" t="s">
        <v>203</v>
      </c>
      <c r="E349" s="262" t="s">
        <v>1319</v>
      </c>
      <c r="F349" s="263" t="s">
        <v>1603</v>
      </c>
      <c r="G349" s="261"/>
      <c r="H349" s="264">
        <v>0.911</v>
      </c>
      <c r="I349" s="265"/>
      <c r="J349" s="261"/>
      <c r="K349" s="261"/>
      <c r="L349" s="266"/>
      <c r="M349" s="267"/>
      <c r="N349" s="268"/>
      <c r="O349" s="268"/>
      <c r="P349" s="268"/>
      <c r="Q349" s="268"/>
      <c r="R349" s="268"/>
      <c r="S349" s="268"/>
      <c r="T349" s="269"/>
      <c r="U349" s="13"/>
      <c r="V349" s="13"/>
      <c r="W349" s="13"/>
      <c r="X349" s="13"/>
      <c r="Y349" s="13"/>
      <c r="Z349" s="13"/>
      <c r="AA349" s="13"/>
      <c r="AB349" s="13"/>
      <c r="AC349" s="13"/>
      <c r="AD349" s="13"/>
      <c r="AE349" s="13"/>
      <c r="AT349" s="270" t="s">
        <v>203</v>
      </c>
      <c r="AU349" s="270" t="s">
        <v>83</v>
      </c>
      <c r="AV349" s="13" t="s">
        <v>85</v>
      </c>
      <c r="AW349" s="13" t="s">
        <v>32</v>
      </c>
      <c r="AX349" s="13" t="s">
        <v>75</v>
      </c>
      <c r="AY349" s="270" t="s">
        <v>172</v>
      </c>
    </row>
    <row r="350" spans="1:51" s="14" customFormat="1" ht="12">
      <c r="A350" s="14"/>
      <c r="B350" s="277"/>
      <c r="C350" s="278"/>
      <c r="D350" s="255" t="s">
        <v>203</v>
      </c>
      <c r="E350" s="279" t="s">
        <v>1</v>
      </c>
      <c r="F350" s="280" t="s">
        <v>1595</v>
      </c>
      <c r="G350" s="278"/>
      <c r="H350" s="279" t="s">
        <v>1</v>
      </c>
      <c r="I350" s="281"/>
      <c r="J350" s="278"/>
      <c r="K350" s="278"/>
      <c r="L350" s="282"/>
      <c r="M350" s="283"/>
      <c r="N350" s="284"/>
      <c r="O350" s="284"/>
      <c r="P350" s="284"/>
      <c r="Q350" s="284"/>
      <c r="R350" s="284"/>
      <c r="S350" s="284"/>
      <c r="T350" s="285"/>
      <c r="U350" s="14"/>
      <c r="V350" s="14"/>
      <c r="W350" s="14"/>
      <c r="X350" s="14"/>
      <c r="Y350" s="14"/>
      <c r="Z350" s="14"/>
      <c r="AA350" s="14"/>
      <c r="AB350" s="14"/>
      <c r="AC350" s="14"/>
      <c r="AD350" s="14"/>
      <c r="AE350" s="14"/>
      <c r="AT350" s="286" t="s">
        <v>203</v>
      </c>
      <c r="AU350" s="286" t="s">
        <v>83</v>
      </c>
      <c r="AV350" s="14" t="s">
        <v>83</v>
      </c>
      <c r="AW350" s="14" t="s">
        <v>32</v>
      </c>
      <c r="AX350" s="14" t="s">
        <v>75</v>
      </c>
      <c r="AY350" s="286" t="s">
        <v>172</v>
      </c>
    </row>
    <row r="351" spans="1:51" s="13" customFormat="1" ht="12">
      <c r="A351" s="13"/>
      <c r="B351" s="260"/>
      <c r="C351" s="261"/>
      <c r="D351" s="255" t="s">
        <v>203</v>
      </c>
      <c r="E351" s="262" t="s">
        <v>1322</v>
      </c>
      <c r="F351" s="263" t="s">
        <v>1604</v>
      </c>
      <c r="G351" s="261"/>
      <c r="H351" s="264">
        <v>0.091</v>
      </c>
      <c r="I351" s="265"/>
      <c r="J351" s="261"/>
      <c r="K351" s="261"/>
      <c r="L351" s="266"/>
      <c r="M351" s="267"/>
      <c r="N351" s="268"/>
      <c r="O351" s="268"/>
      <c r="P351" s="268"/>
      <c r="Q351" s="268"/>
      <c r="R351" s="268"/>
      <c r="S351" s="268"/>
      <c r="T351" s="269"/>
      <c r="U351" s="13"/>
      <c r="V351" s="13"/>
      <c r="W351" s="13"/>
      <c r="X351" s="13"/>
      <c r="Y351" s="13"/>
      <c r="Z351" s="13"/>
      <c r="AA351" s="13"/>
      <c r="AB351" s="13"/>
      <c r="AC351" s="13"/>
      <c r="AD351" s="13"/>
      <c r="AE351" s="13"/>
      <c r="AT351" s="270" t="s">
        <v>203</v>
      </c>
      <c r="AU351" s="270" t="s">
        <v>83</v>
      </c>
      <c r="AV351" s="13" t="s">
        <v>85</v>
      </c>
      <c r="AW351" s="13" t="s">
        <v>32</v>
      </c>
      <c r="AX351" s="13" t="s">
        <v>75</v>
      </c>
      <c r="AY351" s="270" t="s">
        <v>172</v>
      </c>
    </row>
    <row r="352" spans="1:51" s="13" customFormat="1" ht="12">
      <c r="A352" s="13"/>
      <c r="B352" s="260"/>
      <c r="C352" s="261"/>
      <c r="D352" s="255" t="s">
        <v>203</v>
      </c>
      <c r="E352" s="262" t="s">
        <v>1605</v>
      </c>
      <c r="F352" s="263" t="s">
        <v>1606</v>
      </c>
      <c r="G352" s="261"/>
      <c r="H352" s="264">
        <v>1.002</v>
      </c>
      <c r="I352" s="265"/>
      <c r="J352" s="261"/>
      <c r="K352" s="261"/>
      <c r="L352" s="266"/>
      <c r="M352" s="267"/>
      <c r="N352" s="268"/>
      <c r="O352" s="268"/>
      <c r="P352" s="268"/>
      <c r="Q352" s="268"/>
      <c r="R352" s="268"/>
      <c r="S352" s="268"/>
      <c r="T352" s="269"/>
      <c r="U352" s="13"/>
      <c r="V352" s="13"/>
      <c r="W352" s="13"/>
      <c r="X352" s="13"/>
      <c r="Y352" s="13"/>
      <c r="Z352" s="13"/>
      <c r="AA352" s="13"/>
      <c r="AB352" s="13"/>
      <c r="AC352" s="13"/>
      <c r="AD352" s="13"/>
      <c r="AE352" s="13"/>
      <c r="AT352" s="270" t="s">
        <v>203</v>
      </c>
      <c r="AU352" s="270" t="s">
        <v>83</v>
      </c>
      <c r="AV352" s="13" t="s">
        <v>85</v>
      </c>
      <c r="AW352" s="13" t="s">
        <v>32</v>
      </c>
      <c r="AX352" s="13" t="s">
        <v>75</v>
      </c>
      <c r="AY352" s="270" t="s">
        <v>172</v>
      </c>
    </row>
    <row r="353" spans="1:51" s="13" customFormat="1" ht="12">
      <c r="A353" s="13"/>
      <c r="B353" s="260"/>
      <c r="C353" s="261"/>
      <c r="D353" s="255" t="s">
        <v>203</v>
      </c>
      <c r="E353" s="262" t="s">
        <v>1607</v>
      </c>
      <c r="F353" s="263" t="s">
        <v>1608</v>
      </c>
      <c r="G353" s="261"/>
      <c r="H353" s="264">
        <v>10.191</v>
      </c>
      <c r="I353" s="265"/>
      <c r="J353" s="261"/>
      <c r="K353" s="261"/>
      <c r="L353" s="266"/>
      <c r="M353" s="267"/>
      <c r="N353" s="268"/>
      <c r="O353" s="268"/>
      <c r="P353" s="268"/>
      <c r="Q353" s="268"/>
      <c r="R353" s="268"/>
      <c r="S353" s="268"/>
      <c r="T353" s="269"/>
      <c r="U353" s="13"/>
      <c r="V353" s="13"/>
      <c r="W353" s="13"/>
      <c r="X353" s="13"/>
      <c r="Y353" s="13"/>
      <c r="Z353" s="13"/>
      <c r="AA353" s="13"/>
      <c r="AB353" s="13"/>
      <c r="AC353" s="13"/>
      <c r="AD353" s="13"/>
      <c r="AE353" s="13"/>
      <c r="AT353" s="270" t="s">
        <v>203</v>
      </c>
      <c r="AU353" s="270" t="s">
        <v>83</v>
      </c>
      <c r="AV353" s="13" t="s">
        <v>85</v>
      </c>
      <c r="AW353" s="13" t="s">
        <v>32</v>
      </c>
      <c r="AX353" s="13" t="s">
        <v>83</v>
      </c>
      <c r="AY353" s="270" t="s">
        <v>172</v>
      </c>
    </row>
    <row r="354" spans="1:65" s="2" customFormat="1" ht="24.15" customHeight="1">
      <c r="A354" s="39"/>
      <c r="B354" s="40"/>
      <c r="C354" s="242" t="s">
        <v>374</v>
      </c>
      <c r="D354" s="242" t="s">
        <v>175</v>
      </c>
      <c r="E354" s="243" t="s">
        <v>1609</v>
      </c>
      <c r="F354" s="244" t="s">
        <v>1610</v>
      </c>
      <c r="G354" s="245" t="s">
        <v>1401</v>
      </c>
      <c r="H354" s="246">
        <v>0.33</v>
      </c>
      <c r="I354" s="247"/>
      <c r="J354" s="248">
        <f>ROUND(I354*H354,2)</f>
        <v>0</v>
      </c>
      <c r="K354" s="244" t="s">
        <v>216</v>
      </c>
      <c r="L354" s="45"/>
      <c r="M354" s="249" t="s">
        <v>1</v>
      </c>
      <c r="N354" s="250" t="s">
        <v>40</v>
      </c>
      <c r="O354" s="92"/>
      <c r="P354" s="251">
        <f>O354*H354</f>
        <v>0</v>
      </c>
      <c r="Q354" s="251">
        <v>0.071</v>
      </c>
      <c r="R354" s="251">
        <f>Q354*H354</f>
        <v>0.02343</v>
      </c>
      <c r="S354" s="251">
        <v>0.136</v>
      </c>
      <c r="T354" s="252">
        <f>S354*H354</f>
        <v>0.04488</v>
      </c>
      <c r="U354" s="39"/>
      <c r="V354" s="39"/>
      <c r="W354" s="39"/>
      <c r="X354" s="39"/>
      <c r="Y354" s="39"/>
      <c r="Z354" s="39"/>
      <c r="AA354" s="39"/>
      <c r="AB354" s="39"/>
      <c r="AC354" s="39"/>
      <c r="AD354" s="39"/>
      <c r="AE354" s="39"/>
      <c r="AR354" s="253" t="s">
        <v>195</v>
      </c>
      <c r="AT354" s="253" t="s">
        <v>175</v>
      </c>
      <c r="AU354" s="253" t="s">
        <v>83</v>
      </c>
      <c r="AY354" s="18" t="s">
        <v>172</v>
      </c>
      <c r="BE354" s="254">
        <f>IF(N354="základní",J354,0)</f>
        <v>0</v>
      </c>
      <c r="BF354" s="254">
        <f>IF(N354="snížená",J354,0)</f>
        <v>0</v>
      </c>
      <c r="BG354" s="254">
        <f>IF(N354="zákl. přenesená",J354,0)</f>
        <v>0</v>
      </c>
      <c r="BH354" s="254">
        <f>IF(N354="sníž. přenesená",J354,0)</f>
        <v>0</v>
      </c>
      <c r="BI354" s="254">
        <f>IF(N354="nulová",J354,0)</f>
        <v>0</v>
      </c>
      <c r="BJ354" s="18" t="s">
        <v>83</v>
      </c>
      <c r="BK354" s="254">
        <f>ROUND(I354*H354,2)</f>
        <v>0</v>
      </c>
      <c r="BL354" s="18" t="s">
        <v>195</v>
      </c>
      <c r="BM354" s="253" t="s">
        <v>1611</v>
      </c>
    </row>
    <row r="355" spans="1:47" s="2" customFormat="1" ht="12">
      <c r="A355" s="39"/>
      <c r="B355" s="40"/>
      <c r="C355" s="41"/>
      <c r="D355" s="255" t="s">
        <v>182</v>
      </c>
      <c r="E355" s="41"/>
      <c r="F355" s="256" t="s">
        <v>1612</v>
      </c>
      <c r="G355" s="41"/>
      <c r="H355" s="41"/>
      <c r="I355" s="210"/>
      <c r="J355" s="41"/>
      <c r="K355" s="41"/>
      <c r="L355" s="45"/>
      <c r="M355" s="257"/>
      <c r="N355" s="258"/>
      <c r="O355" s="92"/>
      <c r="P355" s="92"/>
      <c r="Q355" s="92"/>
      <c r="R355" s="92"/>
      <c r="S355" s="92"/>
      <c r="T355" s="93"/>
      <c r="U355" s="39"/>
      <c r="V355" s="39"/>
      <c r="W355" s="39"/>
      <c r="X355" s="39"/>
      <c r="Y355" s="39"/>
      <c r="Z355" s="39"/>
      <c r="AA355" s="39"/>
      <c r="AB355" s="39"/>
      <c r="AC355" s="39"/>
      <c r="AD355" s="39"/>
      <c r="AE355" s="39"/>
      <c r="AT355" s="18" t="s">
        <v>182</v>
      </c>
      <c r="AU355" s="18" t="s">
        <v>83</v>
      </c>
    </row>
    <row r="356" spans="1:47" s="2" customFormat="1" ht="12">
      <c r="A356" s="39"/>
      <c r="B356" s="40"/>
      <c r="C356" s="41"/>
      <c r="D356" s="271" t="s">
        <v>218</v>
      </c>
      <c r="E356" s="41"/>
      <c r="F356" s="272" t="s">
        <v>1613</v>
      </c>
      <c r="G356" s="41"/>
      <c r="H356" s="41"/>
      <c r="I356" s="210"/>
      <c r="J356" s="41"/>
      <c r="K356" s="41"/>
      <c r="L356" s="45"/>
      <c r="M356" s="257"/>
      <c r="N356" s="258"/>
      <c r="O356" s="92"/>
      <c r="P356" s="92"/>
      <c r="Q356" s="92"/>
      <c r="R356" s="92"/>
      <c r="S356" s="92"/>
      <c r="T356" s="93"/>
      <c r="U356" s="39"/>
      <c r="V356" s="39"/>
      <c r="W356" s="39"/>
      <c r="X356" s="39"/>
      <c r="Y356" s="39"/>
      <c r="Z356" s="39"/>
      <c r="AA356" s="39"/>
      <c r="AB356" s="39"/>
      <c r="AC356" s="39"/>
      <c r="AD356" s="39"/>
      <c r="AE356" s="39"/>
      <c r="AT356" s="18" t="s">
        <v>218</v>
      </c>
      <c r="AU356" s="18" t="s">
        <v>83</v>
      </c>
    </row>
    <row r="357" spans="1:47" s="2" customFormat="1" ht="12">
      <c r="A357" s="39"/>
      <c r="B357" s="40"/>
      <c r="C357" s="41"/>
      <c r="D357" s="255" t="s">
        <v>242</v>
      </c>
      <c r="E357" s="41"/>
      <c r="F357" s="259" t="s">
        <v>1592</v>
      </c>
      <c r="G357" s="41"/>
      <c r="H357" s="41"/>
      <c r="I357" s="210"/>
      <c r="J357" s="41"/>
      <c r="K357" s="41"/>
      <c r="L357" s="45"/>
      <c r="M357" s="257"/>
      <c r="N357" s="258"/>
      <c r="O357" s="92"/>
      <c r="P357" s="92"/>
      <c r="Q357" s="92"/>
      <c r="R357" s="92"/>
      <c r="S357" s="92"/>
      <c r="T357" s="93"/>
      <c r="U357" s="39"/>
      <c r="V357" s="39"/>
      <c r="W357" s="39"/>
      <c r="X357" s="39"/>
      <c r="Y357" s="39"/>
      <c r="Z357" s="39"/>
      <c r="AA357" s="39"/>
      <c r="AB357" s="39"/>
      <c r="AC357" s="39"/>
      <c r="AD357" s="39"/>
      <c r="AE357" s="39"/>
      <c r="AT357" s="18" t="s">
        <v>242</v>
      </c>
      <c r="AU357" s="18" t="s">
        <v>83</v>
      </c>
    </row>
    <row r="358" spans="1:51" s="14" customFormat="1" ht="12">
      <c r="A358" s="14"/>
      <c r="B358" s="277"/>
      <c r="C358" s="278"/>
      <c r="D358" s="255" t="s">
        <v>203</v>
      </c>
      <c r="E358" s="279" t="s">
        <v>1</v>
      </c>
      <c r="F358" s="280" t="s">
        <v>1406</v>
      </c>
      <c r="G358" s="278"/>
      <c r="H358" s="279" t="s">
        <v>1</v>
      </c>
      <c r="I358" s="281"/>
      <c r="J358" s="278"/>
      <c r="K358" s="278"/>
      <c r="L358" s="282"/>
      <c r="M358" s="283"/>
      <c r="N358" s="284"/>
      <c r="O358" s="284"/>
      <c r="P358" s="284"/>
      <c r="Q358" s="284"/>
      <c r="R358" s="284"/>
      <c r="S358" s="284"/>
      <c r="T358" s="285"/>
      <c r="U358" s="14"/>
      <c r="V358" s="14"/>
      <c r="W358" s="14"/>
      <c r="X358" s="14"/>
      <c r="Y358" s="14"/>
      <c r="Z358" s="14"/>
      <c r="AA358" s="14"/>
      <c r="AB358" s="14"/>
      <c r="AC358" s="14"/>
      <c r="AD358" s="14"/>
      <c r="AE358" s="14"/>
      <c r="AT358" s="286" t="s">
        <v>203</v>
      </c>
      <c r="AU358" s="286" t="s">
        <v>83</v>
      </c>
      <c r="AV358" s="14" t="s">
        <v>83</v>
      </c>
      <c r="AW358" s="14" t="s">
        <v>32</v>
      </c>
      <c r="AX358" s="14" t="s">
        <v>75</v>
      </c>
      <c r="AY358" s="286" t="s">
        <v>172</v>
      </c>
    </row>
    <row r="359" spans="1:51" s="14" customFormat="1" ht="12">
      <c r="A359" s="14"/>
      <c r="B359" s="277"/>
      <c r="C359" s="278"/>
      <c r="D359" s="255" t="s">
        <v>203</v>
      </c>
      <c r="E359" s="279" t="s">
        <v>1</v>
      </c>
      <c r="F359" s="280" t="s">
        <v>1554</v>
      </c>
      <c r="G359" s="278"/>
      <c r="H359" s="279" t="s">
        <v>1</v>
      </c>
      <c r="I359" s="281"/>
      <c r="J359" s="278"/>
      <c r="K359" s="278"/>
      <c r="L359" s="282"/>
      <c r="M359" s="283"/>
      <c r="N359" s="284"/>
      <c r="O359" s="284"/>
      <c r="P359" s="284"/>
      <c r="Q359" s="284"/>
      <c r="R359" s="284"/>
      <c r="S359" s="284"/>
      <c r="T359" s="285"/>
      <c r="U359" s="14"/>
      <c r="V359" s="14"/>
      <c r="W359" s="14"/>
      <c r="X359" s="14"/>
      <c r="Y359" s="14"/>
      <c r="Z359" s="14"/>
      <c r="AA359" s="14"/>
      <c r="AB359" s="14"/>
      <c r="AC359" s="14"/>
      <c r="AD359" s="14"/>
      <c r="AE359" s="14"/>
      <c r="AT359" s="286" t="s">
        <v>203</v>
      </c>
      <c r="AU359" s="286" t="s">
        <v>83</v>
      </c>
      <c r="AV359" s="14" t="s">
        <v>83</v>
      </c>
      <c r="AW359" s="14" t="s">
        <v>32</v>
      </c>
      <c r="AX359" s="14" t="s">
        <v>75</v>
      </c>
      <c r="AY359" s="286" t="s">
        <v>172</v>
      </c>
    </row>
    <row r="360" spans="1:51" s="14" customFormat="1" ht="12">
      <c r="A360" s="14"/>
      <c r="B360" s="277"/>
      <c r="C360" s="278"/>
      <c r="D360" s="255" t="s">
        <v>203</v>
      </c>
      <c r="E360" s="279" t="s">
        <v>1</v>
      </c>
      <c r="F360" s="280" t="s">
        <v>1593</v>
      </c>
      <c r="G360" s="278"/>
      <c r="H360" s="279" t="s">
        <v>1</v>
      </c>
      <c r="I360" s="281"/>
      <c r="J360" s="278"/>
      <c r="K360" s="278"/>
      <c r="L360" s="282"/>
      <c r="M360" s="283"/>
      <c r="N360" s="284"/>
      <c r="O360" s="284"/>
      <c r="P360" s="284"/>
      <c r="Q360" s="284"/>
      <c r="R360" s="284"/>
      <c r="S360" s="284"/>
      <c r="T360" s="285"/>
      <c r="U360" s="14"/>
      <c r="V360" s="14"/>
      <c r="W360" s="14"/>
      <c r="X360" s="14"/>
      <c r="Y360" s="14"/>
      <c r="Z360" s="14"/>
      <c r="AA360" s="14"/>
      <c r="AB360" s="14"/>
      <c r="AC360" s="14"/>
      <c r="AD360" s="14"/>
      <c r="AE360" s="14"/>
      <c r="AT360" s="286" t="s">
        <v>203</v>
      </c>
      <c r="AU360" s="286" t="s">
        <v>83</v>
      </c>
      <c r="AV360" s="14" t="s">
        <v>83</v>
      </c>
      <c r="AW360" s="14" t="s">
        <v>32</v>
      </c>
      <c r="AX360" s="14" t="s">
        <v>75</v>
      </c>
      <c r="AY360" s="286" t="s">
        <v>172</v>
      </c>
    </row>
    <row r="361" spans="1:51" s="13" customFormat="1" ht="12">
      <c r="A361" s="13"/>
      <c r="B361" s="260"/>
      <c r="C361" s="261"/>
      <c r="D361" s="255" t="s">
        <v>203</v>
      </c>
      <c r="E361" s="262" t="s">
        <v>1614</v>
      </c>
      <c r="F361" s="263" t="s">
        <v>1615</v>
      </c>
      <c r="G361" s="261"/>
      <c r="H361" s="264">
        <v>0.3</v>
      </c>
      <c r="I361" s="265"/>
      <c r="J361" s="261"/>
      <c r="K361" s="261"/>
      <c r="L361" s="266"/>
      <c r="M361" s="267"/>
      <c r="N361" s="268"/>
      <c r="O361" s="268"/>
      <c r="P361" s="268"/>
      <c r="Q361" s="268"/>
      <c r="R361" s="268"/>
      <c r="S361" s="268"/>
      <c r="T361" s="269"/>
      <c r="U361" s="13"/>
      <c r="V361" s="13"/>
      <c r="W361" s="13"/>
      <c r="X361" s="13"/>
      <c r="Y361" s="13"/>
      <c r="Z361" s="13"/>
      <c r="AA361" s="13"/>
      <c r="AB361" s="13"/>
      <c r="AC361" s="13"/>
      <c r="AD361" s="13"/>
      <c r="AE361" s="13"/>
      <c r="AT361" s="270" t="s">
        <v>203</v>
      </c>
      <c r="AU361" s="270" t="s">
        <v>83</v>
      </c>
      <c r="AV361" s="13" t="s">
        <v>85</v>
      </c>
      <c r="AW361" s="13" t="s">
        <v>32</v>
      </c>
      <c r="AX361" s="13" t="s">
        <v>75</v>
      </c>
      <c r="AY361" s="270" t="s">
        <v>172</v>
      </c>
    </row>
    <row r="362" spans="1:51" s="14" customFormat="1" ht="12">
      <c r="A362" s="14"/>
      <c r="B362" s="277"/>
      <c r="C362" s="278"/>
      <c r="D362" s="255" t="s">
        <v>203</v>
      </c>
      <c r="E362" s="279" t="s">
        <v>1</v>
      </c>
      <c r="F362" s="280" t="s">
        <v>1595</v>
      </c>
      <c r="G362" s="278"/>
      <c r="H362" s="279" t="s">
        <v>1</v>
      </c>
      <c r="I362" s="281"/>
      <c r="J362" s="278"/>
      <c r="K362" s="278"/>
      <c r="L362" s="282"/>
      <c r="M362" s="283"/>
      <c r="N362" s="284"/>
      <c r="O362" s="284"/>
      <c r="P362" s="284"/>
      <c r="Q362" s="284"/>
      <c r="R362" s="284"/>
      <c r="S362" s="284"/>
      <c r="T362" s="285"/>
      <c r="U362" s="14"/>
      <c r="V362" s="14"/>
      <c r="W362" s="14"/>
      <c r="X362" s="14"/>
      <c r="Y362" s="14"/>
      <c r="Z362" s="14"/>
      <c r="AA362" s="14"/>
      <c r="AB362" s="14"/>
      <c r="AC362" s="14"/>
      <c r="AD362" s="14"/>
      <c r="AE362" s="14"/>
      <c r="AT362" s="286" t="s">
        <v>203</v>
      </c>
      <c r="AU362" s="286" t="s">
        <v>83</v>
      </c>
      <c r="AV362" s="14" t="s">
        <v>83</v>
      </c>
      <c r="AW362" s="14" t="s">
        <v>32</v>
      </c>
      <c r="AX362" s="14" t="s">
        <v>75</v>
      </c>
      <c r="AY362" s="286" t="s">
        <v>172</v>
      </c>
    </row>
    <row r="363" spans="1:51" s="13" customFormat="1" ht="12">
      <c r="A363" s="13"/>
      <c r="B363" s="260"/>
      <c r="C363" s="261"/>
      <c r="D363" s="255" t="s">
        <v>203</v>
      </c>
      <c r="E363" s="262" t="s">
        <v>1281</v>
      </c>
      <c r="F363" s="263" t="s">
        <v>1616</v>
      </c>
      <c r="G363" s="261"/>
      <c r="H363" s="264">
        <v>0.03</v>
      </c>
      <c r="I363" s="265"/>
      <c r="J363" s="261"/>
      <c r="K363" s="261"/>
      <c r="L363" s="266"/>
      <c r="M363" s="267"/>
      <c r="N363" s="268"/>
      <c r="O363" s="268"/>
      <c r="P363" s="268"/>
      <c r="Q363" s="268"/>
      <c r="R363" s="268"/>
      <c r="S363" s="268"/>
      <c r="T363" s="269"/>
      <c r="U363" s="13"/>
      <c r="V363" s="13"/>
      <c r="W363" s="13"/>
      <c r="X363" s="13"/>
      <c r="Y363" s="13"/>
      <c r="Z363" s="13"/>
      <c r="AA363" s="13"/>
      <c r="AB363" s="13"/>
      <c r="AC363" s="13"/>
      <c r="AD363" s="13"/>
      <c r="AE363" s="13"/>
      <c r="AT363" s="270" t="s">
        <v>203</v>
      </c>
      <c r="AU363" s="270" t="s">
        <v>83</v>
      </c>
      <c r="AV363" s="13" t="s">
        <v>85</v>
      </c>
      <c r="AW363" s="13" t="s">
        <v>32</v>
      </c>
      <c r="AX363" s="13" t="s">
        <v>75</v>
      </c>
      <c r="AY363" s="270" t="s">
        <v>172</v>
      </c>
    </row>
    <row r="364" spans="1:51" s="13" customFormat="1" ht="12">
      <c r="A364" s="13"/>
      <c r="B364" s="260"/>
      <c r="C364" s="261"/>
      <c r="D364" s="255" t="s">
        <v>203</v>
      </c>
      <c r="E364" s="262" t="s">
        <v>1617</v>
      </c>
      <c r="F364" s="263" t="s">
        <v>1618</v>
      </c>
      <c r="G364" s="261"/>
      <c r="H364" s="264">
        <v>0.33</v>
      </c>
      <c r="I364" s="265"/>
      <c r="J364" s="261"/>
      <c r="K364" s="261"/>
      <c r="L364" s="266"/>
      <c r="M364" s="267"/>
      <c r="N364" s="268"/>
      <c r="O364" s="268"/>
      <c r="P364" s="268"/>
      <c r="Q364" s="268"/>
      <c r="R364" s="268"/>
      <c r="S364" s="268"/>
      <c r="T364" s="269"/>
      <c r="U364" s="13"/>
      <c r="V364" s="13"/>
      <c r="W364" s="13"/>
      <c r="X364" s="13"/>
      <c r="Y364" s="13"/>
      <c r="Z364" s="13"/>
      <c r="AA364" s="13"/>
      <c r="AB364" s="13"/>
      <c r="AC364" s="13"/>
      <c r="AD364" s="13"/>
      <c r="AE364" s="13"/>
      <c r="AT364" s="270" t="s">
        <v>203</v>
      </c>
      <c r="AU364" s="270" t="s">
        <v>83</v>
      </c>
      <c r="AV364" s="13" t="s">
        <v>85</v>
      </c>
      <c r="AW364" s="13" t="s">
        <v>32</v>
      </c>
      <c r="AX364" s="13" t="s">
        <v>75</v>
      </c>
      <c r="AY364" s="270" t="s">
        <v>172</v>
      </c>
    </row>
    <row r="365" spans="1:51" s="13" customFormat="1" ht="12">
      <c r="A365" s="13"/>
      <c r="B365" s="260"/>
      <c r="C365" s="261"/>
      <c r="D365" s="255" t="s">
        <v>203</v>
      </c>
      <c r="E365" s="262" t="s">
        <v>1619</v>
      </c>
      <c r="F365" s="263" t="s">
        <v>1620</v>
      </c>
      <c r="G365" s="261"/>
      <c r="H365" s="264">
        <v>0.33</v>
      </c>
      <c r="I365" s="265"/>
      <c r="J365" s="261"/>
      <c r="K365" s="261"/>
      <c r="L365" s="266"/>
      <c r="M365" s="267"/>
      <c r="N365" s="268"/>
      <c r="O365" s="268"/>
      <c r="P365" s="268"/>
      <c r="Q365" s="268"/>
      <c r="R365" s="268"/>
      <c r="S365" s="268"/>
      <c r="T365" s="269"/>
      <c r="U365" s="13"/>
      <c r="V365" s="13"/>
      <c r="W365" s="13"/>
      <c r="X365" s="13"/>
      <c r="Y365" s="13"/>
      <c r="Z365" s="13"/>
      <c r="AA365" s="13"/>
      <c r="AB365" s="13"/>
      <c r="AC365" s="13"/>
      <c r="AD365" s="13"/>
      <c r="AE365" s="13"/>
      <c r="AT365" s="270" t="s">
        <v>203</v>
      </c>
      <c r="AU365" s="270" t="s">
        <v>83</v>
      </c>
      <c r="AV365" s="13" t="s">
        <v>85</v>
      </c>
      <c r="AW365" s="13" t="s">
        <v>32</v>
      </c>
      <c r="AX365" s="13" t="s">
        <v>83</v>
      </c>
      <c r="AY365" s="270" t="s">
        <v>172</v>
      </c>
    </row>
    <row r="366" spans="1:65" s="2" customFormat="1" ht="24.15" customHeight="1">
      <c r="A366" s="39"/>
      <c r="B366" s="40"/>
      <c r="C366" s="242" t="s">
        <v>7</v>
      </c>
      <c r="D366" s="242" t="s">
        <v>175</v>
      </c>
      <c r="E366" s="243" t="s">
        <v>1621</v>
      </c>
      <c r="F366" s="244" t="s">
        <v>1622</v>
      </c>
      <c r="G366" s="245" t="s">
        <v>1401</v>
      </c>
      <c r="H366" s="246">
        <v>10.521</v>
      </c>
      <c r="I366" s="247"/>
      <c r="J366" s="248">
        <f>ROUND(I366*H366,2)</f>
        <v>0</v>
      </c>
      <c r="K366" s="244" t="s">
        <v>216</v>
      </c>
      <c r="L366" s="45"/>
      <c r="M366" s="249" t="s">
        <v>1</v>
      </c>
      <c r="N366" s="250" t="s">
        <v>40</v>
      </c>
      <c r="O366" s="92"/>
      <c r="P366" s="251">
        <f>O366*H366</f>
        <v>0</v>
      </c>
      <c r="Q366" s="251">
        <v>0</v>
      </c>
      <c r="R366" s="251">
        <f>Q366*H366</f>
        <v>0</v>
      </c>
      <c r="S366" s="251">
        <v>0</v>
      </c>
      <c r="T366" s="252">
        <f>S366*H366</f>
        <v>0</v>
      </c>
      <c r="U366" s="39"/>
      <c r="V366" s="39"/>
      <c r="W366" s="39"/>
      <c r="X366" s="39"/>
      <c r="Y366" s="39"/>
      <c r="Z366" s="39"/>
      <c r="AA366" s="39"/>
      <c r="AB366" s="39"/>
      <c r="AC366" s="39"/>
      <c r="AD366" s="39"/>
      <c r="AE366" s="39"/>
      <c r="AR366" s="253" t="s">
        <v>195</v>
      </c>
      <c r="AT366" s="253" t="s">
        <v>175</v>
      </c>
      <c r="AU366" s="253" t="s">
        <v>83</v>
      </c>
      <c r="AY366" s="18" t="s">
        <v>172</v>
      </c>
      <c r="BE366" s="254">
        <f>IF(N366="základní",J366,0)</f>
        <v>0</v>
      </c>
      <c r="BF366" s="254">
        <f>IF(N366="snížená",J366,0)</f>
        <v>0</v>
      </c>
      <c r="BG366" s="254">
        <f>IF(N366="zákl. přenesená",J366,0)</f>
        <v>0</v>
      </c>
      <c r="BH366" s="254">
        <f>IF(N366="sníž. přenesená",J366,0)</f>
        <v>0</v>
      </c>
      <c r="BI366" s="254">
        <f>IF(N366="nulová",J366,0)</f>
        <v>0</v>
      </c>
      <c r="BJ366" s="18" t="s">
        <v>83</v>
      </c>
      <c r="BK366" s="254">
        <f>ROUND(I366*H366,2)</f>
        <v>0</v>
      </c>
      <c r="BL366" s="18" t="s">
        <v>195</v>
      </c>
      <c r="BM366" s="253" t="s">
        <v>1623</v>
      </c>
    </row>
    <row r="367" spans="1:47" s="2" customFormat="1" ht="12">
      <c r="A367" s="39"/>
      <c r="B367" s="40"/>
      <c r="C367" s="41"/>
      <c r="D367" s="255" t="s">
        <v>182</v>
      </c>
      <c r="E367" s="41"/>
      <c r="F367" s="256" t="s">
        <v>1624</v>
      </c>
      <c r="G367" s="41"/>
      <c r="H367" s="41"/>
      <c r="I367" s="210"/>
      <c r="J367" s="41"/>
      <c r="K367" s="41"/>
      <c r="L367" s="45"/>
      <c r="M367" s="257"/>
      <c r="N367" s="258"/>
      <c r="O367" s="92"/>
      <c r="P367" s="92"/>
      <c r="Q367" s="92"/>
      <c r="R367" s="92"/>
      <c r="S367" s="92"/>
      <c r="T367" s="93"/>
      <c r="U367" s="39"/>
      <c r="V367" s="39"/>
      <c r="W367" s="39"/>
      <c r="X367" s="39"/>
      <c r="Y367" s="39"/>
      <c r="Z367" s="39"/>
      <c r="AA367" s="39"/>
      <c r="AB367" s="39"/>
      <c r="AC367" s="39"/>
      <c r="AD367" s="39"/>
      <c r="AE367" s="39"/>
      <c r="AT367" s="18" t="s">
        <v>182</v>
      </c>
      <c r="AU367" s="18" t="s">
        <v>83</v>
      </c>
    </row>
    <row r="368" spans="1:47" s="2" customFormat="1" ht="12">
      <c r="A368" s="39"/>
      <c r="B368" s="40"/>
      <c r="C368" s="41"/>
      <c r="D368" s="271" t="s">
        <v>218</v>
      </c>
      <c r="E368" s="41"/>
      <c r="F368" s="272" t="s">
        <v>1625</v>
      </c>
      <c r="G368" s="41"/>
      <c r="H368" s="41"/>
      <c r="I368" s="210"/>
      <c r="J368" s="41"/>
      <c r="K368" s="41"/>
      <c r="L368" s="45"/>
      <c r="M368" s="257"/>
      <c r="N368" s="258"/>
      <c r="O368" s="92"/>
      <c r="P368" s="92"/>
      <c r="Q368" s="92"/>
      <c r="R368" s="92"/>
      <c r="S368" s="92"/>
      <c r="T368" s="93"/>
      <c r="U368" s="39"/>
      <c r="V368" s="39"/>
      <c r="W368" s="39"/>
      <c r="X368" s="39"/>
      <c r="Y368" s="39"/>
      <c r="Z368" s="39"/>
      <c r="AA368" s="39"/>
      <c r="AB368" s="39"/>
      <c r="AC368" s="39"/>
      <c r="AD368" s="39"/>
      <c r="AE368" s="39"/>
      <c r="AT368" s="18" t="s">
        <v>218</v>
      </c>
      <c r="AU368" s="18" t="s">
        <v>83</v>
      </c>
    </row>
    <row r="369" spans="1:47" s="2" customFormat="1" ht="12">
      <c r="A369" s="39"/>
      <c r="B369" s="40"/>
      <c r="C369" s="41"/>
      <c r="D369" s="255" t="s">
        <v>242</v>
      </c>
      <c r="E369" s="41"/>
      <c r="F369" s="259" t="s">
        <v>1592</v>
      </c>
      <c r="G369" s="41"/>
      <c r="H369" s="41"/>
      <c r="I369" s="210"/>
      <c r="J369" s="41"/>
      <c r="K369" s="41"/>
      <c r="L369" s="45"/>
      <c r="M369" s="257"/>
      <c r="N369" s="258"/>
      <c r="O369" s="92"/>
      <c r="P369" s="92"/>
      <c r="Q369" s="92"/>
      <c r="R369" s="92"/>
      <c r="S369" s="92"/>
      <c r="T369" s="93"/>
      <c r="U369" s="39"/>
      <c r="V369" s="39"/>
      <c r="W369" s="39"/>
      <c r="X369" s="39"/>
      <c r="Y369" s="39"/>
      <c r="Z369" s="39"/>
      <c r="AA369" s="39"/>
      <c r="AB369" s="39"/>
      <c r="AC369" s="39"/>
      <c r="AD369" s="39"/>
      <c r="AE369" s="39"/>
      <c r="AT369" s="18" t="s">
        <v>242</v>
      </c>
      <c r="AU369" s="18" t="s">
        <v>83</v>
      </c>
    </row>
    <row r="370" spans="1:51" s="13" customFormat="1" ht="12">
      <c r="A370" s="13"/>
      <c r="B370" s="260"/>
      <c r="C370" s="261"/>
      <c r="D370" s="255" t="s">
        <v>203</v>
      </c>
      <c r="E370" s="262" t="s">
        <v>1626</v>
      </c>
      <c r="F370" s="263" t="s">
        <v>1627</v>
      </c>
      <c r="G370" s="261"/>
      <c r="H370" s="264">
        <v>10.521</v>
      </c>
      <c r="I370" s="265"/>
      <c r="J370" s="261"/>
      <c r="K370" s="261"/>
      <c r="L370" s="266"/>
      <c r="M370" s="267"/>
      <c r="N370" s="268"/>
      <c r="O370" s="268"/>
      <c r="P370" s="268"/>
      <c r="Q370" s="268"/>
      <c r="R370" s="268"/>
      <c r="S370" s="268"/>
      <c r="T370" s="269"/>
      <c r="U370" s="13"/>
      <c r="V370" s="13"/>
      <c r="W370" s="13"/>
      <c r="X370" s="13"/>
      <c r="Y370" s="13"/>
      <c r="Z370" s="13"/>
      <c r="AA370" s="13"/>
      <c r="AB370" s="13"/>
      <c r="AC370" s="13"/>
      <c r="AD370" s="13"/>
      <c r="AE370" s="13"/>
      <c r="AT370" s="270" t="s">
        <v>203</v>
      </c>
      <c r="AU370" s="270" t="s">
        <v>83</v>
      </c>
      <c r="AV370" s="13" t="s">
        <v>85</v>
      </c>
      <c r="AW370" s="13" t="s">
        <v>32</v>
      </c>
      <c r="AX370" s="13" t="s">
        <v>83</v>
      </c>
      <c r="AY370" s="270" t="s">
        <v>172</v>
      </c>
    </row>
    <row r="371" spans="1:65" s="2" customFormat="1" ht="24.15" customHeight="1">
      <c r="A371" s="39"/>
      <c r="B371" s="40"/>
      <c r="C371" s="242" t="s">
        <v>527</v>
      </c>
      <c r="D371" s="242" t="s">
        <v>175</v>
      </c>
      <c r="E371" s="243" t="s">
        <v>1628</v>
      </c>
      <c r="F371" s="244" t="s">
        <v>1629</v>
      </c>
      <c r="G371" s="245" t="s">
        <v>1401</v>
      </c>
      <c r="H371" s="246">
        <v>8.761</v>
      </c>
      <c r="I371" s="247"/>
      <c r="J371" s="248">
        <f>ROUND(I371*H371,2)</f>
        <v>0</v>
      </c>
      <c r="K371" s="244" t="s">
        <v>1337</v>
      </c>
      <c r="L371" s="45"/>
      <c r="M371" s="249" t="s">
        <v>1</v>
      </c>
      <c r="N371" s="250" t="s">
        <v>40</v>
      </c>
      <c r="O371" s="92"/>
      <c r="P371" s="251">
        <f>O371*H371</f>
        <v>0</v>
      </c>
      <c r="Q371" s="251">
        <v>0.03885</v>
      </c>
      <c r="R371" s="251">
        <f>Q371*H371</f>
        <v>0.34036485</v>
      </c>
      <c r="S371" s="251">
        <v>0</v>
      </c>
      <c r="T371" s="252">
        <f>S371*H371</f>
        <v>0</v>
      </c>
      <c r="U371" s="39"/>
      <c r="V371" s="39"/>
      <c r="W371" s="39"/>
      <c r="X371" s="39"/>
      <c r="Y371" s="39"/>
      <c r="Z371" s="39"/>
      <c r="AA371" s="39"/>
      <c r="AB371" s="39"/>
      <c r="AC371" s="39"/>
      <c r="AD371" s="39"/>
      <c r="AE371" s="39"/>
      <c r="AR371" s="253" t="s">
        <v>195</v>
      </c>
      <c r="AT371" s="253" t="s">
        <v>175</v>
      </c>
      <c r="AU371" s="253" t="s">
        <v>83</v>
      </c>
      <c r="AY371" s="18" t="s">
        <v>172</v>
      </c>
      <c r="BE371" s="254">
        <f>IF(N371="základní",J371,0)</f>
        <v>0</v>
      </c>
      <c r="BF371" s="254">
        <f>IF(N371="snížená",J371,0)</f>
        <v>0</v>
      </c>
      <c r="BG371" s="254">
        <f>IF(N371="zákl. přenesená",J371,0)</f>
        <v>0</v>
      </c>
      <c r="BH371" s="254">
        <f>IF(N371="sníž. přenesená",J371,0)</f>
        <v>0</v>
      </c>
      <c r="BI371" s="254">
        <f>IF(N371="nulová",J371,0)</f>
        <v>0</v>
      </c>
      <c r="BJ371" s="18" t="s">
        <v>83</v>
      </c>
      <c r="BK371" s="254">
        <f>ROUND(I371*H371,2)</f>
        <v>0</v>
      </c>
      <c r="BL371" s="18" t="s">
        <v>195</v>
      </c>
      <c r="BM371" s="253" t="s">
        <v>1630</v>
      </c>
    </row>
    <row r="372" spans="1:47" s="2" customFormat="1" ht="12">
      <c r="A372" s="39"/>
      <c r="B372" s="40"/>
      <c r="C372" s="41"/>
      <c r="D372" s="255" t="s">
        <v>182</v>
      </c>
      <c r="E372" s="41"/>
      <c r="F372" s="256" t="s">
        <v>1631</v>
      </c>
      <c r="G372" s="41"/>
      <c r="H372" s="41"/>
      <c r="I372" s="210"/>
      <c r="J372" s="41"/>
      <c r="K372" s="41"/>
      <c r="L372" s="45"/>
      <c r="M372" s="257"/>
      <c r="N372" s="258"/>
      <c r="O372" s="92"/>
      <c r="P372" s="92"/>
      <c r="Q372" s="92"/>
      <c r="R372" s="92"/>
      <c r="S372" s="92"/>
      <c r="T372" s="93"/>
      <c r="U372" s="39"/>
      <c r="V372" s="39"/>
      <c r="W372" s="39"/>
      <c r="X372" s="39"/>
      <c r="Y372" s="39"/>
      <c r="Z372" s="39"/>
      <c r="AA372" s="39"/>
      <c r="AB372" s="39"/>
      <c r="AC372" s="39"/>
      <c r="AD372" s="39"/>
      <c r="AE372" s="39"/>
      <c r="AT372" s="18" t="s">
        <v>182</v>
      </c>
      <c r="AU372" s="18" t="s">
        <v>83</v>
      </c>
    </row>
    <row r="373" spans="1:47" s="2" customFormat="1" ht="12">
      <c r="A373" s="39"/>
      <c r="B373" s="40"/>
      <c r="C373" s="41"/>
      <c r="D373" s="255" t="s">
        <v>242</v>
      </c>
      <c r="E373" s="41"/>
      <c r="F373" s="259" t="s">
        <v>1632</v>
      </c>
      <c r="G373" s="41"/>
      <c r="H373" s="41"/>
      <c r="I373" s="210"/>
      <c r="J373" s="41"/>
      <c r="K373" s="41"/>
      <c r="L373" s="45"/>
      <c r="M373" s="257"/>
      <c r="N373" s="258"/>
      <c r="O373" s="92"/>
      <c r="P373" s="92"/>
      <c r="Q373" s="92"/>
      <c r="R373" s="92"/>
      <c r="S373" s="92"/>
      <c r="T373" s="93"/>
      <c r="U373" s="39"/>
      <c r="V373" s="39"/>
      <c r="W373" s="39"/>
      <c r="X373" s="39"/>
      <c r="Y373" s="39"/>
      <c r="Z373" s="39"/>
      <c r="AA373" s="39"/>
      <c r="AB373" s="39"/>
      <c r="AC373" s="39"/>
      <c r="AD373" s="39"/>
      <c r="AE373" s="39"/>
      <c r="AT373" s="18" t="s">
        <v>242</v>
      </c>
      <c r="AU373" s="18" t="s">
        <v>83</v>
      </c>
    </row>
    <row r="374" spans="1:51" s="14" customFormat="1" ht="12">
      <c r="A374" s="14"/>
      <c r="B374" s="277"/>
      <c r="C374" s="278"/>
      <c r="D374" s="255" t="s">
        <v>203</v>
      </c>
      <c r="E374" s="279" t="s">
        <v>1</v>
      </c>
      <c r="F374" s="280" t="s">
        <v>1406</v>
      </c>
      <c r="G374" s="278"/>
      <c r="H374" s="279" t="s">
        <v>1</v>
      </c>
      <c r="I374" s="281"/>
      <c r="J374" s="278"/>
      <c r="K374" s="278"/>
      <c r="L374" s="282"/>
      <c r="M374" s="283"/>
      <c r="N374" s="284"/>
      <c r="O374" s="284"/>
      <c r="P374" s="284"/>
      <c r="Q374" s="284"/>
      <c r="R374" s="284"/>
      <c r="S374" s="284"/>
      <c r="T374" s="285"/>
      <c r="U374" s="14"/>
      <c r="V374" s="14"/>
      <c r="W374" s="14"/>
      <c r="X374" s="14"/>
      <c r="Y374" s="14"/>
      <c r="Z374" s="14"/>
      <c r="AA374" s="14"/>
      <c r="AB374" s="14"/>
      <c r="AC374" s="14"/>
      <c r="AD374" s="14"/>
      <c r="AE374" s="14"/>
      <c r="AT374" s="286" t="s">
        <v>203</v>
      </c>
      <c r="AU374" s="286" t="s">
        <v>83</v>
      </c>
      <c r="AV374" s="14" t="s">
        <v>83</v>
      </c>
      <c r="AW374" s="14" t="s">
        <v>32</v>
      </c>
      <c r="AX374" s="14" t="s">
        <v>75</v>
      </c>
      <c r="AY374" s="286" t="s">
        <v>172</v>
      </c>
    </row>
    <row r="375" spans="1:51" s="14" customFormat="1" ht="12">
      <c r="A375" s="14"/>
      <c r="B375" s="277"/>
      <c r="C375" s="278"/>
      <c r="D375" s="255" t="s">
        <v>203</v>
      </c>
      <c r="E375" s="279" t="s">
        <v>1</v>
      </c>
      <c r="F375" s="280" t="s">
        <v>1407</v>
      </c>
      <c r="G375" s="278"/>
      <c r="H375" s="279" t="s">
        <v>1</v>
      </c>
      <c r="I375" s="281"/>
      <c r="J375" s="278"/>
      <c r="K375" s="278"/>
      <c r="L375" s="282"/>
      <c r="M375" s="283"/>
      <c r="N375" s="284"/>
      <c r="O375" s="284"/>
      <c r="P375" s="284"/>
      <c r="Q375" s="284"/>
      <c r="R375" s="284"/>
      <c r="S375" s="284"/>
      <c r="T375" s="285"/>
      <c r="U375" s="14"/>
      <c r="V375" s="14"/>
      <c r="W375" s="14"/>
      <c r="X375" s="14"/>
      <c r="Y375" s="14"/>
      <c r="Z375" s="14"/>
      <c r="AA375" s="14"/>
      <c r="AB375" s="14"/>
      <c r="AC375" s="14"/>
      <c r="AD375" s="14"/>
      <c r="AE375" s="14"/>
      <c r="AT375" s="286" t="s">
        <v>203</v>
      </c>
      <c r="AU375" s="286" t="s">
        <v>83</v>
      </c>
      <c r="AV375" s="14" t="s">
        <v>83</v>
      </c>
      <c r="AW375" s="14" t="s">
        <v>32</v>
      </c>
      <c r="AX375" s="14" t="s">
        <v>75</v>
      </c>
      <c r="AY375" s="286" t="s">
        <v>172</v>
      </c>
    </row>
    <row r="376" spans="1:51" s="14" customFormat="1" ht="12">
      <c r="A376" s="14"/>
      <c r="B376" s="277"/>
      <c r="C376" s="278"/>
      <c r="D376" s="255" t="s">
        <v>203</v>
      </c>
      <c r="E376" s="279" t="s">
        <v>1</v>
      </c>
      <c r="F376" s="280" t="s">
        <v>1633</v>
      </c>
      <c r="G376" s="278"/>
      <c r="H376" s="279" t="s">
        <v>1</v>
      </c>
      <c r="I376" s="281"/>
      <c r="J376" s="278"/>
      <c r="K376" s="278"/>
      <c r="L376" s="282"/>
      <c r="M376" s="283"/>
      <c r="N376" s="284"/>
      <c r="O376" s="284"/>
      <c r="P376" s="284"/>
      <c r="Q376" s="284"/>
      <c r="R376" s="284"/>
      <c r="S376" s="284"/>
      <c r="T376" s="285"/>
      <c r="U376" s="14"/>
      <c r="V376" s="14"/>
      <c r="W376" s="14"/>
      <c r="X376" s="14"/>
      <c r="Y376" s="14"/>
      <c r="Z376" s="14"/>
      <c r="AA376" s="14"/>
      <c r="AB376" s="14"/>
      <c r="AC376" s="14"/>
      <c r="AD376" s="14"/>
      <c r="AE376" s="14"/>
      <c r="AT376" s="286" t="s">
        <v>203</v>
      </c>
      <c r="AU376" s="286" t="s">
        <v>83</v>
      </c>
      <c r="AV376" s="14" t="s">
        <v>83</v>
      </c>
      <c r="AW376" s="14" t="s">
        <v>32</v>
      </c>
      <c r="AX376" s="14" t="s">
        <v>75</v>
      </c>
      <c r="AY376" s="286" t="s">
        <v>172</v>
      </c>
    </row>
    <row r="377" spans="1:51" s="13" customFormat="1" ht="12">
      <c r="A377" s="13"/>
      <c r="B377" s="260"/>
      <c r="C377" s="261"/>
      <c r="D377" s="255" t="s">
        <v>203</v>
      </c>
      <c r="E377" s="262" t="s">
        <v>1634</v>
      </c>
      <c r="F377" s="263" t="s">
        <v>1410</v>
      </c>
      <c r="G377" s="261"/>
      <c r="H377" s="264">
        <v>6.31</v>
      </c>
      <c r="I377" s="265"/>
      <c r="J377" s="261"/>
      <c r="K377" s="261"/>
      <c r="L377" s="266"/>
      <c r="M377" s="267"/>
      <c r="N377" s="268"/>
      <c r="O377" s="268"/>
      <c r="P377" s="268"/>
      <c r="Q377" s="268"/>
      <c r="R377" s="268"/>
      <c r="S377" s="268"/>
      <c r="T377" s="269"/>
      <c r="U377" s="13"/>
      <c r="V377" s="13"/>
      <c r="W377" s="13"/>
      <c r="X377" s="13"/>
      <c r="Y377" s="13"/>
      <c r="Z377" s="13"/>
      <c r="AA377" s="13"/>
      <c r="AB377" s="13"/>
      <c r="AC377" s="13"/>
      <c r="AD377" s="13"/>
      <c r="AE377" s="13"/>
      <c r="AT377" s="270" t="s">
        <v>203</v>
      </c>
      <c r="AU377" s="270" t="s">
        <v>83</v>
      </c>
      <c r="AV377" s="13" t="s">
        <v>85</v>
      </c>
      <c r="AW377" s="13" t="s">
        <v>32</v>
      </c>
      <c r="AX377" s="13" t="s">
        <v>75</v>
      </c>
      <c r="AY377" s="270" t="s">
        <v>172</v>
      </c>
    </row>
    <row r="378" spans="1:51" s="14" customFormat="1" ht="12">
      <c r="A378" s="14"/>
      <c r="B378" s="277"/>
      <c r="C378" s="278"/>
      <c r="D378" s="255" t="s">
        <v>203</v>
      </c>
      <c r="E378" s="279" t="s">
        <v>1</v>
      </c>
      <c r="F378" s="280" t="s">
        <v>1635</v>
      </c>
      <c r="G378" s="278"/>
      <c r="H378" s="279" t="s">
        <v>1</v>
      </c>
      <c r="I378" s="281"/>
      <c r="J378" s="278"/>
      <c r="K378" s="278"/>
      <c r="L378" s="282"/>
      <c r="M378" s="283"/>
      <c r="N378" s="284"/>
      <c r="O378" s="284"/>
      <c r="P378" s="284"/>
      <c r="Q378" s="284"/>
      <c r="R378" s="284"/>
      <c r="S378" s="284"/>
      <c r="T378" s="285"/>
      <c r="U378" s="14"/>
      <c r="V378" s="14"/>
      <c r="W378" s="14"/>
      <c r="X378" s="14"/>
      <c r="Y378" s="14"/>
      <c r="Z378" s="14"/>
      <c r="AA378" s="14"/>
      <c r="AB378" s="14"/>
      <c r="AC378" s="14"/>
      <c r="AD378" s="14"/>
      <c r="AE378" s="14"/>
      <c r="AT378" s="286" t="s">
        <v>203</v>
      </c>
      <c r="AU378" s="286" t="s">
        <v>83</v>
      </c>
      <c r="AV378" s="14" t="s">
        <v>83</v>
      </c>
      <c r="AW378" s="14" t="s">
        <v>32</v>
      </c>
      <c r="AX378" s="14" t="s">
        <v>75</v>
      </c>
      <c r="AY378" s="286" t="s">
        <v>172</v>
      </c>
    </row>
    <row r="379" spans="1:51" s="13" customFormat="1" ht="12">
      <c r="A379" s="13"/>
      <c r="B379" s="260"/>
      <c r="C379" s="261"/>
      <c r="D379" s="255" t="s">
        <v>203</v>
      </c>
      <c r="E379" s="262" t="s">
        <v>1283</v>
      </c>
      <c r="F379" s="263" t="s">
        <v>1596</v>
      </c>
      <c r="G379" s="261"/>
      <c r="H379" s="264">
        <v>0.631</v>
      </c>
      <c r="I379" s="265"/>
      <c r="J379" s="261"/>
      <c r="K379" s="261"/>
      <c r="L379" s="266"/>
      <c r="M379" s="267"/>
      <c r="N379" s="268"/>
      <c r="O379" s="268"/>
      <c r="P379" s="268"/>
      <c r="Q379" s="268"/>
      <c r="R379" s="268"/>
      <c r="S379" s="268"/>
      <c r="T379" s="269"/>
      <c r="U379" s="13"/>
      <c r="V379" s="13"/>
      <c r="W379" s="13"/>
      <c r="X379" s="13"/>
      <c r="Y379" s="13"/>
      <c r="Z379" s="13"/>
      <c r="AA379" s="13"/>
      <c r="AB379" s="13"/>
      <c r="AC379" s="13"/>
      <c r="AD379" s="13"/>
      <c r="AE379" s="13"/>
      <c r="AT379" s="270" t="s">
        <v>203</v>
      </c>
      <c r="AU379" s="270" t="s">
        <v>83</v>
      </c>
      <c r="AV379" s="13" t="s">
        <v>85</v>
      </c>
      <c r="AW379" s="13" t="s">
        <v>32</v>
      </c>
      <c r="AX379" s="13" t="s">
        <v>75</v>
      </c>
      <c r="AY379" s="270" t="s">
        <v>172</v>
      </c>
    </row>
    <row r="380" spans="1:51" s="13" customFormat="1" ht="12">
      <c r="A380" s="13"/>
      <c r="B380" s="260"/>
      <c r="C380" s="261"/>
      <c r="D380" s="255" t="s">
        <v>203</v>
      </c>
      <c r="E380" s="262" t="s">
        <v>1636</v>
      </c>
      <c r="F380" s="263" t="s">
        <v>1637</v>
      </c>
      <c r="G380" s="261"/>
      <c r="H380" s="264">
        <v>6.941</v>
      </c>
      <c r="I380" s="265"/>
      <c r="J380" s="261"/>
      <c r="K380" s="261"/>
      <c r="L380" s="266"/>
      <c r="M380" s="267"/>
      <c r="N380" s="268"/>
      <c r="O380" s="268"/>
      <c r="P380" s="268"/>
      <c r="Q380" s="268"/>
      <c r="R380" s="268"/>
      <c r="S380" s="268"/>
      <c r="T380" s="269"/>
      <c r="U380" s="13"/>
      <c r="V380" s="13"/>
      <c r="W380" s="13"/>
      <c r="X380" s="13"/>
      <c r="Y380" s="13"/>
      <c r="Z380" s="13"/>
      <c r="AA380" s="13"/>
      <c r="AB380" s="13"/>
      <c r="AC380" s="13"/>
      <c r="AD380" s="13"/>
      <c r="AE380" s="13"/>
      <c r="AT380" s="270" t="s">
        <v>203</v>
      </c>
      <c r="AU380" s="270" t="s">
        <v>83</v>
      </c>
      <c r="AV380" s="13" t="s">
        <v>85</v>
      </c>
      <c r="AW380" s="13" t="s">
        <v>32</v>
      </c>
      <c r="AX380" s="13" t="s">
        <v>75</v>
      </c>
      <c r="AY380" s="270" t="s">
        <v>172</v>
      </c>
    </row>
    <row r="381" spans="1:51" s="14" customFormat="1" ht="12">
      <c r="A381" s="14"/>
      <c r="B381" s="277"/>
      <c r="C381" s="278"/>
      <c r="D381" s="255" t="s">
        <v>203</v>
      </c>
      <c r="E381" s="279" t="s">
        <v>1</v>
      </c>
      <c r="F381" s="280" t="s">
        <v>1554</v>
      </c>
      <c r="G381" s="278"/>
      <c r="H381" s="279" t="s">
        <v>1</v>
      </c>
      <c r="I381" s="281"/>
      <c r="J381" s="278"/>
      <c r="K381" s="278"/>
      <c r="L381" s="282"/>
      <c r="M381" s="283"/>
      <c r="N381" s="284"/>
      <c r="O381" s="284"/>
      <c r="P381" s="284"/>
      <c r="Q381" s="284"/>
      <c r="R381" s="284"/>
      <c r="S381" s="284"/>
      <c r="T381" s="285"/>
      <c r="U381" s="14"/>
      <c r="V381" s="14"/>
      <c r="W381" s="14"/>
      <c r="X381" s="14"/>
      <c r="Y381" s="14"/>
      <c r="Z381" s="14"/>
      <c r="AA381" s="14"/>
      <c r="AB381" s="14"/>
      <c r="AC381" s="14"/>
      <c r="AD381" s="14"/>
      <c r="AE381" s="14"/>
      <c r="AT381" s="286" t="s">
        <v>203</v>
      </c>
      <c r="AU381" s="286" t="s">
        <v>83</v>
      </c>
      <c r="AV381" s="14" t="s">
        <v>83</v>
      </c>
      <c r="AW381" s="14" t="s">
        <v>32</v>
      </c>
      <c r="AX381" s="14" t="s">
        <v>75</v>
      </c>
      <c r="AY381" s="286" t="s">
        <v>172</v>
      </c>
    </row>
    <row r="382" spans="1:51" s="14" customFormat="1" ht="12">
      <c r="A382" s="14"/>
      <c r="B382" s="277"/>
      <c r="C382" s="278"/>
      <c r="D382" s="255" t="s">
        <v>203</v>
      </c>
      <c r="E382" s="279" t="s">
        <v>1</v>
      </c>
      <c r="F382" s="280" t="s">
        <v>1633</v>
      </c>
      <c r="G382" s="278"/>
      <c r="H382" s="279" t="s">
        <v>1</v>
      </c>
      <c r="I382" s="281"/>
      <c r="J382" s="278"/>
      <c r="K382" s="278"/>
      <c r="L382" s="282"/>
      <c r="M382" s="283"/>
      <c r="N382" s="284"/>
      <c r="O382" s="284"/>
      <c r="P382" s="284"/>
      <c r="Q382" s="284"/>
      <c r="R382" s="284"/>
      <c r="S382" s="284"/>
      <c r="T382" s="285"/>
      <c r="U382" s="14"/>
      <c r="V382" s="14"/>
      <c r="W382" s="14"/>
      <c r="X382" s="14"/>
      <c r="Y382" s="14"/>
      <c r="Z382" s="14"/>
      <c r="AA382" s="14"/>
      <c r="AB382" s="14"/>
      <c r="AC382" s="14"/>
      <c r="AD382" s="14"/>
      <c r="AE382" s="14"/>
      <c r="AT382" s="286" t="s">
        <v>203</v>
      </c>
      <c r="AU382" s="286" t="s">
        <v>83</v>
      </c>
      <c r="AV382" s="14" t="s">
        <v>83</v>
      </c>
      <c r="AW382" s="14" t="s">
        <v>32</v>
      </c>
      <c r="AX382" s="14" t="s">
        <v>75</v>
      </c>
      <c r="AY382" s="286" t="s">
        <v>172</v>
      </c>
    </row>
    <row r="383" spans="1:51" s="13" customFormat="1" ht="12">
      <c r="A383" s="13"/>
      <c r="B383" s="260"/>
      <c r="C383" s="261"/>
      <c r="D383" s="255" t="s">
        <v>203</v>
      </c>
      <c r="E383" s="262" t="s">
        <v>1306</v>
      </c>
      <c r="F383" s="263" t="s">
        <v>1638</v>
      </c>
      <c r="G383" s="261"/>
      <c r="H383" s="264">
        <v>0.744</v>
      </c>
      <c r="I383" s="265"/>
      <c r="J383" s="261"/>
      <c r="K383" s="261"/>
      <c r="L383" s="266"/>
      <c r="M383" s="267"/>
      <c r="N383" s="268"/>
      <c r="O383" s="268"/>
      <c r="P383" s="268"/>
      <c r="Q383" s="268"/>
      <c r="R383" s="268"/>
      <c r="S383" s="268"/>
      <c r="T383" s="269"/>
      <c r="U383" s="13"/>
      <c r="V383" s="13"/>
      <c r="W383" s="13"/>
      <c r="X383" s="13"/>
      <c r="Y383" s="13"/>
      <c r="Z383" s="13"/>
      <c r="AA383" s="13"/>
      <c r="AB383" s="13"/>
      <c r="AC383" s="13"/>
      <c r="AD383" s="13"/>
      <c r="AE383" s="13"/>
      <c r="AT383" s="270" t="s">
        <v>203</v>
      </c>
      <c r="AU383" s="270" t="s">
        <v>83</v>
      </c>
      <c r="AV383" s="13" t="s">
        <v>85</v>
      </c>
      <c r="AW383" s="13" t="s">
        <v>32</v>
      </c>
      <c r="AX383" s="13" t="s">
        <v>75</v>
      </c>
      <c r="AY383" s="270" t="s">
        <v>172</v>
      </c>
    </row>
    <row r="384" spans="1:51" s="14" customFormat="1" ht="12">
      <c r="A384" s="14"/>
      <c r="B384" s="277"/>
      <c r="C384" s="278"/>
      <c r="D384" s="255" t="s">
        <v>203</v>
      </c>
      <c r="E384" s="279" t="s">
        <v>1</v>
      </c>
      <c r="F384" s="280" t="s">
        <v>1635</v>
      </c>
      <c r="G384" s="278"/>
      <c r="H384" s="279" t="s">
        <v>1</v>
      </c>
      <c r="I384" s="281"/>
      <c r="J384" s="278"/>
      <c r="K384" s="278"/>
      <c r="L384" s="282"/>
      <c r="M384" s="283"/>
      <c r="N384" s="284"/>
      <c r="O384" s="284"/>
      <c r="P384" s="284"/>
      <c r="Q384" s="284"/>
      <c r="R384" s="284"/>
      <c r="S384" s="284"/>
      <c r="T384" s="285"/>
      <c r="U384" s="14"/>
      <c r="V384" s="14"/>
      <c r="W384" s="14"/>
      <c r="X384" s="14"/>
      <c r="Y384" s="14"/>
      <c r="Z384" s="14"/>
      <c r="AA384" s="14"/>
      <c r="AB384" s="14"/>
      <c r="AC384" s="14"/>
      <c r="AD384" s="14"/>
      <c r="AE384" s="14"/>
      <c r="AT384" s="286" t="s">
        <v>203</v>
      </c>
      <c r="AU384" s="286" t="s">
        <v>83</v>
      </c>
      <c r="AV384" s="14" t="s">
        <v>83</v>
      </c>
      <c r="AW384" s="14" t="s">
        <v>32</v>
      </c>
      <c r="AX384" s="14" t="s">
        <v>75</v>
      </c>
      <c r="AY384" s="286" t="s">
        <v>172</v>
      </c>
    </row>
    <row r="385" spans="1:51" s="13" customFormat="1" ht="12">
      <c r="A385" s="13"/>
      <c r="B385" s="260"/>
      <c r="C385" s="261"/>
      <c r="D385" s="255" t="s">
        <v>203</v>
      </c>
      <c r="E385" s="262" t="s">
        <v>1311</v>
      </c>
      <c r="F385" s="263" t="s">
        <v>1639</v>
      </c>
      <c r="G385" s="261"/>
      <c r="H385" s="264">
        <v>0.074</v>
      </c>
      <c r="I385" s="265"/>
      <c r="J385" s="261"/>
      <c r="K385" s="261"/>
      <c r="L385" s="266"/>
      <c r="M385" s="267"/>
      <c r="N385" s="268"/>
      <c r="O385" s="268"/>
      <c r="P385" s="268"/>
      <c r="Q385" s="268"/>
      <c r="R385" s="268"/>
      <c r="S385" s="268"/>
      <c r="T385" s="269"/>
      <c r="U385" s="13"/>
      <c r="V385" s="13"/>
      <c r="W385" s="13"/>
      <c r="X385" s="13"/>
      <c r="Y385" s="13"/>
      <c r="Z385" s="13"/>
      <c r="AA385" s="13"/>
      <c r="AB385" s="13"/>
      <c r="AC385" s="13"/>
      <c r="AD385" s="13"/>
      <c r="AE385" s="13"/>
      <c r="AT385" s="270" t="s">
        <v>203</v>
      </c>
      <c r="AU385" s="270" t="s">
        <v>83</v>
      </c>
      <c r="AV385" s="13" t="s">
        <v>85</v>
      </c>
      <c r="AW385" s="13" t="s">
        <v>32</v>
      </c>
      <c r="AX385" s="13" t="s">
        <v>75</v>
      </c>
      <c r="AY385" s="270" t="s">
        <v>172</v>
      </c>
    </row>
    <row r="386" spans="1:51" s="13" customFormat="1" ht="12">
      <c r="A386" s="13"/>
      <c r="B386" s="260"/>
      <c r="C386" s="261"/>
      <c r="D386" s="255" t="s">
        <v>203</v>
      </c>
      <c r="E386" s="262" t="s">
        <v>1640</v>
      </c>
      <c r="F386" s="263" t="s">
        <v>1641</v>
      </c>
      <c r="G386" s="261"/>
      <c r="H386" s="264">
        <v>0.818</v>
      </c>
      <c r="I386" s="265"/>
      <c r="J386" s="261"/>
      <c r="K386" s="261"/>
      <c r="L386" s="266"/>
      <c r="M386" s="267"/>
      <c r="N386" s="268"/>
      <c r="O386" s="268"/>
      <c r="P386" s="268"/>
      <c r="Q386" s="268"/>
      <c r="R386" s="268"/>
      <c r="S386" s="268"/>
      <c r="T386" s="269"/>
      <c r="U386" s="13"/>
      <c r="V386" s="13"/>
      <c r="W386" s="13"/>
      <c r="X386" s="13"/>
      <c r="Y386" s="13"/>
      <c r="Z386" s="13"/>
      <c r="AA386" s="13"/>
      <c r="AB386" s="13"/>
      <c r="AC386" s="13"/>
      <c r="AD386" s="13"/>
      <c r="AE386" s="13"/>
      <c r="AT386" s="270" t="s">
        <v>203</v>
      </c>
      <c r="AU386" s="270" t="s">
        <v>83</v>
      </c>
      <c r="AV386" s="13" t="s">
        <v>85</v>
      </c>
      <c r="AW386" s="13" t="s">
        <v>32</v>
      </c>
      <c r="AX386" s="13" t="s">
        <v>75</v>
      </c>
      <c r="AY386" s="270" t="s">
        <v>172</v>
      </c>
    </row>
    <row r="387" spans="1:51" s="14" customFormat="1" ht="12">
      <c r="A387" s="14"/>
      <c r="B387" s="277"/>
      <c r="C387" s="278"/>
      <c r="D387" s="255" t="s">
        <v>203</v>
      </c>
      <c r="E387" s="279" t="s">
        <v>1</v>
      </c>
      <c r="F387" s="280" t="s">
        <v>1558</v>
      </c>
      <c r="G387" s="278"/>
      <c r="H387" s="279" t="s">
        <v>1</v>
      </c>
      <c r="I387" s="281"/>
      <c r="J387" s="278"/>
      <c r="K387" s="278"/>
      <c r="L387" s="282"/>
      <c r="M387" s="283"/>
      <c r="N387" s="284"/>
      <c r="O387" s="284"/>
      <c r="P387" s="284"/>
      <c r="Q387" s="284"/>
      <c r="R387" s="284"/>
      <c r="S387" s="284"/>
      <c r="T387" s="285"/>
      <c r="U387" s="14"/>
      <c r="V387" s="14"/>
      <c r="W387" s="14"/>
      <c r="X387" s="14"/>
      <c r="Y387" s="14"/>
      <c r="Z387" s="14"/>
      <c r="AA387" s="14"/>
      <c r="AB387" s="14"/>
      <c r="AC387" s="14"/>
      <c r="AD387" s="14"/>
      <c r="AE387" s="14"/>
      <c r="AT387" s="286" t="s">
        <v>203</v>
      </c>
      <c r="AU387" s="286" t="s">
        <v>83</v>
      </c>
      <c r="AV387" s="14" t="s">
        <v>83</v>
      </c>
      <c r="AW387" s="14" t="s">
        <v>32</v>
      </c>
      <c r="AX387" s="14" t="s">
        <v>75</v>
      </c>
      <c r="AY387" s="286" t="s">
        <v>172</v>
      </c>
    </row>
    <row r="388" spans="1:51" s="14" customFormat="1" ht="12">
      <c r="A388" s="14"/>
      <c r="B388" s="277"/>
      <c r="C388" s="278"/>
      <c r="D388" s="255" t="s">
        <v>203</v>
      </c>
      <c r="E388" s="279" t="s">
        <v>1</v>
      </c>
      <c r="F388" s="280" t="s">
        <v>1633</v>
      </c>
      <c r="G388" s="278"/>
      <c r="H388" s="279" t="s">
        <v>1</v>
      </c>
      <c r="I388" s="281"/>
      <c r="J388" s="278"/>
      <c r="K388" s="278"/>
      <c r="L388" s="282"/>
      <c r="M388" s="283"/>
      <c r="N388" s="284"/>
      <c r="O388" s="284"/>
      <c r="P388" s="284"/>
      <c r="Q388" s="284"/>
      <c r="R388" s="284"/>
      <c r="S388" s="284"/>
      <c r="T388" s="285"/>
      <c r="U388" s="14"/>
      <c r="V388" s="14"/>
      <c r="W388" s="14"/>
      <c r="X388" s="14"/>
      <c r="Y388" s="14"/>
      <c r="Z388" s="14"/>
      <c r="AA388" s="14"/>
      <c r="AB388" s="14"/>
      <c r="AC388" s="14"/>
      <c r="AD388" s="14"/>
      <c r="AE388" s="14"/>
      <c r="AT388" s="286" t="s">
        <v>203</v>
      </c>
      <c r="AU388" s="286" t="s">
        <v>83</v>
      </c>
      <c r="AV388" s="14" t="s">
        <v>83</v>
      </c>
      <c r="AW388" s="14" t="s">
        <v>32</v>
      </c>
      <c r="AX388" s="14" t="s">
        <v>75</v>
      </c>
      <c r="AY388" s="286" t="s">
        <v>172</v>
      </c>
    </row>
    <row r="389" spans="1:51" s="13" customFormat="1" ht="12">
      <c r="A389" s="13"/>
      <c r="B389" s="260"/>
      <c r="C389" s="261"/>
      <c r="D389" s="255" t="s">
        <v>203</v>
      </c>
      <c r="E389" s="262" t="s">
        <v>1320</v>
      </c>
      <c r="F389" s="263" t="s">
        <v>1603</v>
      </c>
      <c r="G389" s="261"/>
      <c r="H389" s="264">
        <v>0.911</v>
      </c>
      <c r="I389" s="265"/>
      <c r="J389" s="261"/>
      <c r="K389" s="261"/>
      <c r="L389" s="266"/>
      <c r="M389" s="267"/>
      <c r="N389" s="268"/>
      <c r="O389" s="268"/>
      <c r="P389" s="268"/>
      <c r="Q389" s="268"/>
      <c r="R389" s="268"/>
      <c r="S389" s="268"/>
      <c r="T389" s="269"/>
      <c r="U389" s="13"/>
      <c r="V389" s="13"/>
      <c r="W389" s="13"/>
      <c r="X389" s="13"/>
      <c r="Y389" s="13"/>
      <c r="Z389" s="13"/>
      <c r="AA389" s="13"/>
      <c r="AB389" s="13"/>
      <c r="AC389" s="13"/>
      <c r="AD389" s="13"/>
      <c r="AE389" s="13"/>
      <c r="AT389" s="270" t="s">
        <v>203</v>
      </c>
      <c r="AU389" s="270" t="s">
        <v>83</v>
      </c>
      <c r="AV389" s="13" t="s">
        <v>85</v>
      </c>
      <c r="AW389" s="13" t="s">
        <v>32</v>
      </c>
      <c r="AX389" s="13" t="s">
        <v>75</v>
      </c>
      <c r="AY389" s="270" t="s">
        <v>172</v>
      </c>
    </row>
    <row r="390" spans="1:51" s="14" customFormat="1" ht="12">
      <c r="A390" s="14"/>
      <c r="B390" s="277"/>
      <c r="C390" s="278"/>
      <c r="D390" s="255" t="s">
        <v>203</v>
      </c>
      <c r="E390" s="279" t="s">
        <v>1</v>
      </c>
      <c r="F390" s="280" t="s">
        <v>1635</v>
      </c>
      <c r="G390" s="278"/>
      <c r="H390" s="279" t="s">
        <v>1</v>
      </c>
      <c r="I390" s="281"/>
      <c r="J390" s="278"/>
      <c r="K390" s="278"/>
      <c r="L390" s="282"/>
      <c r="M390" s="283"/>
      <c r="N390" s="284"/>
      <c r="O390" s="284"/>
      <c r="P390" s="284"/>
      <c r="Q390" s="284"/>
      <c r="R390" s="284"/>
      <c r="S390" s="284"/>
      <c r="T390" s="285"/>
      <c r="U390" s="14"/>
      <c r="V390" s="14"/>
      <c r="W390" s="14"/>
      <c r="X390" s="14"/>
      <c r="Y390" s="14"/>
      <c r="Z390" s="14"/>
      <c r="AA390" s="14"/>
      <c r="AB390" s="14"/>
      <c r="AC390" s="14"/>
      <c r="AD390" s="14"/>
      <c r="AE390" s="14"/>
      <c r="AT390" s="286" t="s">
        <v>203</v>
      </c>
      <c r="AU390" s="286" t="s">
        <v>83</v>
      </c>
      <c r="AV390" s="14" t="s">
        <v>83</v>
      </c>
      <c r="AW390" s="14" t="s">
        <v>32</v>
      </c>
      <c r="AX390" s="14" t="s">
        <v>75</v>
      </c>
      <c r="AY390" s="286" t="s">
        <v>172</v>
      </c>
    </row>
    <row r="391" spans="1:51" s="13" customFormat="1" ht="12">
      <c r="A391" s="13"/>
      <c r="B391" s="260"/>
      <c r="C391" s="261"/>
      <c r="D391" s="255" t="s">
        <v>203</v>
      </c>
      <c r="E391" s="262" t="s">
        <v>1323</v>
      </c>
      <c r="F391" s="263" t="s">
        <v>1604</v>
      </c>
      <c r="G391" s="261"/>
      <c r="H391" s="264">
        <v>0.091</v>
      </c>
      <c r="I391" s="265"/>
      <c r="J391" s="261"/>
      <c r="K391" s="261"/>
      <c r="L391" s="266"/>
      <c r="M391" s="267"/>
      <c r="N391" s="268"/>
      <c r="O391" s="268"/>
      <c r="P391" s="268"/>
      <c r="Q391" s="268"/>
      <c r="R391" s="268"/>
      <c r="S391" s="268"/>
      <c r="T391" s="269"/>
      <c r="U391" s="13"/>
      <c r="V391" s="13"/>
      <c r="W391" s="13"/>
      <c r="X391" s="13"/>
      <c r="Y391" s="13"/>
      <c r="Z391" s="13"/>
      <c r="AA391" s="13"/>
      <c r="AB391" s="13"/>
      <c r="AC391" s="13"/>
      <c r="AD391" s="13"/>
      <c r="AE391" s="13"/>
      <c r="AT391" s="270" t="s">
        <v>203</v>
      </c>
      <c r="AU391" s="270" t="s">
        <v>83</v>
      </c>
      <c r="AV391" s="13" t="s">
        <v>85</v>
      </c>
      <c r="AW391" s="13" t="s">
        <v>32</v>
      </c>
      <c r="AX391" s="13" t="s">
        <v>75</v>
      </c>
      <c r="AY391" s="270" t="s">
        <v>172</v>
      </c>
    </row>
    <row r="392" spans="1:51" s="13" customFormat="1" ht="12">
      <c r="A392" s="13"/>
      <c r="B392" s="260"/>
      <c r="C392" s="261"/>
      <c r="D392" s="255" t="s">
        <v>203</v>
      </c>
      <c r="E392" s="262" t="s">
        <v>1642</v>
      </c>
      <c r="F392" s="263" t="s">
        <v>1643</v>
      </c>
      <c r="G392" s="261"/>
      <c r="H392" s="264">
        <v>1.002</v>
      </c>
      <c r="I392" s="265"/>
      <c r="J392" s="261"/>
      <c r="K392" s="261"/>
      <c r="L392" s="266"/>
      <c r="M392" s="267"/>
      <c r="N392" s="268"/>
      <c r="O392" s="268"/>
      <c r="P392" s="268"/>
      <c r="Q392" s="268"/>
      <c r="R392" s="268"/>
      <c r="S392" s="268"/>
      <c r="T392" s="269"/>
      <c r="U392" s="13"/>
      <c r="V392" s="13"/>
      <c r="W392" s="13"/>
      <c r="X392" s="13"/>
      <c r="Y392" s="13"/>
      <c r="Z392" s="13"/>
      <c r="AA392" s="13"/>
      <c r="AB392" s="13"/>
      <c r="AC392" s="13"/>
      <c r="AD392" s="13"/>
      <c r="AE392" s="13"/>
      <c r="AT392" s="270" t="s">
        <v>203</v>
      </c>
      <c r="AU392" s="270" t="s">
        <v>83</v>
      </c>
      <c r="AV392" s="13" t="s">
        <v>85</v>
      </c>
      <c r="AW392" s="13" t="s">
        <v>32</v>
      </c>
      <c r="AX392" s="13" t="s">
        <v>75</v>
      </c>
      <c r="AY392" s="270" t="s">
        <v>172</v>
      </c>
    </row>
    <row r="393" spans="1:51" s="13" customFormat="1" ht="12">
      <c r="A393" s="13"/>
      <c r="B393" s="260"/>
      <c r="C393" s="261"/>
      <c r="D393" s="255" t="s">
        <v>203</v>
      </c>
      <c r="E393" s="262" t="s">
        <v>1644</v>
      </c>
      <c r="F393" s="263" t="s">
        <v>1645</v>
      </c>
      <c r="G393" s="261"/>
      <c r="H393" s="264">
        <v>8.761</v>
      </c>
      <c r="I393" s="265"/>
      <c r="J393" s="261"/>
      <c r="K393" s="261"/>
      <c r="L393" s="266"/>
      <c r="M393" s="267"/>
      <c r="N393" s="268"/>
      <c r="O393" s="268"/>
      <c r="P393" s="268"/>
      <c r="Q393" s="268"/>
      <c r="R393" s="268"/>
      <c r="S393" s="268"/>
      <c r="T393" s="269"/>
      <c r="U393" s="13"/>
      <c r="V393" s="13"/>
      <c r="W393" s="13"/>
      <c r="X393" s="13"/>
      <c r="Y393" s="13"/>
      <c r="Z393" s="13"/>
      <c r="AA393" s="13"/>
      <c r="AB393" s="13"/>
      <c r="AC393" s="13"/>
      <c r="AD393" s="13"/>
      <c r="AE393" s="13"/>
      <c r="AT393" s="270" t="s">
        <v>203</v>
      </c>
      <c r="AU393" s="270" t="s">
        <v>83</v>
      </c>
      <c r="AV393" s="13" t="s">
        <v>85</v>
      </c>
      <c r="AW393" s="13" t="s">
        <v>32</v>
      </c>
      <c r="AX393" s="13" t="s">
        <v>83</v>
      </c>
      <c r="AY393" s="270" t="s">
        <v>172</v>
      </c>
    </row>
    <row r="394" spans="1:65" s="2" customFormat="1" ht="24.15" customHeight="1">
      <c r="A394" s="39"/>
      <c r="B394" s="40"/>
      <c r="C394" s="242" t="s">
        <v>533</v>
      </c>
      <c r="D394" s="242" t="s">
        <v>175</v>
      </c>
      <c r="E394" s="243" t="s">
        <v>1646</v>
      </c>
      <c r="F394" s="244" t="s">
        <v>1647</v>
      </c>
      <c r="G394" s="245" t="s">
        <v>1401</v>
      </c>
      <c r="H394" s="246">
        <v>0.33</v>
      </c>
      <c r="I394" s="247"/>
      <c r="J394" s="248">
        <f>ROUND(I394*H394,2)</f>
        <v>0</v>
      </c>
      <c r="K394" s="244" t="s">
        <v>1337</v>
      </c>
      <c r="L394" s="45"/>
      <c r="M394" s="249" t="s">
        <v>1</v>
      </c>
      <c r="N394" s="250" t="s">
        <v>40</v>
      </c>
      <c r="O394" s="92"/>
      <c r="P394" s="251">
        <f>O394*H394</f>
        <v>0</v>
      </c>
      <c r="Q394" s="251">
        <v>0.03885</v>
      </c>
      <c r="R394" s="251">
        <f>Q394*H394</f>
        <v>0.012820500000000002</v>
      </c>
      <c r="S394" s="251">
        <v>0</v>
      </c>
      <c r="T394" s="252">
        <f>S394*H394</f>
        <v>0</v>
      </c>
      <c r="U394" s="39"/>
      <c r="V394" s="39"/>
      <c r="W394" s="39"/>
      <c r="X394" s="39"/>
      <c r="Y394" s="39"/>
      <c r="Z394" s="39"/>
      <c r="AA394" s="39"/>
      <c r="AB394" s="39"/>
      <c r="AC394" s="39"/>
      <c r="AD394" s="39"/>
      <c r="AE394" s="39"/>
      <c r="AR394" s="253" t="s">
        <v>195</v>
      </c>
      <c r="AT394" s="253" t="s">
        <v>175</v>
      </c>
      <c r="AU394" s="253" t="s">
        <v>83</v>
      </c>
      <c r="AY394" s="18" t="s">
        <v>172</v>
      </c>
      <c r="BE394" s="254">
        <f>IF(N394="základní",J394,0)</f>
        <v>0</v>
      </c>
      <c r="BF394" s="254">
        <f>IF(N394="snížená",J394,0)</f>
        <v>0</v>
      </c>
      <c r="BG394" s="254">
        <f>IF(N394="zákl. přenesená",J394,0)</f>
        <v>0</v>
      </c>
      <c r="BH394" s="254">
        <f>IF(N394="sníž. přenesená",J394,0)</f>
        <v>0</v>
      </c>
      <c r="BI394" s="254">
        <f>IF(N394="nulová",J394,0)</f>
        <v>0</v>
      </c>
      <c r="BJ394" s="18" t="s">
        <v>83</v>
      </c>
      <c r="BK394" s="254">
        <f>ROUND(I394*H394,2)</f>
        <v>0</v>
      </c>
      <c r="BL394" s="18" t="s">
        <v>195</v>
      </c>
      <c r="BM394" s="253" t="s">
        <v>1648</v>
      </c>
    </row>
    <row r="395" spans="1:47" s="2" customFormat="1" ht="12">
      <c r="A395" s="39"/>
      <c r="B395" s="40"/>
      <c r="C395" s="41"/>
      <c r="D395" s="255" t="s">
        <v>182</v>
      </c>
      <c r="E395" s="41"/>
      <c r="F395" s="256" t="s">
        <v>1649</v>
      </c>
      <c r="G395" s="41"/>
      <c r="H395" s="41"/>
      <c r="I395" s="210"/>
      <c r="J395" s="41"/>
      <c r="K395" s="41"/>
      <c r="L395" s="45"/>
      <c r="M395" s="257"/>
      <c r="N395" s="258"/>
      <c r="O395" s="92"/>
      <c r="P395" s="92"/>
      <c r="Q395" s="92"/>
      <c r="R395" s="92"/>
      <c r="S395" s="92"/>
      <c r="T395" s="93"/>
      <c r="U395" s="39"/>
      <c r="V395" s="39"/>
      <c r="W395" s="39"/>
      <c r="X395" s="39"/>
      <c r="Y395" s="39"/>
      <c r="Z395" s="39"/>
      <c r="AA395" s="39"/>
      <c r="AB395" s="39"/>
      <c r="AC395" s="39"/>
      <c r="AD395" s="39"/>
      <c r="AE395" s="39"/>
      <c r="AT395" s="18" t="s">
        <v>182</v>
      </c>
      <c r="AU395" s="18" t="s">
        <v>83</v>
      </c>
    </row>
    <row r="396" spans="1:47" s="2" customFormat="1" ht="12">
      <c r="A396" s="39"/>
      <c r="B396" s="40"/>
      <c r="C396" s="41"/>
      <c r="D396" s="255" t="s">
        <v>242</v>
      </c>
      <c r="E396" s="41"/>
      <c r="F396" s="259" t="s">
        <v>1632</v>
      </c>
      <c r="G396" s="41"/>
      <c r="H396" s="41"/>
      <c r="I396" s="210"/>
      <c r="J396" s="41"/>
      <c r="K396" s="41"/>
      <c r="L396" s="45"/>
      <c r="M396" s="257"/>
      <c r="N396" s="258"/>
      <c r="O396" s="92"/>
      <c r="P396" s="92"/>
      <c r="Q396" s="92"/>
      <c r="R396" s="92"/>
      <c r="S396" s="92"/>
      <c r="T396" s="93"/>
      <c r="U396" s="39"/>
      <c r="V396" s="39"/>
      <c r="W396" s="39"/>
      <c r="X396" s="39"/>
      <c r="Y396" s="39"/>
      <c r="Z396" s="39"/>
      <c r="AA396" s="39"/>
      <c r="AB396" s="39"/>
      <c r="AC396" s="39"/>
      <c r="AD396" s="39"/>
      <c r="AE396" s="39"/>
      <c r="AT396" s="18" t="s">
        <v>242</v>
      </c>
      <c r="AU396" s="18" t="s">
        <v>83</v>
      </c>
    </row>
    <row r="397" spans="1:51" s="14" customFormat="1" ht="12">
      <c r="A397" s="14"/>
      <c r="B397" s="277"/>
      <c r="C397" s="278"/>
      <c r="D397" s="255" t="s">
        <v>203</v>
      </c>
      <c r="E397" s="279" t="s">
        <v>1</v>
      </c>
      <c r="F397" s="280" t="s">
        <v>1406</v>
      </c>
      <c r="G397" s="278"/>
      <c r="H397" s="279" t="s">
        <v>1</v>
      </c>
      <c r="I397" s="281"/>
      <c r="J397" s="278"/>
      <c r="K397" s="278"/>
      <c r="L397" s="282"/>
      <c r="M397" s="283"/>
      <c r="N397" s="284"/>
      <c r="O397" s="284"/>
      <c r="P397" s="284"/>
      <c r="Q397" s="284"/>
      <c r="R397" s="284"/>
      <c r="S397" s="284"/>
      <c r="T397" s="285"/>
      <c r="U397" s="14"/>
      <c r="V397" s="14"/>
      <c r="W397" s="14"/>
      <c r="X397" s="14"/>
      <c r="Y397" s="14"/>
      <c r="Z397" s="14"/>
      <c r="AA397" s="14"/>
      <c r="AB397" s="14"/>
      <c r="AC397" s="14"/>
      <c r="AD397" s="14"/>
      <c r="AE397" s="14"/>
      <c r="AT397" s="286" t="s">
        <v>203</v>
      </c>
      <c r="AU397" s="286" t="s">
        <v>83</v>
      </c>
      <c r="AV397" s="14" t="s">
        <v>83</v>
      </c>
      <c r="AW397" s="14" t="s">
        <v>32</v>
      </c>
      <c r="AX397" s="14" t="s">
        <v>75</v>
      </c>
      <c r="AY397" s="286" t="s">
        <v>172</v>
      </c>
    </row>
    <row r="398" spans="1:51" s="14" customFormat="1" ht="12">
      <c r="A398" s="14"/>
      <c r="B398" s="277"/>
      <c r="C398" s="278"/>
      <c r="D398" s="255" t="s">
        <v>203</v>
      </c>
      <c r="E398" s="279" t="s">
        <v>1</v>
      </c>
      <c r="F398" s="280" t="s">
        <v>1650</v>
      </c>
      <c r="G398" s="278"/>
      <c r="H398" s="279" t="s">
        <v>1</v>
      </c>
      <c r="I398" s="281"/>
      <c r="J398" s="278"/>
      <c r="K398" s="278"/>
      <c r="L398" s="282"/>
      <c r="M398" s="283"/>
      <c r="N398" s="284"/>
      <c r="O398" s="284"/>
      <c r="P398" s="284"/>
      <c r="Q398" s="284"/>
      <c r="R398" s="284"/>
      <c r="S398" s="284"/>
      <c r="T398" s="285"/>
      <c r="U398" s="14"/>
      <c r="V398" s="14"/>
      <c r="W398" s="14"/>
      <c r="X398" s="14"/>
      <c r="Y398" s="14"/>
      <c r="Z398" s="14"/>
      <c r="AA398" s="14"/>
      <c r="AB398" s="14"/>
      <c r="AC398" s="14"/>
      <c r="AD398" s="14"/>
      <c r="AE398" s="14"/>
      <c r="AT398" s="286" t="s">
        <v>203</v>
      </c>
      <c r="AU398" s="286" t="s">
        <v>83</v>
      </c>
      <c r="AV398" s="14" t="s">
        <v>83</v>
      </c>
      <c r="AW398" s="14" t="s">
        <v>32</v>
      </c>
      <c r="AX398" s="14" t="s">
        <v>75</v>
      </c>
      <c r="AY398" s="286" t="s">
        <v>172</v>
      </c>
    </row>
    <row r="399" spans="1:51" s="14" customFormat="1" ht="12">
      <c r="A399" s="14"/>
      <c r="B399" s="277"/>
      <c r="C399" s="278"/>
      <c r="D399" s="255" t="s">
        <v>203</v>
      </c>
      <c r="E399" s="279" t="s">
        <v>1</v>
      </c>
      <c r="F399" s="280" t="s">
        <v>1554</v>
      </c>
      <c r="G399" s="278"/>
      <c r="H399" s="279" t="s">
        <v>1</v>
      </c>
      <c r="I399" s="281"/>
      <c r="J399" s="278"/>
      <c r="K399" s="278"/>
      <c r="L399" s="282"/>
      <c r="M399" s="283"/>
      <c r="N399" s="284"/>
      <c r="O399" s="284"/>
      <c r="P399" s="284"/>
      <c r="Q399" s="284"/>
      <c r="R399" s="284"/>
      <c r="S399" s="284"/>
      <c r="T399" s="285"/>
      <c r="U399" s="14"/>
      <c r="V399" s="14"/>
      <c r="W399" s="14"/>
      <c r="X399" s="14"/>
      <c r="Y399" s="14"/>
      <c r="Z399" s="14"/>
      <c r="AA399" s="14"/>
      <c r="AB399" s="14"/>
      <c r="AC399" s="14"/>
      <c r="AD399" s="14"/>
      <c r="AE399" s="14"/>
      <c r="AT399" s="286" t="s">
        <v>203</v>
      </c>
      <c r="AU399" s="286" t="s">
        <v>83</v>
      </c>
      <c r="AV399" s="14" t="s">
        <v>83</v>
      </c>
      <c r="AW399" s="14" t="s">
        <v>32</v>
      </c>
      <c r="AX399" s="14" t="s">
        <v>75</v>
      </c>
      <c r="AY399" s="286" t="s">
        <v>172</v>
      </c>
    </row>
    <row r="400" spans="1:51" s="14" customFormat="1" ht="12">
      <c r="A400" s="14"/>
      <c r="B400" s="277"/>
      <c r="C400" s="278"/>
      <c r="D400" s="255" t="s">
        <v>203</v>
      </c>
      <c r="E400" s="279" t="s">
        <v>1</v>
      </c>
      <c r="F400" s="280" t="s">
        <v>1633</v>
      </c>
      <c r="G400" s="278"/>
      <c r="H400" s="279" t="s">
        <v>1</v>
      </c>
      <c r="I400" s="281"/>
      <c r="J400" s="278"/>
      <c r="K400" s="278"/>
      <c r="L400" s="282"/>
      <c r="M400" s="283"/>
      <c r="N400" s="284"/>
      <c r="O400" s="284"/>
      <c r="P400" s="284"/>
      <c r="Q400" s="284"/>
      <c r="R400" s="284"/>
      <c r="S400" s="284"/>
      <c r="T400" s="285"/>
      <c r="U400" s="14"/>
      <c r="V400" s="14"/>
      <c r="W400" s="14"/>
      <c r="X400" s="14"/>
      <c r="Y400" s="14"/>
      <c r="Z400" s="14"/>
      <c r="AA400" s="14"/>
      <c r="AB400" s="14"/>
      <c r="AC400" s="14"/>
      <c r="AD400" s="14"/>
      <c r="AE400" s="14"/>
      <c r="AT400" s="286" t="s">
        <v>203</v>
      </c>
      <c r="AU400" s="286" t="s">
        <v>83</v>
      </c>
      <c r="AV400" s="14" t="s">
        <v>83</v>
      </c>
      <c r="AW400" s="14" t="s">
        <v>32</v>
      </c>
      <c r="AX400" s="14" t="s">
        <v>75</v>
      </c>
      <c r="AY400" s="286" t="s">
        <v>172</v>
      </c>
    </row>
    <row r="401" spans="1:51" s="13" customFormat="1" ht="12">
      <c r="A401" s="13"/>
      <c r="B401" s="260"/>
      <c r="C401" s="261"/>
      <c r="D401" s="255" t="s">
        <v>203</v>
      </c>
      <c r="E401" s="262" t="s">
        <v>1651</v>
      </c>
      <c r="F401" s="263" t="s">
        <v>1615</v>
      </c>
      <c r="G401" s="261"/>
      <c r="H401" s="264">
        <v>0.3</v>
      </c>
      <c r="I401" s="265"/>
      <c r="J401" s="261"/>
      <c r="K401" s="261"/>
      <c r="L401" s="266"/>
      <c r="M401" s="267"/>
      <c r="N401" s="268"/>
      <c r="O401" s="268"/>
      <c r="P401" s="268"/>
      <c r="Q401" s="268"/>
      <c r="R401" s="268"/>
      <c r="S401" s="268"/>
      <c r="T401" s="269"/>
      <c r="U401" s="13"/>
      <c r="V401" s="13"/>
      <c r="W401" s="13"/>
      <c r="X401" s="13"/>
      <c r="Y401" s="13"/>
      <c r="Z401" s="13"/>
      <c r="AA401" s="13"/>
      <c r="AB401" s="13"/>
      <c r="AC401" s="13"/>
      <c r="AD401" s="13"/>
      <c r="AE401" s="13"/>
      <c r="AT401" s="270" t="s">
        <v>203</v>
      </c>
      <c r="AU401" s="270" t="s">
        <v>83</v>
      </c>
      <c r="AV401" s="13" t="s">
        <v>85</v>
      </c>
      <c r="AW401" s="13" t="s">
        <v>32</v>
      </c>
      <c r="AX401" s="13" t="s">
        <v>75</v>
      </c>
      <c r="AY401" s="270" t="s">
        <v>172</v>
      </c>
    </row>
    <row r="402" spans="1:51" s="14" customFormat="1" ht="12">
      <c r="A402" s="14"/>
      <c r="B402" s="277"/>
      <c r="C402" s="278"/>
      <c r="D402" s="255" t="s">
        <v>203</v>
      </c>
      <c r="E402" s="279" t="s">
        <v>1</v>
      </c>
      <c r="F402" s="280" t="s">
        <v>1635</v>
      </c>
      <c r="G402" s="278"/>
      <c r="H402" s="279" t="s">
        <v>1</v>
      </c>
      <c r="I402" s="281"/>
      <c r="J402" s="278"/>
      <c r="K402" s="278"/>
      <c r="L402" s="282"/>
      <c r="M402" s="283"/>
      <c r="N402" s="284"/>
      <c r="O402" s="284"/>
      <c r="P402" s="284"/>
      <c r="Q402" s="284"/>
      <c r="R402" s="284"/>
      <c r="S402" s="284"/>
      <c r="T402" s="285"/>
      <c r="U402" s="14"/>
      <c r="V402" s="14"/>
      <c r="W402" s="14"/>
      <c r="X402" s="14"/>
      <c r="Y402" s="14"/>
      <c r="Z402" s="14"/>
      <c r="AA402" s="14"/>
      <c r="AB402" s="14"/>
      <c r="AC402" s="14"/>
      <c r="AD402" s="14"/>
      <c r="AE402" s="14"/>
      <c r="AT402" s="286" t="s">
        <v>203</v>
      </c>
      <c r="AU402" s="286" t="s">
        <v>83</v>
      </c>
      <c r="AV402" s="14" t="s">
        <v>83</v>
      </c>
      <c r="AW402" s="14" t="s">
        <v>32</v>
      </c>
      <c r="AX402" s="14" t="s">
        <v>75</v>
      </c>
      <c r="AY402" s="286" t="s">
        <v>172</v>
      </c>
    </row>
    <row r="403" spans="1:51" s="13" customFormat="1" ht="12">
      <c r="A403" s="13"/>
      <c r="B403" s="260"/>
      <c r="C403" s="261"/>
      <c r="D403" s="255" t="s">
        <v>203</v>
      </c>
      <c r="E403" s="262" t="s">
        <v>1291</v>
      </c>
      <c r="F403" s="263" t="s">
        <v>1616</v>
      </c>
      <c r="G403" s="261"/>
      <c r="H403" s="264">
        <v>0.03</v>
      </c>
      <c r="I403" s="265"/>
      <c r="J403" s="261"/>
      <c r="K403" s="261"/>
      <c r="L403" s="266"/>
      <c r="M403" s="267"/>
      <c r="N403" s="268"/>
      <c r="O403" s="268"/>
      <c r="P403" s="268"/>
      <c r="Q403" s="268"/>
      <c r="R403" s="268"/>
      <c r="S403" s="268"/>
      <c r="T403" s="269"/>
      <c r="U403" s="13"/>
      <c r="V403" s="13"/>
      <c r="W403" s="13"/>
      <c r="X403" s="13"/>
      <c r="Y403" s="13"/>
      <c r="Z403" s="13"/>
      <c r="AA403" s="13"/>
      <c r="AB403" s="13"/>
      <c r="AC403" s="13"/>
      <c r="AD403" s="13"/>
      <c r="AE403" s="13"/>
      <c r="AT403" s="270" t="s">
        <v>203</v>
      </c>
      <c r="AU403" s="270" t="s">
        <v>83</v>
      </c>
      <c r="AV403" s="13" t="s">
        <v>85</v>
      </c>
      <c r="AW403" s="13" t="s">
        <v>32</v>
      </c>
      <c r="AX403" s="13" t="s">
        <v>75</v>
      </c>
      <c r="AY403" s="270" t="s">
        <v>172</v>
      </c>
    </row>
    <row r="404" spans="1:51" s="13" customFormat="1" ht="12">
      <c r="A404" s="13"/>
      <c r="B404" s="260"/>
      <c r="C404" s="261"/>
      <c r="D404" s="255" t="s">
        <v>203</v>
      </c>
      <c r="E404" s="262" t="s">
        <v>1652</v>
      </c>
      <c r="F404" s="263" t="s">
        <v>1653</v>
      </c>
      <c r="G404" s="261"/>
      <c r="H404" s="264">
        <v>0.33</v>
      </c>
      <c r="I404" s="265"/>
      <c r="J404" s="261"/>
      <c r="K404" s="261"/>
      <c r="L404" s="266"/>
      <c r="M404" s="267"/>
      <c r="N404" s="268"/>
      <c r="O404" s="268"/>
      <c r="P404" s="268"/>
      <c r="Q404" s="268"/>
      <c r="R404" s="268"/>
      <c r="S404" s="268"/>
      <c r="T404" s="269"/>
      <c r="U404" s="13"/>
      <c r="V404" s="13"/>
      <c r="W404" s="13"/>
      <c r="X404" s="13"/>
      <c r="Y404" s="13"/>
      <c r="Z404" s="13"/>
      <c r="AA404" s="13"/>
      <c r="AB404" s="13"/>
      <c r="AC404" s="13"/>
      <c r="AD404" s="13"/>
      <c r="AE404" s="13"/>
      <c r="AT404" s="270" t="s">
        <v>203</v>
      </c>
      <c r="AU404" s="270" t="s">
        <v>83</v>
      </c>
      <c r="AV404" s="13" t="s">
        <v>85</v>
      </c>
      <c r="AW404" s="13" t="s">
        <v>32</v>
      </c>
      <c r="AX404" s="13" t="s">
        <v>83</v>
      </c>
      <c r="AY404" s="270" t="s">
        <v>172</v>
      </c>
    </row>
    <row r="405" spans="1:65" s="2" customFormat="1" ht="24.15" customHeight="1">
      <c r="A405" s="39"/>
      <c r="B405" s="40"/>
      <c r="C405" s="242" t="s">
        <v>537</v>
      </c>
      <c r="D405" s="242" t="s">
        <v>175</v>
      </c>
      <c r="E405" s="243" t="s">
        <v>1654</v>
      </c>
      <c r="F405" s="244" t="s">
        <v>1655</v>
      </c>
      <c r="G405" s="245" t="s">
        <v>1401</v>
      </c>
      <c r="H405" s="246">
        <v>1.43</v>
      </c>
      <c r="I405" s="247"/>
      <c r="J405" s="248">
        <f>ROUND(I405*H405,2)</f>
        <v>0</v>
      </c>
      <c r="K405" s="244" t="s">
        <v>1337</v>
      </c>
      <c r="L405" s="45"/>
      <c r="M405" s="249" t="s">
        <v>1</v>
      </c>
      <c r="N405" s="250" t="s">
        <v>40</v>
      </c>
      <c r="O405" s="92"/>
      <c r="P405" s="251">
        <f>O405*H405</f>
        <v>0</v>
      </c>
      <c r="Q405" s="251">
        <v>0.0399</v>
      </c>
      <c r="R405" s="251">
        <f>Q405*H405</f>
        <v>0.057057</v>
      </c>
      <c r="S405" s="251">
        <v>0</v>
      </c>
      <c r="T405" s="252">
        <f>S405*H405</f>
        <v>0</v>
      </c>
      <c r="U405" s="39"/>
      <c r="V405" s="39"/>
      <c r="W405" s="39"/>
      <c r="X405" s="39"/>
      <c r="Y405" s="39"/>
      <c r="Z405" s="39"/>
      <c r="AA405" s="39"/>
      <c r="AB405" s="39"/>
      <c r="AC405" s="39"/>
      <c r="AD405" s="39"/>
      <c r="AE405" s="39"/>
      <c r="AR405" s="253" t="s">
        <v>195</v>
      </c>
      <c r="AT405" s="253" t="s">
        <v>175</v>
      </c>
      <c r="AU405" s="253" t="s">
        <v>83</v>
      </c>
      <c r="AY405" s="18" t="s">
        <v>172</v>
      </c>
      <c r="BE405" s="254">
        <f>IF(N405="základní",J405,0)</f>
        <v>0</v>
      </c>
      <c r="BF405" s="254">
        <f>IF(N405="snížená",J405,0)</f>
        <v>0</v>
      </c>
      <c r="BG405" s="254">
        <f>IF(N405="zákl. přenesená",J405,0)</f>
        <v>0</v>
      </c>
      <c r="BH405" s="254">
        <f>IF(N405="sníž. přenesená",J405,0)</f>
        <v>0</v>
      </c>
      <c r="BI405" s="254">
        <f>IF(N405="nulová",J405,0)</f>
        <v>0</v>
      </c>
      <c r="BJ405" s="18" t="s">
        <v>83</v>
      </c>
      <c r="BK405" s="254">
        <f>ROUND(I405*H405,2)</f>
        <v>0</v>
      </c>
      <c r="BL405" s="18" t="s">
        <v>195</v>
      </c>
      <c r="BM405" s="253" t="s">
        <v>1656</v>
      </c>
    </row>
    <row r="406" spans="1:47" s="2" customFormat="1" ht="12">
      <c r="A406" s="39"/>
      <c r="B406" s="40"/>
      <c r="C406" s="41"/>
      <c r="D406" s="255" t="s">
        <v>182</v>
      </c>
      <c r="E406" s="41"/>
      <c r="F406" s="256" t="s">
        <v>1657</v>
      </c>
      <c r="G406" s="41"/>
      <c r="H406" s="41"/>
      <c r="I406" s="210"/>
      <c r="J406" s="41"/>
      <c r="K406" s="41"/>
      <c r="L406" s="45"/>
      <c r="M406" s="257"/>
      <c r="N406" s="258"/>
      <c r="O406" s="92"/>
      <c r="P406" s="92"/>
      <c r="Q406" s="92"/>
      <c r="R406" s="92"/>
      <c r="S406" s="92"/>
      <c r="T406" s="93"/>
      <c r="U406" s="39"/>
      <c r="V406" s="39"/>
      <c r="W406" s="39"/>
      <c r="X406" s="39"/>
      <c r="Y406" s="39"/>
      <c r="Z406" s="39"/>
      <c r="AA406" s="39"/>
      <c r="AB406" s="39"/>
      <c r="AC406" s="39"/>
      <c r="AD406" s="39"/>
      <c r="AE406" s="39"/>
      <c r="AT406" s="18" t="s">
        <v>182</v>
      </c>
      <c r="AU406" s="18" t="s">
        <v>83</v>
      </c>
    </row>
    <row r="407" spans="1:47" s="2" customFormat="1" ht="12">
      <c r="A407" s="39"/>
      <c r="B407" s="40"/>
      <c r="C407" s="41"/>
      <c r="D407" s="255" t="s">
        <v>242</v>
      </c>
      <c r="E407" s="41"/>
      <c r="F407" s="259" t="s">
        <v>1632</v>
      </c>
      <c r="G407" s="41"/>
      <c r="H407" s="41"/>
      <c r="I407" s="210"/>
      <c r="J407" s="41"/>
      <c r="K407" s="41"/>
      <c r="L407" s="45"/>
      <c r="M407" s="257"/>
      <c r="N407" s="258"/>
      <c r="O407" s="92"/>
      <c r="P407" s="92"/>
      <c r="Q407" s="92"/>
      <c r="R407" s="92"/>
      <c r="S407" s="92"/>
      <c r="T407" s="93"/>
      <c r="U407" s="39"/>
      <c r="V407" s="39"/>
      <c r="W407" s="39"/>
      <c r="X407" s="39"/>
      <c r="Y407" s="39"/>
      <c r="Z407" s="39"/>
      <c r="AA407" s="39"/>
      <c r="AB407" s="39"/>
      <c r="AC407" s="39"/>
      <c r="AD407" s="39"/>
      <c r="AE407" s="39"/>
      <c r="AT407" s="18" t="s">
        <v>242</v>
      </c>
      <c r="AU407" s="18" t="s">
        <v>83</v>
      </c>
    </row>
    <row r="408" spans="1:51" s="14" customFormat="1" ht="12">
      <c r="A408" s="14"/>
      <c r="B408" s="277"/>
      <c r="C408" s="278"/>
      <c r="D408" s="255" t="s">
        <v>203</v>
      </c>
      <c r="E408" s="279" t="s">
        <v>1</v>
      </c>
      <c r="F408" s="280" t="s">
        <v>1406</v>
      </c>
      <c r="G408" s="278"/>
      <c r="H408" s="279" t="s">
        <v>1</v>
      </c>
      <c r="I408" s="281"/>
      <c r="J408" s="278"/>
      <c r="K408" s="278"/>
      <c r="L408" s="282"/>
      <c r="M408" s="283"/>
      <c r="N408" s="284"/>
      <c r="O408" s="284"/>
      <c r="P408" s="284"/>
      <c r="Q408" s="284"/>
      <c r="R408" s="284"/>
      <c r="S408" s="284"/>
      <c r="T408" s="285"/>
      <c r="U408" s="14"/>
      <c r="V408" s="14"/>
      <c r="W408" s="14"/>
      <c r="X408" s="14"/>
      <c r="Y408" s="14"/>
      <c r="Z408" s="14"/>
      <c r="AA408" s="14"/>
      <c r="AB408" s="14"/>
      <c r="AC408" s="14"/>
      <c r="AD408" s="14"/>
      <c r="AE408" s="14"/>
      <c r="AT408" s="286" t="s">
        <v>203</v>
      </c>
      <c r="AU408" s="286" t="s">
        <v>83</v>
      </c>
      <c r="AV408" s="14" t="s">
        <v>83</v>
      </c>
      <c r="AW408" s="14" t="s">
        <v>32</v>
      </c>
      <c r="AX408" s="14" t="s">
        <v>75</v>
      </c>
      <c r="AY408" s="286" t="s">
        <v>172</v>
      </c>
    </row>
    <row r="409" spans="1:51" s="14" customFormat="1" ht="12">
      <c r="A409" s="14"/>
      <c r="B409" s="277"/>
      <c r="C409" s="278"/>
      <c r="D409" s="255" t="s">
        <v>203</v>
      </c>
      <c r="E409" s="279" t="s">
        <v>1</v>
      </c>
      <c r="F409" s="280" t="s">
        <v>1650</v>
      </c>
      <c r="G409" s="278"/>
      <c r="H409" s="279" t="s">
        <v>1</v>
      </c>
      <c r="I409" s="281"/>
      <c r="J409" s="278"/>
      <c r="K409" s="278"/>
      <c r="L409" s="282"/>
      <c r="M409" s="283"/>
      <c r="N409" s="284"/>
      <c r="O409" s="284"/>
      <c r="P409" s="284"/>
      <c r="Q409" s="284"/>
      <c r="R409" s="284"/>
      <c r="S409" s="284"/>
      <c r="T409" s="285"/>
      <c r="U409" s="14"/>
      <c r="V409" s="14"/>
      <c r="W409" s="14"/>
      <c r="X409" s="14"/>
      <c r="Y409" s="14"/>
      <c r="Z409" s="14"/>
      <c r="AA409" s="14"/>
      <c r="AB409" s="14"/>
      <c r="AC409" s="14"/>
      <c r="AD409" s="14"/>
      <c r="AE409" s="14"/>
      <c r="AT409" s="286" t="s">
        <v>203</v>
      </c>
      <c r="AU409" s="286" t="s">
        <v>83</v>
      </c>
      <c r="AV409" s="14" t="s">
        <v>83</v>
      </c>
      <c r="AW409" s="14" t="s">
        <v>32</v>
      </c>
      <c r="AX409" s="14" t="s">
        <v>75</v>
      </c>
      <c r="AY409" s="286" t="s">
        <v>172</v>
      </c>
    </row>
    <row r="410" spans="1:51" s="14" customFormat="1" ht="12">
      <c r="A410" s="14"/>
      <c r="B410" s="277"/>
      <c r="C410" s="278"/>
      <c r="D410" s="255" t="s">
        <v>203</v>
      </c>
      <c r="E410" s="279" t="s">
        <v>1</v>
      </c>
      <c r="F410" s="280" t="s">
        <v>1554</v>
      </c>
      <c r="G410" s="278"/>
      <c r="H410" s="279" t="s">
        <v>1</v>
      </c>
      <c r="I410" s="281"/>
      <c r="J410" s="278"/>
      <c r="K410" s="278"/>
      <c r="L410" s="282"/>
      <c r="M410" s="283"/>
      <c r="N410" s="284"/>
      <c r="O410" s="284"/>
      <c r="P410" s="284"/>
      <c r="Q410" s="284"/>
      <c r="R410" s="284"/>
      <c r="S410" s="284"/>
      <c r="T410" s="285"/>
      <c r="U410" s="14"/>
      <c r="V410" s="14"/>
      <c r="W410" s="14"/>
      <c r="X410" s="14"/>
      <c r="Y410" s="14"/>
      <c r="Z410" s="14"/>
      <c r="AA410" s="14"/>
      <c r="AB410" s="14"/>
      <c r="AC410" s="14"/>
      <c r="AD410" s="14"/>
      <c r="AE410" s="14"/>
      <c r="AT410" s="286" t="s">
        <v>203</v>
      </c>
      <c r="AU410" s="286" t="s">
        <v>83</v>
      </c>
      <c r="AV410" s="14" t="s">
        <v>83</v>
      </c>
      <c r="AW410" s="14" t="s">
        <v>32</v>
      </c>
      <c r="AX410" s="14" t="s">
        <v>75</v>
      </c>
      <c r="AY410" s="286" t="s">
        <v>172</v>
      </c>
    </row>
    <row r="411" spans="1:51" s="14" customFormat="1" ht="12">
      <c r="A411" s="14"/>
      <c r="B411" s="277"/>
      <c r="C411" s="278"/>
      <c r="D411" s="255" t="s">
        <v>203</v>
      </c>
      <c r="E411" s="279" t="s">
        <v>1</v>
      </c>
      <c r="F411" s="280" t="s">
        <v>1633</v>
      </c>
      <c r="G411" s="278"/>
      <c r="H411" s="279" t="s">
        <v>1</v>
      </c>
      <c r="I411" s="281"/>
      <c r="J411" s="278"/>
      <c r="K411" s="278"/>
      <c r="L411" s="282"/>
      <c r="M411" s="283"/>
      <c r="N411" s="284"/>
      <c r="O411" s="284"/>
      <c r="P411" s="284"/>
      <c r="Q411" s="284"/>
      <c r="R411" s="284"/>
      <c r="S411" s="284"/>
      <c r="T411" s="285"/>
      <c r="U411" s="14"/>
      <c r="V411" s="14"/>
      <c r="W411" s="14"/>
      <c r="X411" s="14"/>
      <c r="Y411" s="14"/>
      <c r="Z411" s="14"/>
      <c r="AA411" s="14"/>
      <c r="AB411" s="14"/>
      <c r="AC411" s="14"/>
      <c r="AD411" s="14"/>
      <c r="AE411" s="14"/>
      <c r="AT411" s="286" t="s">
        <v>203</v>
      </c>
      <c r="AU411" s="286" t="s">
        <v>83</v>
      </c>
      <c r="AV411" s="14" t="s">
        <v>83</v>
      </c>
      <c r="AW411" s="14" t="s">
        <v>32</v>
      </c>
      <c r="AX411" s="14" t="s">
        <v>75</v>
      </c>
      <c r="AY411" s="286" t="s">
        <v>172</v>
      </c>
    </row>
    <row r="412" spans="1:51" s="13" customFormat="1" ht="12">
      <c r="A412" s="13"/>
      <c r="B412" s="260"/>
      <c r="C412" s="261"/>
      <c r="D412" s="255" t="s">
        <v>203</v>
      </c>
      <c r="E412" s="262" t="s">
        <v>1658</v>
      </c>
      <c r="F412" s="263" t="s">
        <v>1659</v>
      </c>
      <c r="G412" s="261"/>
      <c r="H412" s="264">
        <v>1.3</v>
      </c>
      <c r="I412" s="265"/>
      <c r="J412" s="261"/>
      <c r="K412" s="261"/>
      <c r="L412" s="266"/>
      <c r="M412" s="267"/>
      <c r="N412" s="268"/>
      <c r="O412" s="268"/>
      <c r="P412" s="268"/>
      <c r="Q412" s="268"/>
      <c r="R412" s="268"/>
      <c r="S412" s="268"/>
      <c r="T412" s="269"/>
      <c r="U412" s="13"/>
      <c r="V412" s="13"/>
      <c r="W412" s="13"/>
      <c r="X412" s="13"/>
      <c r="Y412" s="13"/>
      <c r="Z412" s="13"/>
      <c r="AA412" s="13"/>
      <c r="AB412" s="13"/>
      <c r="AC412" s="13"/>
      <c r="AD412" s="13"/>
      <c r="AE412" s="13"/>
      <c r="AT412" s="270" t="s">
        <v>203</v>
      </c>
      <c r="AU412" s="270" t="s">
        <v>83</v>
      </c>
      <c r="AV412" s="13" t="s">
        <v>85</v>
      </c>
      <c r="AW412" s="13" t="s">
        <v>32</v>
      </c>
      <c r="AX412" s="13" t="s">
        <v>75</v>
      </c>
      <c r="AY412" s="270" t="s">
        <v>172</v>
      </c>
    </row>
    <row r="413" spans="1:51" s="14" customFormat="1" ht="12">
      <c r="A413" s="14"/>
      <c r="B413" s="277"/>
      <c r="C413" s="278"/>
      <c r="D413" s="255" t="s">
        <v>203</v>
      </c>
      <c r="E413" s="279" t="s">
        <v>1</v>
      </c>
      <c r="F413" s="280" t="s">
        <v>1635</v>
      </c>
      <c r="G413" s="278"/>
      <c r="H413" s="279" t="s">
        <v>1</v>
      </c>
      <c r="I413" s="281"/>
      <c r="J413" s="278"/>
      <c r="K413" s="278"/>
      <c r="L413" s="282"/>
      <c r="M413" s="283"/>
      <c r="N413" s="284"/>
      <c r="O413" s="284"/>
      <c r="P413" s="284"/>
      <c r="Q413" s="284"/>
      <c r="R413" s="284"/>
      <c r="S413" s="284"/>
      <c r="T413" s="285"/>
      <c r="U413" s="14"/>
      <c r="V413" s="14"/>
      <c r="W413" s="14"/>
      <c r="X413" s="14"/>
      <c r="Y413" s="14"/>
      <c r="Z413" s="14"/>
      <c r="AA413" s="14"/>
      <c r="AB413" s="14"/>
      <c r="AC413" s="14"/>
      <c r="AD413" s="14"/>
      <c r="AE413" s="14"/>
      <c r="AT413" s="286" t="s">
        <v>203</v>
      </c>
      <c r="AU413" s="286" t="s">
        <v>83</v>
      </c>
      <c r="AV413" s="14" t="s">
        <v>83</v>
      </c>
      <c r="AW413" s="14" t="s">
        <v>32</v>
      </c>
      <c r="AX413" s="14" t="s">
        <v>75</v>
      </c>
      <c r="AY413" s="286" t="s">
        <v>172</v>
      </c>
    </row>
    <row r="414" spans="1:51" s="13" customFormat="1" ht="12">
      <c r="A414" s="13"/>
      <c r="B414" s="260"/>
      <c r="C414" s="261"/>
      <c r="D414" s="255" t="s">
        <v>203</v>
      </c>
      <c r="E414" s="262" t="s">
        <v>1292</v>
      </c>
      <c r="F414" s="263" t="s">
        <v>1660</v>
      </c>
      <c r="G414" s="261"/>
      <c r="H414" s="264">
        <v>0.13</v>
      </c>
      <c r="I414" s="265"/>
      <c r="J414" s="261"/>
      <c r="K414" s="261"/>
      <c r="L414" s="266"/>
      <c r="M414" s="267"/>
      <c r="N414" s="268"/>
      <c r="O414" s="268"/>
      <c r="P414" s="268"/>
      <c r="Q414" s="268"/>
      <c r="R414" s="268"/>
      <c r="S414" s="268"/>
      <c r="T414" s="269"/>
      <c r="U414" s="13"/>
      <c r="V414" s="13"/>
      <c r="W414" s="13"/>
      <c r="X414" s="13"/>
      <c r="Y414" s="13"/>
      <c r="Z414" s="13"/>
      <c r="AA414" s="13"/>
      <c r="AB414" s="13"/>
      <c r="AC414" s="13"/>
      <c r="AD414" s="13"/>
      <c r="AE414" s="13"/>
      <c r="AT414" s="270" t="s">
        <v>203</v>
      </c>
      <c r="AU414" s="270" t="s">
        <v>83</v>
      </c>
      <c r="AV414" s="13" t="s">
        <v>85</v>
      </c>
      <c r="AW414" s="13" t="s">
        <v>32</v>
      </c>
      <c r="AX414" s="13" t="s">
        <v>75</v>
      </c>
      <c r="AY414" s="270" t="s">
        <v>172</v>
      </c>
    </row>
    <row r="415" spans="1:51" s="13" customFormat="1" ht="12">
      <c r="A415" s="13"/>
      <c r="B415" s="260"/>
      <c r="C415" s="261"/>
      <c r="D415" s="255" t="s">
        <v>203</v>
      </c>
      <c r="E415" s="262" t="s">
        <v>1661</v>
      </c>
      <c r="F415" s="263" t="s">
        <v>1662</v>
      </c>
      <c r="G415" s="261"/>
      <c r="H415" s="264">
        <v>1.43</v>
      </c>
      <c r="I415" s="265"/>
      <c r="J415" s="261"/>
      <c r="K415" s="261"/>
      <c r="L415" s="266"/>
      <c r="M415" s="267"/>
      <c r="N415" s="268"/>
      <c r="O415" s="268"/>
      <c r="P415" s="268"/>
      <c r="Q415" s="268"/>
      <c r="R415" s="268"/>
      <c r="S415" s="268"/>
      <c r="T415" s="269"/>
      <c r="U415" s="13"/>
      <c r="V415" s="13"/>
      <c r="W415" s="13"/>
      <c r="X415" s="13"/>
      <c r="Y415" s="13"/>
      <c r="Z415" s="13"/>
      <c r="AA415" s="13"/>
      <c r="AB415" s="13"/>
      <c r="AC415" s="13"/>
      <c r="AD415" s="13"/>
      <c r="AE415" s="13"/>
      <c r="AT415" s="270" t="s">
        <v>203</v>
      </c>
      <c r="AU415" s="270" t="s">
        <v>83</v>
      </c>
      <c r="AV415" s="13" t="s">
        <v>85</v>
      </c>
      <c r="AW415" s="13" t="s">
        <v>32</v>
      </c>
      <c r="AX415" s="13" t="s">
        <v>83</v>
      </c>
      <c r="AY415" s="270" t="s">
        <v>172</v>
      </c>
    </row>
    <row r="416" spans="1:65" s="2" customFormat="1" ht="24.15" customHeight="1">
      <c r="A416" s="39"/>
      <c r="B416" s="40"/>
      <c r="C416" s="242" t="s">
        <v>541</v>
      </c>
      <c r="D416" s="242" t="s">
        <v>175</v>
      </c>
      <c r="E416" s="243" t="s">
        <v>1663</v>
      </c>
      <c r="F416" s="244" t="s">
        <v>1664</v>
      </c>
      <c r="G416" s="245" t="s">
        <v>1401</v>
      </c>
      <c r="H416" s="246">
        <v>10.521</v>
      </c>
      <c r="I416" s="247"/>
      <c r="J416" s="248">
        <f>ROUND(I416*H416,2)</f>
        <v>0</v>
      </c>
      <c r="K416" s="244" t="s">
        <v>1337</v>
      </c>
      <c r="L416" s="45"/>
      <c r="M416" s="249" t="s">
        <v>1</v>
      </c>
      <c r="N416" s="250" t="s">
        <v>40</v>
      </c>
      <c r="O416" s="92"/>
      <c r="P416" s="251">
        <f>O416*H416</f>
        <v>0</v>
      </c>
      <c r="Q416" s="251">
        <v>0</v>
      </c>
      <c r="R416" s="251">
        <f>Q416*H416</f>
        <v>0</v>
      </c>
      <c r="S416" s="251">
        <v>0</v>
      </c>
      <c r="T416" s="252">
        <f>S416*H416</f>
        <v>0</v>
      </c>
      <c r="U416" s="39"/>
      <c r="V416" s="39"/>
      <c r="W416" s="39"/>
      <c r="X416" s="39"/>
      <c r="Y416" s="39"/>
      <c r="Z416" s="39"/>
      <c r="AA416" s="39"/>
      <c r="AB416" s="39"/>
      <c r="AC416" s="39"/>
      <c r="AD416" s="39"/>
      <c r="AE416" s="39"/>
      <c r="AR416" s="253" t="s">
        <v>195</v>
      </c>
      <c r="AT416" s="253" t="s">
        <v>175</v>
      </c>
      <c r="AU416" s="253" t="s">
        <v>83</v>
      </c>
      <c r="AY416" s="18" t="s">
        <v>172</v>
      </c>
      <c r="BE416" s="254">
        <f>IF(N416="základní",J416,0)</f>
        <v>0</v>
      </c>
      <c r="BF416" s="254">
        <f>IF(N416="snížená",J416,0)</f>
        <v>0</v>
      </c>
      <c r="BG416" s="254">
        <f>IF(N416="zákl. přenesená",J416,0)</f>
        <v>0</v>
      </c>
      <c r="BH416" s="254">
        <f>IF(N416="sníž. přenesená",J416,0)</f>
        <v>0</v>
      </c>
      <c r="BI416" s="254">
        <f>IF(N416="nulová",J416,0)</f>
        <v>0</v>
      </c>
      <c r="BJ416" s="18" t="s">
        <v>83</v>
      </c>
      <c r="BK416" s="254">
        <f>ROUND(I416*H416,2)</f>
        <v>0</v>
      </c>
      <c r="BL416" s="18" t="s">
        <v>195</v>
      </c>
      <c r="BM416" s="253" t="s">
        <v>1665</v>
      </c>
    </row>
    <row r="417" spans="1:47" s="2" customFormat="1" ht="12">
      <c r="A417" s="39"/>
      <c r="B417" s="40"/>
      <c r="C417" s="41"/>
      <c r="D417" s="255" t="s">
        <v>182</v>
      </c>
      <c r="E417" s="41"/>
      <c r="F417" s="256" t="s">
        <v>1666</v>
      </c>
      <c r="G417" s="41"/>
      <c r="H417" s="41"/>
      <c r="I417" s="210"/>
      <c r="J417" s="41"/>
      <c r="K417" s="41"/>
      <c r="L417" s="45"/>
      <c r="M417" s="257"/>
      <c r="N417" s="258"/>
      <c r="O417" s="92"/>
      <c r="P417" s="92"/>
      <c r="Q417" s="92"/>
      <c r="R417" s="92"/>
      <c r="S417" s="92"/>
      <c r="T417" s="93"/>
      <c r="U417" s="39"/>
      <c r="V417" s="39"/>
      <c r="W417" s="39"/>
      <c r="X417" s="39"/>
      <c r="Y417" s="39"/>
      <c r="Z417" s="39"/>
      <c r="AA417" s="39"/>
      <c r="AB417" s="39"/>
      <c r="AC417" s="39"/>
      <c r="AD417" s="39"/>
      <c r="AE417" s="39"/>
      <c r="AT417" s="18" t="s">
        <v>182</v>
      </c>
      <c r="AU417" s="18" t="s">
        <v>83</v>
      </c>
    </row>
    <row r="418" spans="1:47" s="2" customFormat="1" ht="12">
      <c r="A418" s="39"/>
      <c r="B418" s="40"/>
      <c r="C418" s="41"/>
      <c r="D418" s="255" t="s">
        <v>242</v>
      </c>
      <c r="E418" s="41"/>
      <c r="F418" s="259" t="s">
        <v>1632</v>
      </c>
      <c r="G418" s="41"/>
      <c r="H418" s="41"/>
      <c r="I418" s="210"/>
      <c r="J418" s="41"/>
      <c r="K418" s="41"/>
      <c r="L418" s="45"/>
      <c r="M418" s="257"/>
      <c r="N418" s="258"/>
      <c r="O418" s="92"/>
      <c r="P418" s="92"/>
      <c r="Q418" s="92"/>
      <c r="R418" s="92"/>
      <c r="S418" s="92"/>
      <c r="T418" s="93"/>
      <c r="U418" s="39"/>
      <c r="V418" s="39"/>
      <c r="W418" s="39"/>
      <c r="X418" s="39"/>
      <c r="Y418" s="39"/>
      <c r="Z418" s="39"/>
      <c r="AA418" s="39"/>
      <c r="AB418" s="39"/>
      <c r="AC418" s="39"/>
      <c r="AD418" s="39"/>
      <c r="AE418" s="39"/>
      <c r="AT418" s="18" t="s">
        <v>242</v>
      </c>
      <c r="AU418" s="18" t="s">
        <v>83</v>
      </c>
    </row>
    <row r="419" spans="1:51" s="13" customFormat="1" ht="12">
      <c r="A419" s="13"/>
      <c r="B419" s="260"/>
      <c r="C419" s="261"/>
      <c r="D419" s="255" t="s">
        <v>203</v>
      </c>
      <c r="E419" s="262" t="s">
        <v>1667</v>
      </c>
      <c r="F419" s="263" t="s">
        <v>1668</v>
      </c>
      <c r="G419" s="261"/>
      <c r="H419" s="264">
        <v>10.521</v>
      </c>
      <c r="I419" s="265"/>
      <c r="J419" s="261"/>
      <c r="K419" s="261"/>
      <c r="L419" s="266"/>
      <c r="M419" s="267"/>
      <c r="N419" s="268"/>
      <c r="O419" s="268"/>
      <c r="P419" s="268"/>
      <c r="Q419" s="268"/>
      <c r="R419" s="268"/>
      <c r="S419" s="268"/>
      <c r="T419" s="269"/>
      <c r="U419" s="13"/>
      <c r="V419" s="13"/>
      <c r="W419" s="13"/>
      <c r="X419" s="13"/>
      <c r="Y419" s="13"/>
      <c r="Z419" s="13"/>
      <c r="AA419" s="13"/>
      <c r="AB419" s="13"/>
      <c r="AC419" s="13"/>
      <c r="AD419" s="13"/>
      <c r="AE419" s="13"/>
      <c r="AT419" s="270" t="s">
        <v>203</v>
      </c>
      <c r="AU419" s="270" t="s">
        <v>83</v>
      </c>
      <c r="AV419" s="13" t="s">
        <v>85</v>
      </c>
      <c r="AW419" s="13" t="s">
        <v>32</v>
      </c>
      <c r="AX419" s="13" t="s">
        <v>83</v>
      </c>
      <c r="AY419" s="270" t="s">
        <v>172</v>
      </c>
    </row>
    <row r="420" spans="1:65" s="2" customFormat="1" ht="21.75" customHeight="1">
      <c r="A420" s="39"/>
      <c r="B420" s="40"/>
      <c r="C420" s="242" t="s">
        <v>545</v>
      </c>
      <c r="D420" s="242" t="s">
        <v>175</v>
      </c>
      <c r="E420" s="243" t="s">
        <v>1669</v>
      </c>
      <c r="F420" s="244" t="s">
        <v>1670</v>
      </c>
      <c r="G420" s="245" t="s">
        <v>1401</v>
      </c>
      <c r="H420" s="246">
        <v>7.965</v>
      </c>
      <c r="I420" s="247"/>
      <c r="J420" s="248">
        <f>ROUND(I420*H420,2)</f>
        <v>0</v>
      </c>
      <c r="K420" s="244" t="s">
        <v>1337</v>
      </c>
      <c r="L420" s="45"/>
      <c r="M420" s="249" t="s">
        <v>1</v>
      </c>
      <c r="N420" s="250" t="s">
        <v>40</v>
      </c>
      <c r="O420" s="92"/>
      <c r="P420" s="251">
        <f>O420*H420</f>
        <v>0</v>
      </c>
      <c r="Q420" s="251">
        <v>0.00534</v>
      </c>
      <c r="R420" s="251">
        <f>Q420*H420</f>
        <v>0.0425331</v>
      </c>
      <c r="S420" s="251">
        <v>0</v>
      </c>
      <c r="T420" s="252">
        <f>S420*H420</f>
        <v>0</v>
      </c>
      <c r="U420" s="39"/>
      <c r="V420" s="39"/>
      <c r="W420" s="39"/>
      <c r="X420" s="39"/>
      <c r="Y420" s="39"/>
      <c r="Z420" s="39"/>
      <c r="AA420" s="39"/>
      <c r="AB420" s="39"/>
      <c r="AC420" s="39"/>
      <c r="AD420" s="39"/>
      <c r="AE420" s="39"/>
      <c r="AR420" s="253" t="s">
        <v>195</v>
      </c>
      <c r="AT420" s="253" t="s">
        <v>175</v>
      </c>
      <c r="AU420" s="253" t="s">
        <v>83</v>
      </c>
      <c r="AY420" s="18" t="s">
        <v>172</v>
      </c>
      <c r="BE420" s="254">
        <f>IF(N420="základní",J420,0)</f>
        <v>0</v>
      </c>
      <c r="BF420" s="254">
        <f>IF(N420="snížená",J420,0)</f>
        <v>0</v>
      </c>
      <c r="BG420" s="254">
        <f>IF(N420="zákl. přenesená",J420,0)</f>
        <v>0</v>
      </c>
      <c r="BH420" s="254">
        <f>IF(N420="sníž. přenesená",J420,0)</f>
        <v>0</v>
      </c>
      <c r="BI420" s="254">
        <f>IF(N420="nulová",J420,0)</f>
        <v>0</v>
      </c>
      <c r="BJ420" s="18" t="s">
        <v>83</v>
      </c>
      <c r="BK420" s="254">
        <f>ROUND(I420*H420,2)</f>
        <v>0</v>
      </c>
      <c r="BL420" s="18" t="s">
        <v>195</v>
      </c>
      <c r="BM420" s="253" t="s">
        <v>1671</v>
      </c>
    </row>
    <row r="421" spans="1:47" s="2" customFormat="1" ht="12">
      <c r="A421" s="39"/>
      <c r="B421" s="40"/>
      <c r="C421" s="41"/>
      <c r="D421" s="255" t="s">
        <v>182</v>
      </c>
      <c r="E421" s="41"/>
      <c r="F421" s="256" t="s">
        <v>1672</v>
      </c>
      <c r="G421" s="41"/>
      <c r="H421" s="41"/>
      <c r="I421" s="210"/>
      <c r="J421" s="41"/>
      <c r="K421" s="41"/>
      <c r="L421" s="45"/>
      <c r="M421" s="257"/>
      <c r="N421" s="258"/>
      <c r="O421" s="92"/>
      <c r="P421" s="92"/>
      <c r="Q421" s="92"/>
      <c r="R421" s="92"/>
      <c r="S421" s="92"/>
      <c r="T421" s="93"/>
      <c r="U421" s="39"/>
      <c r="V421" s="39"/>
      <c r="W421" s="39"/>
      <c r="X421" s="39"/>
      <c r="Y421" s="39"/>
      <c r="Z421" s="39"/>
      <c r="AA421" s="39"/>
      <c r="AB421" s="39"/>
      <c r="AC421" s="39"/>
      <c r="AD421" s="39"/>
      <c r="AE421" s="39"/>
      <c r="AT421" s="18" t="s">
        <v>182</v>
      </c>
      <c r="AU421" s="18" t="s">
        <v>83</v>
      </c>
    </row>
    <row r="422" spans="1:47" s="2" customFormat="1" ht="12">
      <c r="A422" s="39"/>
      <c r="B422" s="40"/>
      <c r="C422" s="41"/>
      <c r="D422" s="255" t="s">
        <v>242</v>
      </c>
      <c r="E422" s="41"/>
      <c r="F422" s="259" t="s">
        <v>1673</v>
      </c>
      <c r="G422" s="41"/>
      <c r="H422" s="41"/>
      <c r="I422" s="210"/>
      <c r="J422" s="41"/>
      <c r="K422" s="41"/>
      <c r="L422" s="45"/>
      <c r="M422" s="257"/>
      <c r="N422" s="258"/>
      <c r="O422" s="92"/>
      <c r="P422" s="92"/>
      <c r="Q422" s="92"/>
      <c r="R422" s="92"/>
      <c r="S422" s="92"/>
      <c r="T422" s="93"/>
      <c r="U422" s="39"/>
      <c r="V422" s="39"/>
      <c r="W422" s="39"/>
      <c r="X422" s="39"/>
      <c r="Y422" s="39"/>
      <c r="Z422" s="39"/>
      <c r="AA422" s="39"/>
      <c r="AB422" s="39"/>
      <c r="AC422" s="39"/>
      <c r="AD422" s="39"/>
      <c r="AE422" s="39"/>
      <c r="AT422" s="18" t="s">
        <v>242</v>
      </c>
      <c r="AU422" s="18" t="s">
        <v>83</v>
      </c>
    </row>
    <row r="423" spans="1:51" s="14" customFormat="1" ht="12">
      <c r="A423" s="14"/>
      <c r="B423" s="277"/>
      <c r="C423" s="278"/>
      <c r="D423" s="255" t="s">
        <v>203</v>
      </c>
      <c r="E423" s="279" t="s">
        <v>1</v>
      </c>
      <c r="F423" s="280" t="s">
        <v>1406</v>
      </c>
      <c r="G423" s="278"/>
      <c r="H423" s="279" t="s">
        <v>1</v>
      </c>
      <c r="I423" s="281"/>
      <c r="J423" s="278"/>
      <c r="K423" s="278"/>
      <c r="L423" s="282"/>
      <c r="M423" s="283"/>
      <c r="N423" s="284"/>
      <c r="O423" s="284"/>
      <c r="P423" s="284"/>
      <c r="Q423" s="284"/>
      <c r="R423" s="284"/>
      <c r="S423" s="284"/>
      <c r="T423" s="285"/>
      <c r="U423" s="14"/>
      <c r="V423" s="14"/>
      <c r="W423" s="14"/>
      <c r="X423" s="14"/>
      <c r="Y423" s="14"/>
      <c r="Z423" s="14"/>
      <c r="AA423" s="14"/>
      <c r="AB423" s="14"/>
      <c r="AC423" s="14"/>
      <c r="AD423" s="14"/>
      <c r="AE423" s="14"/>
      <c r="AT423" s="286" t="s">
        <v>203</v>
      </c>
      <c r="AU423" s="286" t="s">
        <v>83</v>
      </c>
      <c r="AV423" s="14" t="s">
        <v>83</v>
      </c>
      <c r="AW423" s="14" t="s">
        <v>32</v>
      </c>
      <c r="AX423" s="14" t="s">
        <v>75</v>
      </c>
      <c r="AY423" s="286" t="s">
        <v>172</v>
      </c>
    </row>
    <row r="424" spans="1:51" s="14" customFormat="1" ht="12">
      <c r="A424" s="14"/>
      <c r="B424" s="277"/>
      <c r="C424" s="278"/>
      <c r="D424" s="255" t="s">
        <v>203</v>
      </c>
      <c r="E424" s="279" t="s">
        <v>1</v>
      </c>
      <c r="F424" s="280" t="s">
        <v>1407</v>
      </c>
      <c r="G424" s="278"/>
      <c r="H424" s="279" t="s">
        <v>1</v>
      </c>
      <c r="I424" s="281"/>
      <c r="J424" s="278"/>
      <c r="K424" s="278"/>
      <c r="L424" s="282"/>
      <c r="M424" s="283"/>
      <c r="N424" s="284"/>
      <c r="O424" s="284"/>
      <c r="P424" s="284"/>
      <c r="Q424" s="284"/>
      <c r="R424" s="284"/>
      <c r="S424" s="284"/>
      <c r="T424" s="285"/>
      <c r="U424" s="14"/>
      <c r="V424" s="14"/>
      <c r="W424" s="14"/>
      <c r="X424" s="14"/>
      <c r="Y424" s="14"/>
      <c r="Z424" s="14"/>
      <c r="AA424" s="14"/>
      <c r="AB424" s="14"/>
      <c r="AC424" s="14"/>
      <c r="AD424" s="14"/>
      <c r="AE424" s="14"/>
      <c r="AT424" s="286" t="s">
        <v>203</v>
      </c>
      <c r="AU424" s="286" t="s">
        <v>83</v>
      </c>
      <c r="AV424" s="14" t="s">
        <v>83</v>
      </c>
      <c r="AW424" s="14" t="s">
        <v>32</v>
      </c>
      <c r="AX424" s="14" t="s">
        <v>75</v>
      </c>
      <c r="AY424" s="286" t="s">
        <v>172</v>
      </c>
    </row>
    <row r="425" spans="1:51" s="14" customFormat="1" ht="12">
      <c r="A425" s="14"/>
      <c r="B425" s="277"/>
      <c r="C425" s="278"/>
      <c r="D425" s="255" t="s">
        <v>203</v>
      </c>
      <c r="E425" s="279" t="s">
        <v>1</v>
      </c>
      <c r="F425" s="280" t="s">
        <v>1674</v>
      </c>
      <c r="G425" s="278"/>
      <c r="H425" s="279" t="s">
        <v>1</v>
      </c>
      <c r="I425" s="281"/>
      <c r="J425" s="278"/>
      <c r="K425" s="278"/>
      <c r="L425" s="282"/>
      <c r="M425" s="283"/>
      <c r="N425" s="284"/>
      <c r="O425" s="284"/>
      <c r="P425" s="284"/>
      <c r="Q425" s="284"/>
      <c r="R425" s="284"/>
      <c r="S425" s="284"/>
      <c r="T425" s="285"/>
      <c r="U425" s="14"/>
      <c r="V425" s="14"/>
      <c r="W425" s="14"/>
      <c r="X425" s="14"/>
      <c r="Y425" s="14"/>
      <c r="Z425" s="14"/>
      <c r="AA425" s="14"/>
      <c r="AB425" s="14"/>
      <c r="AC425" s="14"/>
      <c r="AD425" s="14"/>
      <c r="AE425" s="14"/>
      <c r="AT425" s="286" t="s">
        <v>203</v>
      </c>
      <c r="AU425" s="286" t="s">
        <v>83</v>
      </c>
      <c r="AV425" s="14" t="s">
        <v>83</v>
      </c>
      <c r="AW425" s="14" t="s">
        <v>32</v>
      </c>
      <c r="AX425" s="14" t="s">
        <v>75</v>
      </c>
      <c r="AY425" s="286" t="s">
        <v>172</v>
      </c>
    </row>
    <row r="426" spans="1:51" s="13" customFormat="1" ht="12">
      <c r="A426" s="13"/>
      <c r="B426" s="260"/>
      <c r="C426" s="261"/>
      <c r="D426" s="255" t="s">
        <v>203</v>
      </c>
      <c r="E426" s="262" t="s">
        <v>1675</v>
      </c>
      <c r="F426" s="263" t="s">
        <v>1410</v>
      </c>
      <c r="G426" s="261"/>
      <c r="H426" s="264">
        <v>6.31</v>
      </c>
      <c r="I426" s="265"/>
      <c r="J426" s="261"/>
      <c r="K426" s="261"/>
      <c r="L426" s="266"/>
      <c r="M426" s="267"/>
      <c r="N426" s="268"/>
      <c r="O426" s="268"/>
      <c r="P426" s="268"/>
      <c r="Q426" s="268"/>
      <c r="R426" s="268"/>
      <c r="S426" s="268"/>
      <c r="T426" s="269"/>
      <c r="U426" s="13"/>
      <c r="V426" s="13"/>
      <c r="W426" s="13"/>
      <c r="X426" s="13"/>
      <c r="Y426" s="13"/>
      <c r="Z426" s="13"/>
      <c r="AA426" s="13"/>
      <c r="AB426" s="13"/>
      <c r="AC426" s="13"/>
      <c r="AD426" s="13"/>
      <c r="AE426" s="13"/>
      <c r="AT426" s="270" t="s">
        <v>203</v>
      </c>
      <c r="AU426" s="270" t="s">
        <v>83</v>
      </c>
      <c r="AV426" s="13" t="s">
        <v>85</v>
      </c>
      <c r="AW426" s="13" t="s">
        <v>32</v>
      </c>
      <c r="AX426" s="13" t="s">
        <v>75</v>
      </c>
      <c r="AY426" s="270" t="s">
        <v>172</v>
      </c>
    </row>
    <row r="427" spans="1:51" s="13" customFormat="1" ht="12">
      <c r="A427" s="13"/>
      <c r="B427" s="260"/>
      <c r="C427" s="261"/>
      <c r="D427" s="255" t="s">
        <v>203</v>
      </c>
      <c r="E427" s="262" t="s">
        <v>1676</v>
      </c>
      <c r="F427" s="263" t="s">
        <v>1677</v>
      </c>
      <c r="G427" s="261"/>
      <c r="H427" s="264">
        <v>6.31</v>
      </c>
      <c r="I427" s="265"/>
      <c r="J427" s="261"/>
      <c r="K427" s="261"/>
      <c r="L427" s="266"/>
      <c r="M427" s="267"/>
      <c r="N427" s="268"/>
      <c r="O427" s="268"/>
      <c r="P427" s="268"/>
      <c r="Q427" s="268"/>
      <c r="R427" s="268"/>
      <c r="S427" s="268"/>
      <c r="T427" s="269"/>
      <c r="U427" s="13"/>
      <c r="V427" s="13"/>
      <c r="W427" s="13"/>
      <c r="X427" s="13"/>
      <c r="Y427" s="13"/>
      <c r="Z427" s="13"/>
      <c r="AA427" s="13"/>
      <c r="AB427" s="13"/>
      <c r="AC427" s="13"/>
      <c r="AD427" s="13"/>
      <c r="AE427" s="13"/>
      <c r="AT427" s="270" t="s">
        <v>203</v>
      </c>
      <c r="AU427" s="270" t="s">
        <v>83</v>
      </c>
      <c r="AV427" s="13" t="s">
        <v>85</v>
      </c>
      <c r="AW427" s="13" t="s">
        <v>32</v>
      </c>
      <c r="AX427" s="13" t="s">
        <v>75</v>
      </c>
      <c r="AY427" s="270" t="s">
        <v>172</v>
      </c>
    </row>
    <row r="428" spans="1:51" s="14" customFormat="1" ht="12">
      <c r="A428" s="14"/>
      <c r="B428" s="277"/>
      <c r="C428" s="278"/>
      <c r="D428" s="255" t="s">
        <v>203</v>
      </c>
      <c r="E428" s="279" t="s">
        <v>1</v>
      </c>
      <c r="F428" s="280" t="s">
        <v>1554</v>
      </c>
      <c r="G428" s="278"/>
      <c r="H428" s="279" t="s">
        <v>1</v>
      </c>
      <c r="I428" s="281"/>
      <c r="J428" s="278"/>
      <c r="K428" s="278"/>
      <c r="L428" s="282"/>
      <c r="M428" s="283"/>
      <c r="N428" s="284"/>
      <c r="O428" s="284"/>
      <c r="P428" s="284"/>
      <c r="Q428" s="284"/>
      <c r="R428" s="284"/>
      <c r="S428" s="284"/>
      <c r="T428" s="285"/>
      <c r="U428" s="14"/>
      <c r="V428" s="14"/>
      <c r="W428" s="14"/>
      <c r="X428" s="14"/>
      <c r="Y428" s="14"/>
      <c r="Z428" s="14"/>
      <c r="AA428" s="14"/>
      <c r="AB428" s="14"/>
      <c r="AC428" s="14"/>
      <c r="AD428" s="14"/>
      <c r="AE428" s="14"/>
      <c r="AT428" s="286" t="s">
        <v>203</v>
      </c>
      <c r="AU428" s="286" t="s">
        <v>83</v>
      </c>
      <c r="AV428" s="14" t="s">
        <v>83</v>
      </c>
      <c r="AW428" s="14" t="s">
        <v>32</v>
      </c>
      <c r="AX428" s="14" t="s">
        <v>75</v>
      </c>
      <c r="AY428" s="286" t="s">
        <v>172</v>
      </c>
    </row>
    <row r="429" spans="1:51" s="14" customFormat="1" ht="12">
      <c r="A429" s="14"/>
      <c r="B429" s="277"/>
      <c r="C429" s="278"/>
      <c r="D429" s="255" t="s">
        <v>203</v>
      </c>
      <c r="E429" s="279" t="s">
        <v>1</v>
      </c>
      <c r="F429" s="280" t="s">
        <v>1674</v>
      </c>
      <c r="G429" s="278"/>
      <c r="H429" s="279" t="s">
        <v>1</v>
      </c>
      <c r="I429" s="281"/>
      <c r="J429" s="278"/>
      <c r="K429" s="278"/>
      <c r="L429" s="282"/>
      <c r="M429" s="283"/>
      <c r="N429" s="284"/>
      <c r="O429" s="284"/>
      <c r="P429" s="284"/>
      <c r="Q429" s="284"/>
      <c r="R429" s="284"/>
      <c r="S429" s="284"/>
      <c r="T429" s="285"/>
      <c r="U429" s="14"/>
      <c r="V429" s="14"/>
      <c r="W429" s="14"/>
      <c r="X429" s="14"/>
      <c r="Y429" s="14"/>
      <c r="Z429" s="14"/>
      <c r="AA429" s="14"/>
      <c r="AB429" s="14"/>
      <c r="AC429" s="14"/>
      <c r="AD429" s="14"/>
      <c r="AE429" s="14"/>
      <c r="AT429" s="286" t="s">
        <v>203</v>
      </c>
      <c r="AU429" s="286" t="s">
        <v>83</v>
      </c>
      <c r="AV429" s="14" t="s">
        <v>83</v>
      </c>
      <c r="AW429" s="14" t="s">
        <v>32</v>
      </c>
      <c r="AX429" s="14" t="s">
        <v>75</v>
      </c>
      <c r="AY429" s="286" t="s">
        <v>172</v>
      </c>
    </row>
    <row r="430" spans="1:51" s="13" customFormat="1" ht="12">
      <c r="A430" s="13"/>
      <c r="B430" s="260"/>
      <c r="C430" s="261"/>
      <c r="D430" s="255" t="s">
        <v>203</v>
      </c>
      <c r="E430" s="262" t="s">
        <v>1294</v>
      </c>
      <c r="F430" s="263" t="s">
        <v>1638</v>
      </c>
      <c r="G430" s="261"/>
      <c r="H430" s="264">
        <v>0.744</v>
      </c>
      <c r="I430" s="265"/>
      <c r="J430" s="261"/>
      <c r="K430" s="261"/>
      <c r="L430" s="266"/>
      <c r="M430" s="267"/>
      <c r="N430" s="268"/>
      <c r="O430" s="268"/>
      <c r="P430" s="268"/>
      <c r="Q430" s="268"/>
      <c r="R430" s="268"/>
      <c r="S430" s="268"/>
      <c r="T430" s="269"/>
      <c r="U430" s="13"/>
      <c r="V430" s="13"/>
      <c r="W430" s="13"/>
      <c r="X430" s="13"/>
      <c r="Y430" s="13"/>
      <c r="Z430" s="13"/>
      <c r="AA430" s="13"/>
      <c r="AB430" s="13"/>
      <c r="AC430" s="13"/>
      <c r="AD430" s="13"/>
      <c r="AE430" s="13"/>
      <c r="AT430" s="270" t="s">
        <v>203</v>
      </c>
      <c r="AU430" s="270" t="s">
        <v>83</v>
      </c>
      <c r="AV430" s="13" t="s">
        <v>85</v>
      </c>
      <c r="AW430" s="13" t="s">
        <v>32</v>
      </c>
      <c r="AX430" s="13" t="s">
        <v>75</v>
      </c>
      <c r="AY430" s="270" t="s">
        <v>172</v>
      </c>
    </row>
    <row r="431" spans="1:51" s="13" customFormat="1" ht="12">
      <c r="A431" s="13"/>
      <c r="B431" s="260"/>
      <c r="C431" s="261"/>
      <c r="D431" s="255" t="s">
        <v>203</v>
      </c>
      <c r="E431" s="262" t="s">
        <v>1678</v>
      </c>
      <c r="F431" s="263" t="s">
        <v>1679</v>
      </c>
      <c r="G431" s="261"/>
      <c r="H431" s="264">
        <v>0.744</v>
      </c>
      <c r="I431" s="265"/>
      <c r="J431" s="261"/>
      <c r="K431" s="261"/>
      <c r="L431" s="266"/>
      <c r="M431" s="267"/>
      <c r="N431" s="268"/>
      <c r="O431" s="268"/>
      <c r="P431" s="268"/>
      <c r="Q431" s="268"/>
      <c r="R431" s="268"/>
      <c r="S431" s="268"/>
      <c r="T431" s="269"/>
      <c r="U431" s="13"/>
      <c r="V431" s="13"/>
      <c r="W431" s="13"/>
      <c r="X431" s="13"/>
      <c r="Y431" s="13"/>
      <c r="Z431" s="13"/>
      <c r="AA431" s="13"/>
      <c r="AB431" s="13"/>
      <c r="AC431" s="13"/>
      <c r="AD431" s="13"/>
      <c r="AE431" s="13"/>
      <c r="AT431" s="270" t="s">
        <v>203</v>
      </c>
      <c r="AU431" s="270" t="s">
        <v>83</v>
      </c>
      <c r="AV431" s="13" t="s">
        <v>85</v>
      </c>
      <c r="AW431" s="13" t="s">
        <v>32</v>
      </c>
      <c r="AX431" s="13" t="s">
        <v>75</v>
      </c>
      <c r="AY431" s="270" t="s">
        <v>172</v>
      </c>
    </row>
    <row r="432" spans="1:51" s="14" customFormat="1" ht="12">
      <c r="A432" s="14"/>
      <c r="B432" s="277"/>
      <c r="C432" s="278"/>
      <c r="D432" s="255" t="s">
        <v>203</v>
      </c>
      <c r="E432" s="279" t="s">
        <v>1</v>
      </c>
      <c r="F432" s="280" t="s">
        <v>1558</v>
      </c>
      <c r="G432" s="278"/>
      <c r="H432" s="279" t="s">
        <v>1</v>
      </c>
      <c r="I432" s="281"/>
      <c r="J432" s="278"/>
      <c r="K432" s="278"/>
      <c r="L432" s="282"/>
      <c r="M432" s="283"/>
      <c r="N432" s="284"/>
      <c r="O432" s="284"/>
      <c r="P432" s="284"/>
      <c r="Q432" s="284"/>
      <c r="R432" s="284"/>
      <c r="S432" s="284"/>
      <c r="T432" s="285"/>
      <c r="U432" s="14"/>
      <c r="V432" s="14"/>
      <c r="W432" s="14"/>
      <c r="X432" s="14"/>
      <c r="Y432" s="14"/>
      <c r="Z432" s="14"/>
      <c r="AA432" s="14"/>
      <c r="AB432" s="14"/>
      <c r="AC432" s="14"/>
      <c r="AD432" s="14"/>
      <c r="AE432" s="14"/>
      <c r="AT432" s="286" t="s">
        <v>203</v>
      </c>
      <c r="AU432" s="286" t="s">
        <v>83</v>
      </c>
      <c r="AV432" s="14" t="s">
        <v>83</v>
      </c>
      <c r="AW432" s="14" t="s">
        <v>32</v>
      </c>
      <c r="AX432" s="14" t="s">
        <v>75</v>
      </c>
      <c r="AY432" s="286" t="s">
        <v>172</v>
      </c>
    </row>
    <row r="433" spans="1:51" s="14" customFormat="1" ht="12">
      <c r="A433" s="14"/>
      <c r="B433" s="277"/>
      <c r="C433" s="278"/>
      <c r="D433" s="255" t="s">
        <v>203</v>
      </c>
      <c r="E433" s="279" t="s">
        <v>1</v>
      </c>
      <c r="F433" s="280" t="s">
        <v>1674</v>
      </c>
      <c r="G433" s="278"/>
      <c r="H433" s="279" t="s">
        <v>1</v>
      </c>
      <c r="I433" s="281"/>
      <c r="J433" s="278"/>
      <c r="K433" s="278"/>
      <c r="L433" s="282"/>
      <c r="M433" s="283"/>
      <c r="N433" s="284"/>
      <c r="O433" s="284"/>
      <c r="P433" s="284"/>
      <c r="Q433" s="284"/>
      <c r="R433" s="284"/>
      <c r="S433" s="284"/>
      <c r="T433" s="285"/>
      <c r="U433" s="14"/>
      <c r="V433" s="14"/>
      <c r="W433" s="14"/>
      <c r="X433" s="14"/>
      <c r="Y433" s="14"/>
      <c r="Z433" s="14"/>
      <c r="AA433" s="14"/>
      <c r="AB433" s="14"/>
      <c r="AC433" s="14"/>
      <c r="AD433" s="14"/>
      <c r="AE433" s="14"/>
      <c r="AT433" s="286" t="s">
        <v>203</v>
      </c>
      <c r="AU433" s="286" t="s">
        <v>83</v>
      </c>
      <c r="AV433" s="14" t="s">
        <v>83</v>
      </c>
      <c r="AW433" s="14" t="s">
        <v>32</v>
      </c>
      <c r="AX433" s="14" t="s">
        <v>75</v>
      </c>
      <c r="AY433" s="286" t="s">
        <v>172</v>
      </c>
    </row>
    <row r="434" spans="1:51" s="13" customFormat="1" ht="12">
      <c r="A434" s="13"/>
      <c r="B434" s="260"/>
      <c r="C434" s="261"/>
      <c r="D434" s="255" t="s">
        <v>203</v>
      </c>
      <c r="E434" s="262" t="s">
        <v>1313</v>
      </c>
      <c r="F434" s="263" t="s">
        <v>1603</v>
      </c>
      <c r="G434" s="261"/>
      <c r="H434" s="264">
        <v>0.911</v>
      </c>
      <c r="I434" s="265"/>
      <c r="J434" s="261"/>
      <c r="K434" s="261"/>
      <c r="L434" s="266"/>
      <c r="M434" s="267"/>
      <c r="N434" s="268"/>
      <c r="O434" s="268"/>
      <c r="P434" s="268"/>
      <c r="Q434" s="268"/>
      <c r="R434" s="268"/>
      <c r="S434" s="268"/>
      <c r="T434" s="269"/>
      <c r="U434" s="13"/>
      <c r="V434" s="13"/>
      <c r="W434" s="13"/>
      <c r="X434" s="13"/>
      <c r="Y434" s="13"/>
      <c r="Z434" s="13"/>
      <c r="AA434" s="13"/>
      <c r="AB434" s="13"/>
      <c r="AC434" s="13"/>
      <c r="AD434" s="13"/>
      <c r="AE434" s="13"/>
      <c r="AT434" s="270" t="s">
        <v>203</v>
      </c>
      <c r="AU434" s="270" t="s">
        <v>83</v>
      </c>
      <c r="AV434" s="13" t="s">
        <v>85</v>
      </c>
      <c r="AW434" s="13" t="s">
        <v>32</v>
      </c>
      <c r="AX434" s="13" t="s">
        <v>75</v>
      </c>
      <c r="AY434" s="270" t="s">
        <v>172</v>
      </c>
    </row>
    <row r="435" spans="1:51" s="13" customFormat="1" ht="12">
      <c r="A435" s="13"/>
      <c r="B435" s="260"/>
      <c r="C435" s="261"/>
      <c r="D435" s="255" t="s">
        <v>203</v>
      </c>
      <c r="E435" s="262" t="s">
        <v>1680</v>
      </c>
      <c r="F435" s="263" t="s">
        <v>1681</v>
      </c>
      <c r="G435" s="261"/>
      <c r="H435" s="264">
        <v>0.911</v>
      </c>
      <c r="I435" s="265"/>
      <c r="J435" s="261"/>
      <c r="K435" s="261"/>
      <c r="L435" s="266"/>
      <c r="M435" s="267"/>
      <c r="N435" s="268"/>
      <c r="O435" s="268"/>
      <c r="P435" s="268"/>
      <c r="Q435" s="268"/>
      <c r="R435" s="268"/>
      <c r="S435" s="268"/>
      <c r="T435" s="269"/>
      <c r="U435" s="13"/>
      <c r="V435" s="13"/>
      <c r="W435" s="13"/>
      <c r="X435" s="13"/>
      <c r="Y435" s="13"/>
      <c r="Z435" s="13"/>
      <c r="AA435" s="13"/>
      <c r="AB435" s="13"/>
      <c r="AC435" s="13"/>
      <c r="AD435" s="13"/>
      <c r="AE435" s="13"/>
      <c r="AT435" s="270" t="s">
        <v>203</v>
      </c>
      <c r="AU435" s="270" t="s">
        <v>83</v>
      </c>
      <c r="AV435" s="13" t="s">
        <v>85</v>
      </c>
      <c r="AW435" s="13" t="s">
        <v>32</v>
      </c>
      <c r="AX435" s="13" t="s">
        <v>75</v>
      </c>
      <c r="AY435" s="270" t="s">
        <v>172</v>
      </c>
    </row>
    <row r="436" spans="1:51" s="13" customFormat="1" ht="12">
      <c r="A436" s="13"/>
      <c r="B436" s="260"/>
      <c r="C436" s="261"/>
      <c r="D436" s="255" t="s">
        <v>203</v>
      </c>
      <c r="E436" s="262" t="s">
        <v>1682</v>
      </c>
      <c r="F436" s="263" t="s">
        <v>1683</v>
      </c>
      <c r="G436" s="261"/>
      <c r="H436" s="264">
        <v>7.965</v>
      </c>
      <c r="I436" s="265"/>
      <c r="J436" s="261"/>
      <c r="K436" s="261"/>
      <c r="L436" s="266"/>
      <c r="M436" s="267"/>
      <c r="N436" s="268"/>
      <c r="O436" s="268"/>
      <c r="P436" s="268"/>
      <c r="Q436" s="268"/>
      <c r="R436" s="268"/>
      <c r="S436" s="268"/>
      <c r="T436" s="269"/>
      <c r="U436" s="13"/>
      <c r="V436" s="13"/>
      <c r="W436" s="13"/>
      <c r="X436" s="13"/>
      <c r="Y436" s="13"/>
      <c r="Z436" s="13"/>
      <c r="AA436" s="13"/>
      <c r="AB436" s="13"/>
      <c r="AC436" s="13"/>
      <c r="AD436" s="13"/>
      <c r="AE436" s="13"/>
      <c r="AT436" s="270" t="s">
        <v>203</v>
      </c>
      <c r="AU436" s="270" t="s">
        <v>83</v>
      </c>
      <c r="AV436" s="13" t="s">
        <v>85</v>
      </c>
      <c r="AW436" s="13" t="s">
        <v>32</v>
      </c>
      <c r="AX436" s="13" t="s">
        <v>83</v>
      </c>
      <c r="AY436" s="270" t="s">
        <v>172</v>
      </c>
    </row>
    <row r="437" spans="1:65" s="2" customFormat="1" ht="24.15" customHeight="1">
      <c r="A437" s="39"/>
      <c r="B437" s="40"/>
      <c r="C437" s="242" t="s">
        <v>549</v>
      </c>
      <c r="D437" s="242" t="s">
        <v>175</v>
      </c>
      <c r="E437" s="243" t="s">
        <v>1684</v>
      </c>
      <c r="F437" s="244" t="s">
        <v>1685</v>
      </c>
      <c r="G437" s="245" t="s">
        <v>1401</v>
      </c>
      <c r="H437" s="246">
        <v>0.3</v>
      </c>
      <c r="I437" s="247"/>
      <c r="J437" s="248">
        <f>ROUND(I437*H437,2)</f>
        <v>0</v>
      </c>
      <c r="K437" s="244" t="s">
        <v>1337</v>
      </c>
      <c r="L437" s="45"/>
      <c r="M437" s="249" t="s">
        <v>1</v>
      </c>
      <c r="N437" s="250" t="s">
        <v>40</v>
      </c>
      <c r="O437" s="92"/>
      <c r="P437" s="251">
        <f>O437*H437</f>
        <v>0</v>
      </c>
      <c r="Q437" s="251">
        <v>0.00534</v>
      </c>
      <c r="R437" s="251">
        <f>Q437*H437</f>
        <v>0.001602</v>
      </c>
      <c r="S437" s="251">
        <v>0</v>
      </c>
      <c r="T437" s="252">
        <f>S437*H437</f>
        <v>0</v>
      </c>
      <c r="U437" s="39"/>
      <c r="V437" s="39"/>
      <c r="W437" s="39"/>
      <c r="X437" s="39"/>
      <c r="Y437" s="39"/>
      <c r="Z437" s="39"/>
      <c r="AA437" s="39"/>
      <c r="AB437" s="39"/>
      <c r="AC437" s="39"/>
      <c r="AD437" s="39"/>
      <c r="AE437" s="39"/>
      <c r="AR437" s="253" t="s">
        <v>195</v>
      </c>
      <c r="AT437" s="253" t="s">
        <v>175</v>
      </c>
      <c r="AU437" s="253" t="s">
        <v>83</v>
      </c>
      <c r="AY437" s="18" t="s">
        <v>172</v>
      </c>
      <c r="BE437" s="254">
        <f>IF(N437="základní",J437,0)</f>
        <v>0</v>
      </c>
      <c r="BF437" s="254">
        <f>IF(N437="snížená",J437,0)</f>
        <v>0</v>
      </c>
      <c r="BG437" s="254">
        <f>IF(N437="zákl. přenesená",J437,0)</f>
        <v>0</v>
      </c>
      <c r="BH437" s="254">
        <f>IF(N437="sníž. přenesená",J437,0)</f>
        <v>0</v>
      </c>
      <c r="BI437" s="254">
        <f>IF(N437="nulová",J437,0)</f>
        <v>0</v>
      </c>
      <c r="BJ437" s="18" t="s">
        <v>83</v>
      </c>
      <c r="BK437" s="254">
        <f>ROUND(I437*H437,2)</f>
        <v>0</v>
      </c>
      <c r="BL437" s="18" t="s">
        <v>195</v>
      </c>
      <c r="BM437" s="253" t="s">
        <v>1686</v>
      </c>
    </row>
    <row r="438" spans="1:47" s="2" customFormat="1" ht="12">
      <c r="A438" s="39"/>
      <c r="B438" s="40"/>
      <c r="C438" s="41"/>
      <c r="D438" s="255" t="s">
        <v>182</v>
      </c>
      <c r="E438" s="41"/>
      <c r="F438" s="256" t="s">
        <v>1687</v>
      </c>
      <c r="G438" s="41"/>
      <c r="H438" s="41"/>
      <c r="I438" s="210"/>
      <c r="J438" s="41"/>
      <c r="K438" s="41"/>
      <c r="L438" s="45"/>
      <c r="M438" s="257"/>
      <c r="N438" s="258"/>
      <c r="O438" s="92"/>
      <c r="P438" s="92"/>
      <c r="Q438" s="92"/>
      <c r="R438" s="92"/>
      <c r="S438" s="92"/>
      <c r="T438" s="93"/>
      <c r="U438" s="39"/>
      <c r="V438" s="39"/>
      <c r="W438" s="39"/>
      <c r="X438" s="39"/>
      <c r="Y438" s="39"/>
      <c r="Z438" s="39"/>
      <c r="AA438" s="39"/>
      <c r="AB438" s="39"/>
      <c r="AC438" s="39"/>
      <c r="AD438" s="39"/>
      <c r="AE438" s="39"/>
      <c r="AT438" s="18" t="s">
        <v>182</v>
      </c>
      <c r="AU438" s="18" t="s">
        <v>83</v>
      </c>
    </row>
    <row r="439" spans="1:47" s="2" customFormat="1" ht="12">
      <c r="A439" s="39"/>
      <c r="B439" s="40"/>
      <c r="C439" s="41"/>
      <c r="D439" s="255" t="s">
        <v>242</v>
      </c>
      <c r="E439" s="41"/>
      <c r="F439" s="259" t="s">
        <v>1673</v>
      </c>
      <c r="G439" s="41"/>
      <c r="H439" s="41"/>
      <c r="I439" s="210"/>
      <c r="J439" s="41"/>
      <c r="K439" s="41"/>
      <c r="L439" s="45"/>
      <c r="M439" s="257"/>
      <c r="N439" s="258"/>
      <c r="O439" s="92"/>
      <c r="P439" s="92"/>
      <c r="Q439" s="92"/>
      <c r="R439" s="92"/>
      <c r="S439" s="92"/>
      <c r="T439" s="93"/>
      <c r="U439" s="39"/>
      <c r="V439" s="39"/>
      <c r="W439" s="39"/>
      <c r="X439" s="39"/>
      <c r="Y439" s="39"/>
      <c r="Z439" s="39"/>
      <c r="AA439" s="39"/>
      <c r="AB439" s="39"/>
      <c r="AC439" s="39"/>
      <c r="AD439" s="39"/>
      <c r="AE439" s="39"/>
      <c r="AT439" s="18" t="s">
        <v>242</v>
      </c>
      <c r="AU439" s="18" t="s">
        <v>83</v>
      </c>
    </row>
    <row r="440" spans="1:51" s="14" customFormat="1" ht="12">
      <c r="A440" s="14"/>
      <c r="B440" s="277"/>
      <c r="C440" s="278"/>
      <c r="D440" s="255" t="s">
        <v>203</v>
      </c>
      <c r="E440" s="279" t="s">
        <v>1</v>
      </c>
      <c r="F440" s="280" t="s">
        <v>1406</v>
      </c>
      <c r="G440" s="278"/>
      <c r="H440" s="279" t="s">
        <v>1</v>
      </c>
      <c r="I440" s="281"/>
      <c r="J440" s="278"/>
      <c r="K440" s="278"/>
      <c r="L440" s="282"/>
      <c r="M440" s="283"/>
      <c r="N440" s="284"/>
      <c r="O440" s="284"/>
      <c r="P440" s="284"/>
      <c r="Q440" s="284"/>
      <c r="R440" s="284"/>
      <c r="S440" s="284"/>
      <c r="T440" s="285"/>
      <c r="U440" s="14"/>
      <c r="V440" s="14"/>
      <c r="W440" s="14"/>
      <c r="X440" s="14"/>
      <c r="Y440" s="14"/>
      <c r="Z440" s="14"/>
      <c r="AA440" s="14"/>
      <c r="AB440" s="14"/>
      <c r="AC440" s="14"/>
      <c r="AD440" s="14"/>
      <c r="AE440" s="14"/>
      <c r="AT440" s="286" t="s">
        <v>203</v>
      </c>
      <c r="AU440" s="286" t="s">
        <v>83</v>
      </c>
      <c r="AV440" s="14" t="s">
        <v>83</v>
      </c>
      <c r="AW440" s="14" t="s">
        <v>32</v>
      </c>
      <c r="AX440" s="14" t="s">
        <v>75</v>
      </c>
      <c r="AY440" s="286" t="s">
        <v>172</v>
      </c>
    </row>
    <row r="441" spans="1:51" s="14" customFormat="1" ht="12">
      <c r="A441" s="14"/>
      <c r="B441" s="277"/>
      <c r="C441" s="278"/>
      <c r="D441" s="255" t="s">
        <v>203</v>
      </c>
      <c r="E441" s="279" t="s">
        <v>1</v>
      </c>
      <c r="F441" s="280" t="s">
        <v>1554</v>
      </c>
      <c r="G441" s="278"/>
      <c r="H441" s="279" t="s">
        <v>1</v>
      </c>
      <c r="I441" s="281"/>
      <c r="J441" s="278"/>
      <c r="K441" s="278"/>
      <c r="L441" s="282"/>
      <c r="M441" s="283"/>
      <c r="N441" s="284"/>
      <c r="O441" s="284"/>
      <c r="P441" s="284"/>
      <c r="Q441" s="284"/>
      <c r="R441" s="284"/>
      <c r="S441" s="284"/>
      <c r="T441" s="285"/>
      <c r="U441" s="14"/>
      <c r="V441" s="14"/>
      <c r="W441" s="14"/>
      <c r="X441" s="14"/>
      <c r="Y441" s="14"/>
      <c r="Z441" s="14"/>
      <c r="AA441" s="14"/>
      <c r="AB441" s="14"/>
      <c r="AC441" s="14"/>
      <c r="AD441" s="14"/>
      <c r="AE441" s="14"/>
      <c r="AT441" s="286" t="s">
        <v>203</v>
      </c>
      <c r="AU441" s="286" t="s">
        <v>83</v>
      </c>
      <c r="AV441" s="14" t="s">
        <v>83</v>
      </c>
      <c r="AW441" s="14" t="s">
        <v>32</v>
      </c>
      <c r="AX441" s="14" t="s">
        <v>75</v>
      </c>
      <c r="AY441" s="286" t="s">
        <v>172</v>
      </c>
    </row>
    <row r="442" spans="1:51" s="14" customFormat="1" ht="12">
      <c r="A442" s="14"/>
      <c r="B442" s="277"/>
      <c r="C442" s="278"/>
      <c r="D442" s="255" t="s">
        <v>203</v>
      </c>
      <c r="E442" s="279" t="s">
        <v>1</v>
      </c>
      <c r="F442" s="280" t="s">
        <v>1674</v>
      </c>
      <c r="G442" s="278"/>
      <c r="H442" s="279" t="s">
        <v>1</v>
      </c>
      <c r="I442" s="281"/>
      <c r="J442" s="278"/>
      <c r="K442" s="278"/>
      <c r="L442" s="282"/>
      <c r="M442" s="283"/>
      <c r="N442" s="284"/>
      <c r="O442" s="284"/>
      <c r="P442" s="284"/>
      <c r="Q442" s="284"/>
      <c r="R442" s="284"/>
      <c r="S442" s="284"/>
      <c r="T442" s="285"/>
      <c r="U442" s="14"/>
      <c r="V442" s="14"/>
      <c r="W442" s="14"/>
      <c r="X442" s="14"/>
      <c r="Y442" s="14"/>
      <c r="Z442" s="14"/>
      <c r="AA442" s="14"/>
      <c r="AB442" s="14"/>
      <c r="AC442" s="14"/>
      <c r="AD442" s="14"/>
      <c r="AE442" s="14"/>
      <c r="AT442" s="286" t="s">
        <v>203</v>
      </c>
      <c r="AU442" s="286" t="s">
        <v>83</v>
      </c>
      <c r="AV442" s="14" t="s">
        <v>83</v>
      </c>
      <c r="AW442" s="14" t="s">
        <v>32</v>
      </c>
      <c r="AX442" s="14" t="s">
        <v>75</v>
      </c>
      <c r="AY442" s="286" t="s">
        <v>172</v>
      </c>
    </row>
    <row r="443" spans="1:51" s="13" customFormat="1" ht="12">
      <c r="A443" s="13"/>
      <c r="B443" s="260"/>
      <c r="C443" s="261"/>
      <c r="D443" s="255" t="s">
        <v>203</v>
      </c>
      <c r="E443" s="262" t="s">
        <v>1688</v>
      </c>
      <c r="F443" s="263" t="s">
        <v>1615</v>
      </c>
      <c r="G443" s="261"/>
      <c r="H443" s="264">
        <v>0.3</v>
      </c>
      <c r="I443" s="265"/>
      <c r="J443" s="261"/>
      <c r="K443" s="261"/>
      <c r="L443" s="266"/>
      <c r="M443" s="267"/>
      <c r="N443" s="268"/>
      <c r="O443" s="268"/>
      <c r="P443" s="268"/>
      <c r="Q443" s="268"/>
      <c r="R443" s="268"/>
      <c r="S443" s="268"/>
      <c r="T443" s="269"/>
      <c r="U443" s="13"/>
      <c r="V443" s="13"/>
      <c r="W443" s="13"/>
      <c r="X443" s="13"/>
      <c r="Y443" s="13"/>
      <c r="Z443" s="13"/>
      <c r="AA443" s="13"/>
      <c r="AB443" s="13"/>
      <c r="AC443" s="13"/>
      <c r="AD443" s="13"/>
      <c r="AE443" s="13"/>
      <c r="AT443" s="270" t="s">
        <v>203</v>
      </c>
      <c r="AU443" s="270" t="s">
        <v>83</v>
      </c>
      <c r="AV443" s="13" t="s">
        <v>85</v>
      </c>
      <c r="AW443" s="13" t="s">
        <v>32</v>
      </c>
      <c r="AX443" s="13" t="s">
        <v>75</v>
      </c>
      <c r="AY443" s="270" t="s">
        <v>172</v>
      </c>
    </row>
    <row r="444" spans="1:51" s="13" customFormat="1" ht="12">
      <c r="A444" s="13"/>
      <c r="B444" s="260"/>
      <c r="C444" s="261"/>
      <c r="D444" s="255" t="s">
        <v>203</v>
      </c>
      <c r="E444" s="262" t="s">
        <v>1689</v>
      </c>
      <c r="F444" s="263" t="s">
        <v>1690</v>
      </c>
      <c r="G444" s="261"/>
      <c r="H444" s="264">
        <v>0.3</v>
      </c>
      <c r="I444" s="265"/>
      <c r="J444" s="261"/>
      <c r="K444" s="261"/>
      <c r="L444" s="266"/>
      <c r="M444" s="267"/>
      <c r="N444" s="268"/>
      <c r="O444" s="268"/>
      <c r="P444" s="268"/>
      <c r="Q444" s="268"/>
      <c r="R444" s="268"/>
      <c r="S444" s="268"/>
      <c r="T444" s="269"/>
      <c r="U444" s="13"/>
      <c r="V444" s="13"/>
      <c r="W444" s="13"/>
      <c r="X444" s="13"/>
      <c r="Y444" s="13"/>
      <c r="Z444" s="13"/>
      <c r="AA444" s="13"/>
      <c r="AB444" s="13"/>
      <c r="AC444" s="13"/>
      <c r="AD444" s="13"/>
      <c r="AE444" s="13"/>
      <c r="AT444" s="270" t="s">
        <v>203</v>
      </c>
      <c r="AU444" s="270" t="s">
        <v>83</v>
      </c>
      <c r="AV444" s="13" t="s">
        <v>85</v>
      </c>
      <c r="AW444" s="13" t="s">
        <v>32</v>
      </c>
      <c r="AX444" s="13" t="s">
        <v>83</v>
      </c>
      <c r="AY444" s="270" t="s">
        <v>172</v>
      </c>
    </row>
    <row r="445" spans="1:65" s="2" customFormat="1" ht="24.15" customHeight="1">
      <c r="A445" s="39"/>
      <c r="B445" s="40"/>
      <c r="C445" s="242" t="s">
        <v>553</v>
      </c>
      <c r="D445" s="242" t="s">
        <v>175</v>
      </c>
      <c r="E445" s="243" t="s">
        <v>1691</v>
      </c>
      <c r="F445" s="244" t="s">
        <v>1692</v>
      </c>
      <c r="G445" s="245" t="s">
        <v>1401</v>
      </c>
      <c r="H445" s="246">
        <v>1.3</v>
      </c>
      <c r="I445" s="247"/>
      <c r="J445" s="248">
        <f>ROUND(I445*H445,2)</f>
        <v>0</v>
      </c>
      <c r="K445" s="244" t="s">
        <v>1337</v>
      </c>
      <c r="L445" s="45"/>
      <c r="M445" s="249" t="s">
        <v>1</v>
      </c>
      <c r="N445" s="250" t="s">
        <v>40</v>
      </c>
      <c r="O445" s="92"/>
      <c r="P445" s="251">
        <f>O445*H445</f>
        <v>0</v>
      </c>
      <c r="Q445" s="251">
        <v>0.00534</v>
      </c>
      <c r="R445" s="251">
        <f>Q445*H445</f>
        <v>0.006942</v>
      </c>
      <c r="S445" s="251">
        <v>0</v>
      </c>
      <c r="T445" s="252">
        <f>S445*H445</f>
        <v>0</v>
      </c>
      <c r="U445" s="39"/>
      <c r="V445" s="39"/>
      <c r="W445" s="39"/>
      <c r="X445" s="39"/>
      <c r="Y445" s="39"/>
      <c r="Z445" s="39"/>
      <c r="AA445" s="39"/>
      <c r="AB445" s="39"/>
      <c r="AC445" s="39"/>
      <c r="AD445" s="39"/>
      <c r="AE445" s="39"/>
      <c r="AR445" s="253" t="s">
        <v>195</v>
      </c>
      <c r="AT445" s="253" t="s">
        <v>175</v>
      </c>
      <c r="AU445" s="253" t="s">
        <v>83</v>
      </c>
      <c r="AY445" s="18" t="s">
        <v>172</v>
      </c>
      <c r="BE445" s="254">
        <f>IF(N445="základní",J445,0)</f>
        <v>0</v>
      </c>
      <c r="BF445" s="254">
        <f>IF(N445="snížená",J445,0)</f>
        <v>0</v>
      </c>
      <c r="BG445" s="254">
        <f>IF(N445="zákl. přenesená",J445,0)</f>
        <v>0</v>
      </c>
      <c r="BH445" s="254">
        <f>IF(N445="sníž. přenesená",J445,0)</f>
        <v>0</v>
      </c>
      <c r="BI445" s="254">
        <f>IF(N445="nulová",J445,0)</f>
        <v>0</v>
      </c>
      <c r="BJ445" s="18" t="s">
        <v>83</v>
      </c>
      <c r="BK445" s="254">
        <f>ROUND(I445*H445,2)</f>
        <v>0</v>
      </c>
      <c r="BL445" s="18" t="s">
        <v>195</v>
      </c>
      <c r="BM445" s="253" t="s">
        <v>1693</v>
      </c>
    </row>
    <row r="446" spans="1:47" s="2" customFormat="1" ht="12">
      <c r="A446" s="39"/>
      <c r="B446" s="40"/>
      <c r="C446" s="41"/>
      <c r="D446" s="255" t="s">
        <v>182</v>
      </c>
      <c r="E446" s="41"/>
      <c r="F446" s="256" t="s">
        <v>1694</v>
      </c>
      <c r="G446" s="41"/>
      <c r="H446" s="41"/>
      <c r="I446" s="210"/>
      <c r="J446" s="41"/>
      <c r="K446" s="41"/>
      <c r="L446" s="45"/>
      <c r="M446" s="257"/>
      <c r="N446" s="258"/>
      <c r="O446" s="92"/>
      <c r="P446" s="92"/>
      <c r="Q446" s="92"/>
      <c r="R446" s="92"/>
      <c r="S446" s="92"/>
      <c r="T446" s="93"/>
      <c r="U446" s="39"/>
      <c r="V446" s="39"/>
      <c r="W446" s="39"/>
      <c r="X446" s="39"/>
      <c r="Y446" s="39"/>
      <c r="Z446" s="39"/>
      <c r="AA446" s="39"/>
      <c r="AB446" s="39"/>
      <c r="AC446" s="39"/>
      <c r="AD446" s="39"/>
      <c r="AE446" s="39"/>
      <c r="AT446" s="18" t="s">
        <v>182</v>
      </c>
      <c r="AU446" s="18" t="s">
        <v>83</v>
      </c>
    </row>
    <row r="447" spans="1:47" s="2" customFormat="1" ht="12">
      <c r="A447" s="39"/>
      <c r="B447" s="40"/>
      <c r="C447" s="41"/>
      <c r="D447" s="255" t="s">
        <v>242</v>
      </c>
      <c r="E447" s="41"/>
      <c r="F447" s="259" t="s">
        <v>1673</v>
      </c>
      <c r="G447" s="41"/>
      <c r="H447" s="41"/>
      <c r="I447" s="210"/>
      <c r="J447" s="41"/>
      <c r="K447" s="41"/>
      <c r="L447" s="45"/>
      <c r="M447" s="257"/>
      <c r="N447" s="258"/>
      <c r="O447" s="92"/>
      <c r="P447" s="92"/>
      <c r="Q447" s="92"/>
      <c r="R447" s="92"/>
      <c r="S447" s="92"/>
      <c r="T447" s="93"/>
      <c r="U447" s="39"/>
      <c r="V447" s="39"/>
      <c r="W447" s="39"/>
      <c r="X447" s="39"/>
      <c r="Y447" s="39"/>
      <c r="Z447" s="39"/>
      <c r="AA447" s="39"/>
      <c r="AB447" s="39"/>
      <c r="AC447" s="39"/>
      <c r="AD447" s="39"/>
      <c r="AE447" s="39"/>
      <c r="AT447" s="18" t="s">
        <v>242</v>
      </c>
      <c r="AU447" s="18" t="s">
        <v>83</v>
      </c>
    </row>
    <row r="448" spans="1:51" s="14" customFormat="1" ht="12">
      <c r="A448" s="14"/>
      <c r="B448" s="277"/>
      <c r="C448" s="278"/>
      <c r="D448" s="255" t="s">
        <v>203</v>
      </c>
      <c r="E448" s="279" t="s">
        <v>1</v>
      </c>
      <c r="F448" s="280" t="s">
        <v>1406</v>
      </c>
      <c r="G448" s="278"/>
      <c r="H448" s="279" t="s">
        <v>1</v>
      </c>
      <c r="I448" s="281"/>
      <c r="J448" s="278"/>
      <c r="K448" s="278"/>
      <c r="L448" s="282"/>
      <c r="M448" s="283"/>
      <c r="N448" s="284"/>
      <c r="O448" s="284"/>
      <c r="P448" s="284"/>
      <c r="Q448" s="284"/>
      <c r="R448" s="284"/>
      <c r="S448" s="284"/>
      <c r="T448" s="285"/>
      <c r="U448" s="14"/>
      <c r="V448" s="14"/>
      <c r="W448" s="14"/>
      <c r="X448" s="14"/>
      <c r="Y448" s="14"/>
      <c r="Z448" s="14"/>
      <c r="AA448" s="14"/>
      <c r="AB448" s="14"/>
      <c r="AC448" s="14"/>
      <c r="AD448" s="14"/>
      <c r="AE448" s="14"/>
      <c r="AT448" s="286" t="s">
        <v>203</v>
      </c>
      <c r="AU448" s="286" t="s">
        <v>83</v>
      </c>
      <c r="AV448" s="14" t="s">
        <v>83</v>
      </c>
      <c r="AW448" s="14" t="s">
        <v>32</v>
      </c>
      <c r="AX448" s="14" t="s">
        <v>75</v>
      </c>
      <c r="AY448" s="286" t="s">
        <v>172</v>
      </c>
    </row>
    <row r="449" spans="1:51" s="14" customFormat="1" ht="12">
      <c r="A449" s="14"/>
      <c r="B449" s="277"/>
      <c r="C449" s="278"/>
      <c r="D449" s="255" t="s">
        <v>203</v>
      </c>
      <c r="E449" s="279" t="s">
        <v>1</v>
      </c>
      <c r="F449" s="280" t="s">
        <v>1554</v>
      </c>
      <c r="G449" s="278"/>
      <c r="H449" s="279" t="s">
        <v>1</v>
      </c>
      <c r="I449" s="281"/>
      <c r="J449" s="278"/>
      <c r="K449" s="278"/>
      <c r="L449" s="282"/>
      <c r="M449" s="283"/>
      <c r="N449" s="284"/>
      <c r="O449" s="284"/>
      <c r="P449" s="284"/>
      <c r="Q449" s="284"/>
      <c r="R449" s="284"/>
      <c r="S449" s="284"/>
      <c r="T449" s="285"/>
      <c r="U449" s="14"/>
      <c r="V449" s="14"/>
      <c r="W449" s="14"/>
      <c r="X449" s="14"/>
      <c r="Y449" s="14"/>
      <c r="Z449" s="14"/>
      <c r="AA449" s="14"/>
      <c r="AB449" s="14"/>
      <c r="AC449" s="14"/>
      <c r="AD449" s="14"/>
      <c r="AE449" s="14"/>
      <c r="AT449" s="286" t="s">
        <v>203</v>
      </c>
      <c r="AU449" s="286" t="s">
        <v>83</v>
      </c>
      <c r="AV449" s="14" t="s">
        <v>83</v>
      </c>
      <c r="AW449" s="14" t="s">
        <v>32</v>
      </c>
      <c r="AX449" s="14" t="s">
        <v>75</v>
      </c>
      <c r="AY449" s="286" t="s">
        <v>172</v>
      </c>
    </row>
    <row r="450" spans="1:51" s="14" customFormat="1" ht="12">
      <c r="A450" s="14"/>
      <c r="B450" s="277"/>
      <c r="C450" s="278"/>
      <c r="D450" s="255" t="s">
        <v>203</v>
      </c>
      <c r="E450" s="279" t="s">
        <v>1</v>
      </c>
      <c r="F450" s="280" t="s">
        <v>1674</v>
      </c>
      <c r="G450" s="278"/>
      <c r="H450" s="279" t="s">
        <v>1</v>
      </c>
      <c r="I450" s="281"/>
      <c r="J450" s="278"/>
      <c r="K450" s="278"/>
      <c r="L450" s="282"/>
      <c r="M450" s="283"/>
      <c r="N450" s="284"/>
      <c r="O450" s="284"/>
      <c r="P450" s="284"/>
      <c r="Q450" s="284"/>
      <c r="R450" s="284"/>
      <c r="S450" s="284"/>
      <c r="T450" s="285"/>
      <c r="U450" s="14"/>
      <c r="V450" s="14"/>
      <c r="W450" s="14"/>
      <c r="X450" s="14"/>
      <c r="Y450" s="14"/>
      <c r="Z450" s="14"/>
      <c r="AA450" s="14"/>
      <c r="AB450" s="14"/>
      <c r="AC450" s="14"/>
      <c r="AD450" s="14"/>
      <c r="AE450" s="14"/>
      <c r="AT450" s="286" t="s">
        <v>203</v>
      </c>
      <c r="AU450" s="286" t="s">
        <v>83</v>
      </c>
      <c r="AV450" s="14" t="s">
        <v>83</v>
      </c>
      <c r="AW450" s="14" t="s">
        <v>32</v>
      </c>
      <c r="AX450" s="14" t="s">
        <v>75</v>
      </c>
      <c r="AY450" s="286" t="s">
        <v>172</v>
      </c>
    </row>
    <row r="451" spans="1:51" s="13" customFormat="1" ht="12">
      <c r="A451" s="13"/>
      <c r="B451" s="260"/>
      <c r="C451" s="261"/>
      <c r="D451" s="255" t="s">
        <v>203</v>
      </c>
      <c r="E451" s="262" t="s">
        <v>1695</v>
      </c>
      <c r="F451" s="263" t="s">
        <v>1659</v>
      </c>
      <c r="G451" s="261"/>
      <c r="H451" s="264">
        <v>1.3</v>
      </c>
      <c r="I451" s="265"/>
      <c r="J451" s="261"/>
      <c r="K451" s="261"/>
      <c r="L451" s="266"/>
      <c r="M451" s="267"/>
      <c r="N451" s="268"/>
      <c r="O451" s="268"/>
      <c r="P451" s="268"/>
      <c r="Q451" s="268"/>
      <c r="R451" s="268"/>
      <c r="S451" s="268"/>
      <c r="T451" s="269"/>
      <c r="U451" s="13"/>
      <c r="V451" s="13"/>
      <c r="W451" s="13"/>
      <c r="X451" s="13"/>
      <c r="Y451" s="13"/>
      <c r="Z451" s="13"/>
      <c r="AA451" s="13"/>
      <c r="AB451" s="13"/>
      <c r="AC451" s="13"/>
      <c r="AD451" s="13"/>
      <c r="AE451" s="13"/>
      <c r="AT451" s="270" t="s">
        <v>203</v>
      </c>
      <c r="AU451" s="270" t="s">
        <v>83</v>
      </c>
      <c r="AV451" s="13" t="s">
        <v>85</v>
      </c>
      <c r="AW451" s="13" t="s">
        <v>32</v>
      </c>
      <c r="AX451" s="13" t="s">
        <v>75</v>
      </c>
      <c r="AY451" s="270" t="s">
        <v>172</v>
      </c>
    </row>
    <row r="452" spans="1:51" s="13" customFormat="1" ht="12">
      <c r="A452" s="13"/>
      <c r="B452" s="260"/>
      <c r="C452" s="261"/>
      <c r="D452" s="255" t="s">
        <v>203</v>
      </c>
      <c r="E452" s="262" t="s">
        <v>1696</v>
      </c>
      <c r="F452" s="263" t="s">
        <v>1697</v>
      </c>
      <c r="G452" s="261"/>
      <c r="H452" s="264">
        <v>1.3</v>
      </c>
      <c r="I452" s="265"/>
      <c r="J452" s="261"/>
      <c r="K452" s="261"/>
      <c r="L452" s="266"/>
      <c r="M452" s="267"/>
      <c r="N452" s="268"/>
      <c r="O452" s="268"/>
      <c r="P452" s="268"/>
      <c r="Q452" s="268"/>
      <c r="R452" s="268"/>
      <c r="S452" s="268"/>
      <c r="T452" s="269"/>
      <c r="U452" s="13"/>
      <c r="V452" s="13"/>
      <c r="W452" s="13"/>
      <c r="X452" s="13"/>
      <c r="Y452" s="13"/>
      <c r="Z452" s="13"/>
      <c r="AA452" s="13"/>
      <c r="AB452" s="13"/>
      <c r="AC452" s="13"/>
      <c r="AD452" s="13"/>
      <c r="AE452" s="13"/>
      <c r="AT452" s="270" t="s">
        <v>203</v>
      </c>
      <c r="AU452" s="270" t="s">
        <v>83</v>
      </c>
      <c r="AV452" s="13" t="s">
        <v>85</v>
      </c>
      <c r="AW452" s="13" t="s">
        <v>32</v>
      </c>
      <c r="AX452" s="13" t="s">
        <v>83</v>
      </c>
      <c r="AY452" s="270" t="s">
        <v>172</v>
      </c>
    </row>
    <row r="453" spans="1:65" s="2" customFormat="1" ht="24.15" customHeight="1">
      <c r="A453" s="39"/>
      <c r="B453" s="40"/>
      <c r="C453" s="242" t="s">
        <v>557</v>
      </c>
      <c r="D453" s="242" t="s">
        <v>175</v>
      </c>
      <c r="E453" s="243" t="s">
        <v>1698</v>
      </c>
      <c r="F453" s="244" t="s">
        <v>1699</v>
      </c>
      <c r="G453" s="245" t="s">
        <v>1401</v>
      </c>
      <c r="H453" s="246">
        <v>9.565</v>
      </c>
      <c r="I453" s="247"/>
      <c r="J453" s="248">
        <f>ROUND(I453*H453,2)</f>
        <v>0</v>
      </c>
      <c r="K453" s="244" t="s">
        <v>216</v>
      </c>
      <c r="L453" s="45"/>
      <c r="M453" s="249" t="s">
        <v>1</v>
      </c>
      <c r="N453" s="250" t="s">
        <v>40</v>
      </c>
      <c r="O453" s="92"/>
      <c r="P453" s="251">
        <f>O453*H453</f>
        <v>0</v>
      </c>
      <c r="Q453" s="251">
        <v>0</v>
      </c>
      <c r="R453" s="251">
        <f>Q453*H453</f>
        <v>0</v>
      </c>
      <c r="S453" s="251">
        <v>0</v>
      </c>
      <c r="T453" s="252">
        <f>S453*H453</f>
        <v>0</v>
      </c>
      <c r="U453" s="39"/>
      <c r="V453" s="39"/>
      <c r="W453" s="39"/>
      <c r="X453" s="39"/>
      <c r="Y453" s="39"/>
      <c r="Z453" s="39"/>
      <c r="AA453" s="39"/>
      <c r="AB453" s="39"/>
      <c r="AC453" s="39"/>
      <c r="AD453" s="39"/>
      <c r="AE453" s="39"/>
      <c r="AR453" s="253" t="s">
        <v>195</v>
      </c>
      <c r="AT453" s="253" t="s">
        <v>175</v>
      </c>
      <c r="AU453" s="253" t="s">
        <v>83</v>
      </c>
      <c r="AY453" s="18" t="s">
        <v>172</v>
      </c>
      <c r="BE453" s="254">
        <f>IF(N453="základní",J453,0)</f>
        <v>0</v>
      </c>
      <c r="BF453" s="254">
        <f>IF(N453="snížená",J453,0)</f>
        <v>0</v>
      </c>
      <c r="BG453" s="254">
        <f>IF(N453="zákl. přenesená",J453,0)</f>
        <v>0</v>
      </c>
      <c r="BH453" s="254">
        <f>IF(N453="sníž. přenesená",J453,0)</f>
        <v>0</v>
      </c>
      <c r="BI453" s="254">
        <f>IF(N453="nulová",J453,0)</f>
        <v>0</v>
      </c>
      <c r="BJ453" s="18" t="s">
        <v>83</v>
      </c>
      <c r="BK453" s="254">
        <f>ROUND(I453*H453,2)</f>
        <v>0</v>
      </c>
      <c r="BL453" s="18" t="s">
        <v>195</v>
      </c>
      <c r="BM453" s="253" t="s">
        <v>1700</v>
      </c>
    </row>
    <row r="454" spans="1:47" s="2" customFormat="1" ht="12">
      <c r="A454" s="39"/>
      <c r="B454" s="40"/>
      <c r="C454" s="41"/>
      <c r="D454" s="255" t="s">
        <v>182</v>
      </c>
      <c r="E454" s="41"/>
      <c r="F454" s="256" t="s">
        <v>1701</v>
      </c>
      <c r="G454" s="41"/>
      <c r="H454" s="41"/>
      <c r="I454" s="210"/>
      <c r="J454" s="41"/>
      <c r="K454" s="41"/>
      <c r="L454" s="45"/>
      <c r="M454" s="257"/>
      <c r="N454" s="258"/>
      <c r="O454" s="92"/>
      <c r="P454" s="92"/>
      <c r="Q454" s="92"/>
      <c r="R454" s="92"/>
      <c r="S454" s="92"/>
      <c r="T454" s="93"/>
      <c r="U454" s="39"/>
      <c r="V454" s="39"/>
      <c r="W454" s="39"/>
      <c r="X454" s="39"/>
      <c r="Y454" s="39"/>
      <c r="Z454" s="39"/>
      <c r="AA454" s="39"/>
      <c r="AB454" s="39"/>
      <c r="AC454" s="39"/>
      <c r="AD454" s="39"/>
      <c r="AE454" s="39"/>
      <c r="AT454" s="18" t="s">
        <v>182</v>
      </c>
      <c r="AU454" s="18" t="s">
        <v>83</v>
      </c>
    </row>
    <row r="455" spans="1:47" s="2" customFormat="1" ht="12">
      <c r="A455" s="39"/>
      <c r="B455" s="40"/>
      <c r="C455" s="41"/>
      <c r="D455" s="271" t="s">
        <v>218</v>
      </c>
      <c r="E455" s="41"/>
      <c r="F455" s="272" t="s">
        <v>1702</v>
      </c>
      <c r="G455" s="41"/>
      <c r="H455" s="41"/>
      <c r="I455" s="210"/>
      <c r="J455" s="41"/>
      <c r="K455" s="41"/>
      <c r="L455" s="45"/>
      <c r="M455" s="257"/>
      <c r="N455" s="258"/>
      <c r="O455" s="92"/>
      <c r="P455" s="92"/>
      <c r="Q455" s="92"/>
      <c r="R455" s="92"/>
      <c r="S455" s="92"/>
      <c r="T455" s="93"/>
      <c r="U455" s="39"/>
      <c r="V455" s="39"/>
      <c r="W455" s="39"/>
      <c r="X455" s="39"/>
      <c r="Y455" s="39"/>
      <c r="Z455" s="39"/>
      <c r="AA455" s="39"/>
      <c r="AB455" s="39"/>
      <c r="AC455" s="39"/>
      <c r="AD455" s="39"/>
      <c r="AE455" s="39"/>
      <c r="AT455" s="18" t="s">
        <v>218</v>
      </c>
      <c r="AU455" s="18" t="s">
        <v>83</v>
      </c>
    </row>
    <row r="456" spans="1:47" s="2" customFormat="1" ht="12">
      <c r="A456" s="39"/>
      <c r="B456" s="40"/>
      <c r="C456" s="41"/>
      <c r="D456" s="255" t="s">
        <v>242</v>
      </c>
      <c r="E456" s="41"/>
      <c r="F456" s="259" t="s">
        <v>1673</v>
      </c>
      <c r="G456" s="41"/>
      <c r="H456" s="41"/>
      <c r="I456" s="210"/>
      <c r="J456" s="41"/>
      <c r="K456" s="41"/>
      <c r="L456" s="45"/>
      <c r="M456" s="257"/>
      <c r="N456" s="258"/>
      <c r="O456" s="92"/>
      <c r="P456" s="92"/>
      <c r="Q456" s="92"/>
      <c r="R456" s="92"/>
      <c r="S456" s="92"/>
      <c r="T456" s="93"/>
      <c r="U456" s="39"/>
      <c r="V456" s="39"/>
      <c r="W456" s="39"/>
      <c r="X456" s="39"/>
      <c r="Y456" s="39"/>
      <c r="Z456" s="39"/>
      <c r="AA456" s="39"/>
      <c r="AB456" s="39"/>
      <c r="AC456" s="39"/>
      <c r="AD456" s="39"/>
      <c r="AE456" s="39"/>
      <c r="AT456" s="18" t="s">
        <v>242</v>
      </c>
      <c r="AU456" s="18" t="s">
        <v>83</v>
      </c>
    </row>
    <row r="457" spans="1:51" s="13" customFormat="1" ht="12">
      <c r="A457" s="13"/>
      <c r="B457" s="260"/>
      <c r="C457" s="261"/>
      <c r="D457" s="255" t="s">
        <v>203</v>
      </c>
      <c r="E457" s="262" t="s">
        <v>1703</v>
      </c>
      <c r="F457" s="263" t="s">
        <v>1586</v>
      </c>
      <c r="G457" s="261"/>
      <c r="H457" s="264">
        <v>9.565</v>
      </c>
      <c r="I457" s="265"/>
      <c r="J457" s="261"/>
      <c r="K457" s="261"/>
      <c r="L457" s="266"/>
      <c r="M457" s="267"/>
      <c r="N457" s="268"/>
      <c r="O457" s="268"/>
      <c r="P457" s="268"/>
      <c r="Q457" s="268"/>
      <c r="R457" s="268"/>
      <c r="S457" s="268"/>
      <c r="T457" s="269"/>
      <c r="U457" s="13"/>
      <c r="V457" s="13"/>
      <c r="W457" s="13"/>
      <c r="X457" s="13"/>
      <c r="Y457" s="13"/>
      <c r="Z457" s="13"/>
      <c r="AA457" s="13"/>
      <c r="AB457" s="13"/>
      <c r="AC457" s="13"/>
      <c r="AD457" s="13"/>
      <c r="AE457" s="13"/>
      <c r="AT457" s="270" t="s">
        <v>203</v>
      </c>
      <c r="AU457" s="270" t="s">
        <v>83</v>
      </c>
      <c r="AV457" s="13" t="s">
        <v>85</v>
      </c>
      <c r="AW457" s="13" t="s">
        <v>32</v>
      </c>
      <c r="AX457" s="13" t="s">
        <v>83</v>
      </c>
      <c r="AY457" s="270" t="s">
        <v>172</v>
      </c>
    </row>
    <row r="458" spans="1:65" s="2" customFormat="1" ht="24.15" customHeight="1">
      <c r="A458" s="39"/>
      <c r="B458" s="40"/>
      <c r="C458" s="242" t="s">
        <v>562</v>
      </c>
      <c r="D458" s="242" t="s">
        <v>175</v>
      </c>
      <c r="E458" s="243" t="s">
        <v>1704</v>
      </c>
      <c r="F458" s="244" t="s">
        <v>1705</v>
      </c>
      <c r="G458" s="245" t="s">
        <v>1401</v>
      </c>
      <c r="H458" s="246">
        <v>0.956</v>
      </c>
      <c r="I458" s="247"/>
      <c r="J458" s="248">
        <f>ROUND(I458*H458,2)</f>
        <v>0</v>
      </c>
      <c r="K458" s="244" t="s">
        <v>216</v>
      </c>
      <c r="L458" s="45"/>
      <c r="M458" s="249" t="s">
        <v>1</v>
      </c>
      <c r="N458" s="250" t="s">
        <v>40</v>
      </c>
      <c r="O458" s="92"/>
      <c r="P458" s="251">
        <f>O458*H458</f>
        <v>0</v>
      </c>
      <c r="Q458" s="251">
        <v>0.00099</v>
      </c>
      <c r="R458" s="251">
        <f>Q458*H458</f>
        <v>0.00094644</v>
      </c>
      <c r="S458" s="251">
        <v>0</v>
      </c>
      <c r="T458" s="252">
        <f>S458*H458</f>
        <v>0</v>
      </c>
      <c r="U458" s="39"/>
      <c r="V458" s="39"/>
      <c r="W458" s="39"/>
      <c r="X458" s="39"/>
      <c r="Y458" s="39"/>
      <c r="Z458" s="39"/>
      <c r="AA458" s="39"/>
      <c r="AB458" s="39"/>
      <c r="AC458" s="39"/>
      <c r="AD458" s="39"/>
      <c r="AE458" s="39"/>
      <c r="AR458" s="253" t="s">
        <v>195</v>
      </c>
      <c r="AT458" s="253" t="s">
        <v>175</v>
      </c>
      <c r="AU458" s="253" t="s">
        <v>83</v>
      </c>
      <c r="AY458" s="18" t="s">
        <v>172</v>
      </c>
      <c r="BE458" s="254">
        <f>IF(N458="základní",J458,0)</f>
        <v>0</v>
      </c>
      <c r="BF458" s="254">
        <f>IF(N458="snížená",J458,0)</f>
        <v>0</v>
      </c>
      <c r="BG458" s="254">
        <f>IF(N458="zákl. přenesená",J458,0)</f>
        <v>0</v>
      </c>
      <c r="BH458" s="254">
        <f>IF(N458="sníž. přenesená",J458,0)</f>
        <v>0</v>
      </c>
      <c r="BI458" s="254">
        <f>IF(N458="nulová",J458,0)</f>
        <v>0</v>
      </c>
      <c r="BJ458" s="18" t="s">
        <v>83</v>
      </c>
      <c r="BK458" s="254">
        <f>ROUND(I458*H458,2)</f>
        <v>0</v>
      </c>
      <c r="BL458" s="18" t="s">
        <v>195</v>
      </c>
      <c r="BM458" s="253" t="s">
        <v>1706</v>
      </c>
    </row>
    <row r="459" spans="1:47" s="2" customFormat="1" ht="12">
      <c r="A459" s="39"/>
      <c r="B459" s="40"/>
      <c r="C459" s="41"/>
      <c r="D459" s="255" t="s">
        <v>182</v>
      </c>
      <c r="E459" s="41"/>
      <c r="F459" s="256" t="s">
        <v>1707</v>
      </c>
      <c r="G459" s="41"/>
      <c r="H459" s="41"/>
      <c r="I459" s="210"/>
      <c r="J459" s="41"/>
      <c r="K459" s="41"/>
      <c r="L459" s="45"/>
      <c r="M459" s="257"/>
      <c r="N459" s="258"/>
      <c r="O459" s="92"/>
      <c r="P459" s="92"/>
      <c r="Q459" s="92"/>
      <c r="R459" s="92"/>
      <c r="S459" s="92"/>
      <c r="T459" s="93"/>
      <c r="U459" s="39"/>
      <c r="V459" s="39"/>
      <c r="W459" s="39"/>
      <c r="X459" s="39"/>
      <c r="Y459" s="39"/>
      <c r="Z459" s="39"/>
      <c r="AA459" s="39"/>
      <c r="AB459" s="39"/>
      <c r="AC459" s="39"/>
      <c r="AD459" s="39"/>
      <c r="AE459" s="39"/>
      <c r="AT459" s="18" t="s">
        <v>182</v>
      </c>
      <c r="AU459" s="18" t="s">
        <v>83</v>
      </c>
    </row>
    <row r="460" spans="1:47" s="2" customFormat="1" ht="12">
      <c r="A460" s="39"/>
      <c r="B460" s="40"/>
      <c r="C460" s="41"/>
      <c r="D460" s="271" t="s">
        <v>218</v>
      </c>
      <c r="E460" s="41"/>
      <c r="F460" s="272" t="s">
        <v>1708</v>
      </c>
      <c r="G460" s="41"/>
      <c r="H460" s="41"/>
      <c r="I460" s="210"/>
      <c r="J460" s="41"/>
      <c r="K460" s="41"/>
      <c r="L460" s="45"/>
      <c r="M460" s="257"/>
      <c r="N460" s="258"/>
      <c r="O460" s="92"/>
      <c r="P460" s="92"/>
      <c r="Q460" s="92"/>
      <c r="R460" s="92"/>
      <c r="S460" s="92"/>
      <c r="T460" s="93"/>
      <c r="U460" s="39"/>
      <c r="V460" s="39"/>
      <c r="W460" s="39"/>
      <c r="X460" s="39"/>
      <c r="Y460" s="39"/>
      <c r="Z460" s="39"/>
      <c r="AA460" s="39"/>
      <c r="AB460" s="39"/>
      <c r="AC460" s="39"/>
      <c r="AD460" s="39"/>
      <c r="AE460" s="39"/>
      <c r="AT460" s="18" t="s">
        <v>218</v>
      </c>
      <c r="AU460" s="18" t="s">
        <v>83</v>
      </c>
    </row>
    <row r="461" spans="1:47" s="2" customFormat="1" ht="12">
      <c r="A461" s="39"/>
      <c r="B461" s="40"/>
      <c r="C461" s="41"/>
      <c r="D461" s="255" t="s">
        <v>242</v>
      </c>
      <c r="E461" s="41"/>
      <c r="F461" s="259" t="s">
        <v>1709</v>
      </c>
      <c r="G461" s="41"/>
      <c r="H461" s="41"/>
      <c r="I461" s="210"/>
      <c r="J461" s="41"/>
      <c r="K461" s="41"/>
      <c r="L461" s="45"/>
      <c r="M461" s="257"/>
      <c r="N461" s="258"/>
      <c r="O461" s="92"/>
      <c r="P461" s="92"/>
      <c r="Q461" s="92"/>
      <c r="R461" s="92"/>
      <c r="S461" s="92"/>
      <c r="T461" s="93"/>
      <c r="U461" s="39"/>
      <c r="V461" s="39"/>
      <c r="W461" s="39"/>
      <c r="X461" s="39"/>
      <c r="Y461" s="39"/>
      <c r="Z461" s="39"/>
      <c r="AA461" s="39"/>
      <c r="AB461" s="39"/>
      <c r="AC461" s="39"/>
      <c r="AD461" s="39"/>
      <c r="AE461" s="39"/>
      <c r="AT461" s="18" t="s">
        <v>242</v>
      </c>
      <c r="AU461" s="18" t="s">
        <v>83</v>
      </c>
    </row>
    <row r="462" spans="1:51" s="14" customFormat="1" ht="12">
      <c r="A462" s="14"/>
      <c r="B462" s="277"/>
      <c r="C462" s="278"/>
      <c r="D462" s="255" t="s">
        <v>203</v>
      </c>
      <c r="E462" s="279" t="s">
        <v>1</v>
      </c>
      <c r="F462" s="280" t="s">
        <v>1406</v>
      </c>
      <c r="G462" s="278"/>
      <c r="H462" s="279" t="s">
        <v>1</v>
      </c>
      <c r="I462" s="281"/>
      <c r="J462" s="278"/>
      <c r="K462" s="278"/>
      <c r="L462" s="282"/>
      <c r="M462" s="283"/>
      <c r="N462" s="284"/>
      <c r="O462" s="284"/>
      <c r="P462" s="284"/>
      <c r="Q462" s="284"/>
      <c r="R462" s="284"/>
      <c r="S462" s="284"/>
      <c r="T462" s="285"/>
      <c r="U462" s="14"/>
      <c r="V462" s="14"/>
      <c r="W462" s="14"/>
      <c r="X462" s="14"/>
      <c r="Y462" s="14"/>
      <c r="Z462" s="14"/>
      <c r="AA462" s="14"/>
      <c r="AB462" s="14"/>
      <c r="AC462" s="14"/>
      <c r="AD462" s="14"/>
      <c r="AE462" s="14"/>
      <c r="AT462" s="286" t="s">
        <v>203</v>
      </c>
      <c r="AU462" s="286" t="s">
        <v>83</v>
      </c>
      <c r="AV462" s="14" t="s">
        <v>83</v>
      </c>
      <c r="AW462" s="14" t="s">
        <v>32</v>
      </c>
      <c r="AX462" s="14" t="s">
        <v>75</v>
      </c>
      <c r="AY462" s="286" t="s">
        <v>172</v>
      </c>
    </row>
    <row r="463" spans="1:51" s="14" customFormat="1" ht="12">
      <c r="A463" s="14"/>
      <c r="B463" s="277"/>
      <c r="C463" s="278"/>
      <c r="D463" s="255" t="s">
        <v>203</v>
      </c>
      <c r="E463" s="279" t="s">
        <v>1</v>
      </c>
      <c r="F463" s="280" t="s">
        <v>1407</v>
      </c>
      <c r="G463" s="278"/>
      <c r="H463" s="279" t="s">
        <v>1</v>
      </c>
      <c r="I463" s="281"/>
      <c r="J463" s="278"/>
      <c r="K463" s="278"/>
      <c r="L463" s="282"/>
      <c r="M463" s="283"/>
      <c r="N463" s="284"/>
      <c r="O463" s="284"/>
      <c r="P463" s="284"/>
      <c r="Q463" s="284"/>
      <c r="R463" s="284"/>
      <c r="S463" s="284"/>
      <c r="T463" s="285"/>
      <c r="U463" s="14"/>
      <c r="V463" s="14"/>
      <c r="W463" s="14"/>
      <c r="X463" s="14"/>
      <c r="Y463" s="14"/>
      <c r="Z463" s="14"/>
      <c r="AA463" s="14"/>
      <c r="AB463" s="14"/>
      <c r="AC463" s="14"/>
      <c r="AD463" s="14"/>
      <c r="AE463" s="14"/>
      <c r="AT463" s="286" t="s">
        <v>203</v>
      </c>
      <c r="AU463" s="286" t="s">
        <v>83</v>
      </c>
      <c r="AV463" s="14" t="s">
        <v>83</v>
      </c>
      <c r="AW463" s="14" t="s">
        <v>32</v>
      </c>
      <c r="AX463" s="14" t="s">
        <v>75</v>
      </c>
      <c r="AY463" s="286" t="s">
        <v>172</v>
      </c>
    </row>
    <row r="464" spans="1:51" s="14" customFormat="1" ht="12">
      <c r="A464" s="14"/>
      <c r="B464" s="277"/>
      <c r="C464" s="278"/>
      <c r="D464" s="255" t="s">
        <v>203</v>
      </c>
      <c r="E464" s="279" t="s">
        <v>1</v>
      </c>
      <c r="F464" s="280" t="s">
        <v>1710</v>
      </c>
      <c r="G464" s="278"/>
      <c r="H464" s="279" t="s">
        <v>1</v>
      </c>
      <c r="I464" s="281"/>
      <c r="J464" s="278"/>
      <c r="K464" s="278"/>
      <c r="L464" s="282"/>
      <c r="M464" s="283"/>
      <c r="N464" s="284"/>
      <c r="O464" s="284"/>
      <c r="P464" s="284"/>
      <c r="Q464" s="284"/>
      <c r="R464" s="284"/>
      <c r="S464" s="284"/>
      <c r="T464" s="285"/>
      <c r="U464" s="14"/>
      <c r="V464" s="14"/>
      <c r="W464" s="14"/>
      <c r="X464" s="14"/>
      <c r="Y464" s="14"/>
      <c r="Z464" s="14"/>
      <c r="AA464" s="14"/>
      <c r="AB464" s="14"/>
      <c r="AC464" s="14"/>
      <c r="AD464" s="14"/>
      <c r="AE464" s="14"/>
      <c r="AT464" s="286" t="s">
        <v>203</v>
      </c>
      <c r="AU464" s="286" t="s">
        <v>83</v>
      </c>
      <c r="AV464" s="14" t="s">
        <v>83</v>
      </c>
      <c r="AW464" s="14" t="s">
        <v>32</v>
      </c>
      <c r="AX464" s="14" t="s">
        <v>75</v>
      </c>
      <c r="AY464" s="286" t="s">
        <v>172</v>
      </c>
    </row>
    <row r="465" spans="1:51" s="13" customFormat="1" ht="12">
      <c r="A465" s="13"/>
      <c r="B465" s="260"/>
      <c r="C465" s="261"/>
      <c r="D465" s="255" t="s">
        <v>203</v>
      </c>
      <c r="E465" s="262" t="s">
        <v>1711</v>
      </c>
      <c r="F465" s="263" t="s">
        <v>1596</v>
      </c>
      <c r="G465" s="261"/>
      <c r="H465" s="264">
        <v>0.631</v>
      </c>
      <c r="I465" s="265"/>
      <c r="J465" s="261"/>
      <c r="K465" s="261"/>
      <c r="L465" s="266"/>
      <c r="M465" s="267"/>
      <c r="N465" s="268"/>
      <c r="O465" s="268"/>
      <c r="P465" s="268"/>
      <c r="Q465" s="268"/>
      <c r="R465" s="268"/>
      <c r="S465" s="268"/>
      <c r="T465" s="269"/>
      <c r="U465" s="13"/>
      <c r="V465" s="13"/>
      <c r="W465" s="13"/>
      <c r="X465" s="13"/>
      <c r="Y465" s="13"/>
      <c r="Z465" s="13"/>
      <c r="AA465" s="13"/>
      <c r="AB465" s="13"/>
      <c r="AC465" s="13"/>
      <c r="AD465" s="13"/>
      <c r="AE465" s="13"/>
      <c r="AT465" s="270" t="s">
        <v>203</v>
      </c>
      <c r="AU465" s="270" t="s">
        <v>83</v>
      </c>
      <c r="AV465" s="13" t="s">
        <v>85</v>
      </c>
      <c r="AW465" s="13" t="s">
        <v>32</v>
      </c>
      <c r="AX465" s="13" t="s">
        <v>75</v>
      </c>
      <c r="AY465" s="270" t="s">
        <v>172</v>
      </c>
    </row>
    <row r="466" spans="1:51" s="13" customFormat="1" ht="12">
      <c r="A466" s="13"/>
      <c r="B466" s="260"/>
      <c r="C466" s="261"/>
      <c r="D466" s="255" t="s">
        <v>203</v>
      </c>
      <c r="E466" s="262" t="s">
        <v>1712</v>
      </c>
      <c r="F466" s="263" t="s">
        <v>1713</v>
      </c>
      <c r="G466" s="261"/>
      <c r="H466" s="264">
        <v>0.631</v>
      </c>
      <c r="I466" s="265"/>
      <c r="J466" s="261"/>
      <c r="K466" s="261"/>
      <c r="L466" s="266"/>
      <c r="M466" s="267"/>
      <c r="N466" s="268"/>
      <c r="O466" s="268"/>
      <c r="P466" s="268"/>
      <c r="Q466" s="268"/>
      <c r="R466" s="268"/>
      <c r="S466" s="268"/>
      <c r="T466" s="269"/>
      <c r="U466" s="13"/>
      <c r="V466" s="13"/>
      <c r="W466" s="13"/>
      <c r="X466" s="13"/>
      <c r="Y466" s="13"/>
      <c r="Z466" s="13"/>
      <c r="AA466" s="13"/>
      <c r="AB466" s="13"/>
      <c r="AC466" s="13"/>
      <c r="AD466" s="13"/>
      <c r="AE466" s="13"/>
      <c r="AT466" s="270" t="s">
        <v>203</v>
      </c>
      <c r="AU466" s="270" t="s">
        <v>83</v>
      </c>
      <c r="AV466" s="13" t="s">
        <v>85</v>
      </c>
      <c r="AW466" s="13" t="s">
        <v>32</v>
      </c>
      <c r="AX466" s="13" t="s">
        <v>75</v>
      </c>
      <c r="AY466" s="270" t="s">
        <v>172</v>
      </c>
    </row>
    <row r="467" spans="1:51" s="14" customFormat="1" ht="12">
      <c r="A467" s="14"/>
      <c r="B467" s="277"/>
      <c r="C467" s="278"/>
      <c r="D467" s="255" t="s">
        <v>203</v>
      </c>
      <c r="E467" s="279" t="s">
        <v>1</v>
      </c>
      <c r="F467" s="280" t="s">
        <v>1554</v>
      </c>
      <c r="G467" s="278"/>
      <c r="H467" s="279" t="s">
        <v>1</v>
      </c>
      <c r="I467" s="281"/>
      <c r="J467" s="278"/>
      <c r="K467" s="278"/>
      <c r="L467" s="282"/>
      <c r="M467" s="283"/>
      <c r="N467" s="284"/>
      <c r="O467" s="284"/>
      <c r="P467" s="284"/>
      <c r="Q467" s="284"/>
      <c r="R467" s="284"/>
      <c r="S467" s="284"/>
      <c r="T467" s="285"/>
      <c r="U467" s="14"/>
      <c r="V467" s="14"/>
      <c r="W467" s="14"/>
      <c r="X467" s="14"/>
      <c r="Y467" s="14"/>
      <c r="Z467" s="14"/>
      <c r="AA467" s="14"/>
      <c r="AB467" s="14"/>
      <c r="AC467" s="14"/>
      <c r="AD467" s="14"/>
      <c r="AE467" s="14"/>
      <c r="AT467" s="286" t="s">
        <v>203</v>
      </c>
      <c r="AU467" s="286" t="s">
        <v>83</v>
      </c>
      <c r="AV467" s="14" t="s">
        <v>83</v>
      </c>
      <c r="AW467" s="14" t="s">
        <v>32</v>
      </c>
      <c r="AX467" s="14" t="s">
        <v>75</v>
      </c>
      <c r="AY467" s="286" t="s">
        <v>172</v>
      </c>
    </row>
    <row r="468" spans="1:51" s="14" customFormat="1" ht="12">
      <c r="A468" s="14"/>
      <c r="B468" s="277"/>
      <c r="C468" s="278"/>
      <c r="D468" s="255" t="s">
        <v>203</v>
      </c>
      <c r="E468" s="279" t="s">
        <v>1</v>
      </c>
      <c r="F468" s="280" t="s">
        <v>1710</v>
      </c>
      <c r="G468" s="278"/>
      <c r="H468" s="279" t="s">
        <v>1</v>
      </c>
      <c r="I468" s="281"/>
      <c r="J468" s="278"/>
      <c r="K468" s="278"/>
      <c r="L468" s="282"/>
      <c r="M468" s="283"/>
      <c r="N468" s="284"/>
      <c r="O468" s="284"/>
      <c r="P468" s="284"/>
      <c r="Q468" s="284"/>
      <c r="R468" s="284"/>
      <c r="S468" s="284"/>
      <c r="T468" s="285"/>
      <c r="U468" s="14"/>
      <c r="V468" s="14"/>
      <c r="W468" s="14"/>
      <c r="X468" s="14"/>
      <c r="Y468" s="14"/>
      <c r="Z468" s="14"/>
      <c r="AA468" s="14"/>
      <c r="AB468" s="14"/>
      <c r="AC468" s="14"/>
      <c r="AD468" s="14"/>
      <c r="AE468" s="14"/>
      <c r="AT468" s="286" t="s">
        <v>203</v>
      </c>
      <c r="AU468" s="286" t="s">
        <v>83</v>
      </c>
      <c r="AV468" s="14" t="s">
        <v>83</v>
      </c>
      <c r="AW468" s="14" t="s">
        <v>32</v>
      </c>
      <c r="AX468" s="14" t="s">
        <v>75</v>
      </c>
      <c r="AY468" s="286" t="s">
        <v>172</v>
      </c>
    </row>
    <row r="469" spans="1:51" s="13" customFormat="1" ht="12">
      <c r="A469" s="13"/>
      <c r="B469" s="260"/>
      <c r="C469" s="261"/>
      <c r="D469" s="255" t="s">
        <v>203</v>
      </c>
      <c r="E469" s="262" t="s">
        <v>1296</v>
      </c>
      <c r="F469" s="263" t="s">
        <v>1714</v>
      </c>
      <c r="G469" s="261"/>
      <c r="H469" s="264">
        <v>0.234</v>
      </c>
      <c r="I469" s="265"/>
      <c r="J469" s="261"/>
      <c r="K469" s="261"/>
      <c r="L469" s="266"/>
      <c r="M469" s="267"/>
      <c r="N469" s="268"/>
      <c r="O469" s="268"/>
      <c r="P469" s="268"/>
      <c r="Q469" s="268"/>
      <c r="R469" s="268"/>
      <c r="S469" s="268"/>
      <c r="T469" s="269"/>
      <c r="U469" s="13"/>
      <c r="V469" s="13"/>
      <c r="W469" s="13"/>
      <c r="X469" s="13"/>
      <c r="Y469" s="13"/>
      <c r="Z469" s="13"/>
      <c r="AA469" s="13"/>
      <c r="AB469" s="13"/>
      <c r="AC469" s="13"/>
      <c r="AD469" s="13"/>
      <c r="AE469" s="13"/>
      <c r="AT469" s="270" t="s">
        <v>203</v>
      </c>
      <c r="AU469" s="270" t="s">
        <v>83</v>
      </c>
      <c r="AV469" s="13" t="s">
        <v>85</v>
      </c>
      <c r="AW469" s="13" t="s">
        <v>32</v>
      </c>
      <c r="AX469" s="13" t="s">
        <v>75</v>
      </c>
      <c r="AY469" s="270" t="s">
        <v>172</v>
      </c>
    </row>
    <row r="470" spans="1:51" s="13" customFormat="1" ht="12">
      <c r="A470" s="13"/>
      <c r="B470" s="260"/>
      <c r="C470" s="261"/>
      <c r="D470" s="255" t="s">
        <v>203</v>
      </c>
      <c r="E470" s="262" t="s">
        <v>1715</v>
      </c>
      <c r="F470" s="263" t="s">
        <v>1716</v>
      </c>
      <c r="G470" s="261"/>
      <c r="H470" s="264">
        <v>0.234</v>
      </c>
      <c r="I470" s="265"/>
      <c r="J470" s="261"/>
      <c r="K470" s="261"/>
      <c r="L470" s="266"/>
      <c r="M470" s="267"/>
      <c r="N470" s="268"/>
      <c r="O470" s="268"/>
      <c r="P470" s="268"/>
      <c r="Q470" s="268"/>
      <c r="R470" s="268"/>
      <c r="S470" s="268"/>
      <c r="T470" s="269"/>
      <c r="U470" s="13"/>
      <c r="V470" s="13"/>
      <c r="W470" s="13"/>
      <c r="X470" s="13"/>
      <c r="Y470" s="13"/>
      <c r="Z470" s="13"/>
      <c r="AA470" s="13"/>
      <c r="AB470" s="13"/>
      <c r="AC470" s="13"/>
      <c r="AD470" s="13"/>
      <c r="AE470" s="13"/>
      <c r="AT470" s="270" t="s">
        <v>203</v>
      </c>
      <c r="AU470" s="270" t="s">
        <v>83</v>
      </c>
      <c r="AV470" s="13" t="s">
        <v>85</v>
      </c>
      <c r="AW470" s="13" t="s">
        <v>32</v>
      </c>
      <c r="AX470" s="13" t="s">
        <v>75</v>
      </c>
      <c r="AY470" s="270" t="s">
        <v>172</v>
      </c>
    </row>
    <row r="471" spans="1:51" s="14" customFormat="1" ht="12">
      <c r="A471" s="14"/>
      <c r="B471" s="277"/>
      <c r="C471" s="278"/>
      <c r="D471" s="255" t="s">
        <v>203</v>
      </c>
      <c r="E471" s="279" t="s">
        <v>1</v>
      </c>
      <c r="F471" s="280" t="s">
        <v>1558</v>
      </c>
      <c r="G471" s="278"/>
      <c r="H471" s="279" t="s">
        <v>1</v>
      </c>
      <c r="I471" s="281"/>
      <c r="J471" s="278"/>
      <c r="K471" s="278"/>
      <c r="L471" s="282"/>
      <c r="M471" s="283"/>
      <c r="N471" s="284"/>
      <c r="O471" s="284"/>
      <c r="P471" s="284"/>
      <c r="Q471" s="284"/>
      <c r="R471" s="284"/>
      <c r="S471" s="284"/>
      <c r="T471" s="285"/>
      <c r="U471" s="14"/>
      <c r="V471" s="14"/>
      <c r="W471" s="14"/>
      <c r="X471" s="14"/>
      <c r="Y471" s="14"/>
      <c r="Z471" s="14"/>
      <c r="AA471" s="14"/>
      <c r="AB471" s="14"/>
      <c r="AC471" s="14"/>
      <c r="AD471" s="14"/>
      <c r="AE471" s="14"/>
      <c r="AT471" s="286" t="s">
        <v>203</v>
      </c>
      <c r="AU471" s="286" t="s">
        <v>83</v>
      </c>
      <c r="AV471" s="14" t="s">
        <v>83</v>
      </c>
      <c r="AW471" s="14" t="s">
        <v>32</v>
      </c>
      <c r="AX471" s="14" t="s">
        <v>75</v>
      </c>
      <c r="AY471" s="286" t="s">
        <v>172</v>
      </c>
    </row>
    <row r="472" spans="1:51" s="14" customFormat="1" ht="12">
      <c r="A472" s="14"/>
      <c r="B472" s="277"/>
      <c r="C472" s="278"/>
      <c r="D472" s="255" t="s">
        <v>203</v>
      </c>
      <c r="E472" s="279" t="s">
        <v>1</v>
      </c>
      <c r="F472" s="280" t="s">
        <v>1710</v>
      </c>
      <c r="G472" s="278"/>
      <c r="H472" s="279" t="s">
        <v>1</v>
      </c>
      <c r="I472" s="281"/>
      <c r="J472" s="278"/>
      <c r="K472" s="278"/>
      <c r="L472" s="282"/>
      <c r="M472" s="283"/>
      <c r="N472" s="284"/>
      <c r="O472" s="284"/>
      <c r="P472" s="284"/>
      <c r="Q472" s="284"/>
      <c r="R472" s="284"/>
      <c r="S472" s="284"/>
      <c r="T472" s="285"/>
      <c r="U472" s="14"/>
      <c r="V472" s="14"/>
      <c r="W472" s="14"/>
      <c r="X472" s="14"/>
      <c r="Y472" s="14"/>
      <c r="Z472" s="14"/>
      <c r="AA472" s="14"/>
      <c r="AB472" s="14"/>
      <c r="AC472" s="14"/>
      <c r="AD472" s="14"/>
      <c r="AE472" s="14"/>
      <c r="AT472" s="286" t="s">
        <v>203</v>
      </c>
      <c r="AU472" s="286" t="s">
        <v>83</v>
      </c>
      <c r="AV472" s="14" t="s">
        <v>83</v>
      </c>
      <c r="AW472" s="14" t="s">
        <v>32</v>
      </c>
      <c r="AX472" s="14" t="s">
        <v>75</v>
      </c>
      <c r="AY472" s="286" t="s">
        <v>172</v>
      </c>
    </row>
    <row r="473" spans="1:51" s="13" customFormat="1" ht="12">
      <c r="A473" s="13"/>
      <c r="B473" s="260"/>
      <c r="C473" s="261"/>
      <c r="D473" s="255" t="s">
        <v>203</v>
      </c>
      <c r="E473" s="262" t="s">
        <v>1314</v>
      </c>
      <c r="F473" s="263" t="s">
        <v>1604</v>
      </c>
      <c r="G473" s="261"/>
      <c r="H473" s="264">
        <v>0.091</v>
      </c>
      <c r="I473" s="265"/>
      <c r="J473" s="261"/>
      <c r="K473" s="261"/>
      <c r="L473" s="266"/>
      <c r="M473" s="267"/>
      <c r="N473" s="268"/>
      <c r="O473" s="268"/>
      <c r="P473" s="268"/>
      <c r="Q473" s="268"/>
      <c r="R473" s="268"/>
      <c r="S473" s="268"/>
      <c r="T473" s="269"/>
      <c r="U473" s="13"/>
      <c r="V473" s="13"/>
      <c r="W473" s="13"/>
      <c r="X473" s="13"/>
      <c r="Y473" s="13"/>
      <c r="Z473" s="13"/>
      <c r="AA473" s="13"/>
      <c r="AB473" s="13"/>
      <c r="AC473" s="13"/>
      <c r="AD473" s="13"/>
      <c r="AE473" s="13"/>
      <c r="AT473" s="270" t="s">
        <v>203</v>
      </c>
      <c r="AU473" s="270" t="s">
        <v>83</v>
      </c>
      <c r="AV473" s="13" t="s">
        <v>85</v>
      </c>
      <c r="AW473" s="13" t="s">
        <v>32</v>
      </c>
      <c r="AX473" s="13" t="s">
        <v>75</v>
      </c>
      <c r="AY473" s="270" t="s">
        <v>172</v>
      </c>
    </row>
    <row r="474" spans="1:51" s="13" customFormat="1" ht="12">
      <c r="A474" s="13"/>
      <c r="B474" s="260"/>
      <c r="C474" s="261"/>
      <c r="D474" s="255" t="s">
        <v>203</v>
      </c>
      <c r="E474" s="262" t="s">
        <v>1717</v>
      </c>
      <c r="F474" s="263" t="s">
        <v>1718</v>
      </c>
      <c r="G474" s="261"/>
      <c r="H474" s="264">
        <v>0.091</v>
      </c>
      <c r="I474" s="265"/>
      <c r="J474" s="261"/>
      <c r="K474" s="261"/>
      <c r="L474" s="266"/>
      <c r="M474" s="267"/>
      <c r="N474" s="268"/>
      <c r="O474" s="268"/>
      <c r="P474" s="268"/>
      <c r="Q474" s="268"/>
      <c r="R474" s="268"/>
      <c r="S474" s="268"/>
      <c r="T474" s="269"/>
      <c r="U474" s="13"/>
      <c r="V474" s="13"/>
      <c r="W474" s="13"/>
      <c r="X474" s="13"/>
      <c r="Y474" s="13"/>
      <c r="Z474" s="13"/>
      <c r="AA474" s="13"/>
      <c r="AB474" s="13"/>
      <c r="AC474" s="13"/>
      <c r="AD474" s="13"/>
      <c r="AE474" s="13"/>
      <c r="AT474" s="270" t="s">
        <v>203</v>
      </c>
      <c r="AU474" s="270" t="s">
        <v>83</v>
      </c>
      <c r="AV474" s="13" t="s">
        <v>85</v>
      </c>
      <c r="AW474" s="13" t="s">
        <v>32</v>
      </c>
      <c r="AX474" s="13" t="s">
        <v>75</v>
      </c>
      <c r="AY474" s="270" t="s">
        <v>172</v>
      </c>
    </row>
    <row r="475" spans="1:51" s="13" customFormat="1" ht="12">
      <c r="A475" s="13"/>
      <c r="B475" s="260"/>
      <c r="C475" s="261"/>
      <c r="D475" s="255" t="s">
        <v>203</v>
      </c>
      <c r="E475" s="262" t="s">
        <v>1719</v>
      </c>
      <c r="F475" s="263" t="s">
        <v>1720</v>
      </c>
      <c r="G475" s="261"/>
      <c r="H475" s="264">
        <v>0.956</v>
      </c>
      <c r="I475" s="265"/>
      <c r="J475" s="261"/>
      <c r="K475" s="261"/>
      <c r="L475" s="266"/>
      <c r="M475" s="267"/>
      <c r="N475" s="268"/>
      <c r="O475" s="268"/>
      <c r="P475" s="268"/>
      <c r="Q475" s="268"/>
      <c r="R475" s="268"/>
      <c r="S475" s="268"/>
      <c r="T475" s="269"/>
      <c r="U475" s="13"/>
      <c r="V475" s="13"/>
      <c r="W475" s="13"/>
      <c r="X475" s="13"/>
      <c r="Y475" s="13"/>
      <c r="Z475" s="13"/>
      <c r="AA475" s="13"/>
      <c r="AB475" s="13"/>
      <c r="AC475" s="13"/>
      <c r="AD475" s="13"/>
      <c r="AE475" s="13"/>
      <c r="AT475" s="270" t="s">
        <v>203</v>
      </c>
      <c r="AU475" s="270" t="s">
        <v>83</v>
      </c>
      <c r="AV475" s="13" t="s">
        <v>85</v>
      </c>
      <c r="AW475" s="13" t="s">
        <v>32</v>
      </c>
      <c r="AX475" s="13" t="s">
        <v>83</v>
      </c>
      <c r="AY475" s="270" t="s">
        <v>172</v>
      </c>
    </row>
    <row r="476" spans="1:65" s="2" customFormat="1" ht="24.15" customHeight="1">
      <c r="A476" s="39"/>
      <c r="B476" s="40"/>
      <c r="C476" s="242" t="s">
        <v>569</v>
      </c>
      <c r="D476" s="242" t="s">
        <v>175</v>
      </c>
      <c r="E476" s="243" t="s">
        <v>1721</v>
      </c>
      <c r="F476" s="244" t="s">
        <v>1722</v>
      </c>
      <c r="G476" s="245" t="s">
        <v>1401</v>
      </c>
      <c r="H476" s="246">
        <v>0.956</v>
      </c>
      <c r="I476" s="247"/>
      <c r="J476" s="248">
        <f>ROUND(I476*H476,2)</f>
        <v>0</v>
      </c>
      <c r="K476" s="244" t="s">
        <v>216</v>
      </c>
      <c r="L476" s="45"/>
      <c r="M476" s="249" t="s">
        <v>1</v>
      </c>
      <c r="N476" s="250" t="s">
        <v>40</v>
      </c>
      <c r="O476" s="92"/>
      <c r="P476" s="251">
        <f>O476*H476</f>
        <v>0</v>
      </c>
      <c r="Q476" s="251">
        <v>0</v>
      </c>
      <c r="R476" s="251">
        <f>Q476*H476</f>
        <v>0</v>
      </c>
      <c r="S476" s="251">
        <v>0</v>
      </c>
      <c r="T476" s="252">
        <f>S476*H476</f>
        <v>0</v>
      </c>
      <c r="U476" s="39"/>
      <c r="V476" s="39"/>
      <c r="W476" s="39"/>
      <c r="X476" s="39"/>
      <c r="Y476" s="39"/>
      <c r="Z476" s="39"/>
      <c r="AA476" s="39"/>
      <c r="AB476" s="39"/>
      <c r="AC476" s="39"/>
      <c r="AD476" s="39"/>
      <c r="AE476" s="39"/>
      <c r="AR476" s="253" t="s">
        <v>195</v>
      </c>
      <c r="AT476" s="253" t="s">
        <v>175</v>
      </c>
      <c r="AU476" s="253" t="s">
        <v>83</v>
      </c>
      <c r="AY476" s="18" t="s">
        <v>172</v>
      </c>
      <c r="BE476" s="254">
        <f>IF(N476="základní",J476,0)</f>
        <v>0</v>
      </c>
      <c r="BF476" s="254">
        <f>IF(N476="snížená",J476,0)</f>
        <v>0</v>
      </c>
      <c r="BG476" s="254">
        <f>IF(N476="zákl. přenesená",J476,0)</f>
        <v>0</v>
      </c>
      <c r="BH476" s="254">
        <f>IF(N476="sníž. přenesená",J476,0)</f>
        <v>0</v>
      </c>
      <c r="BI476" s="254">
        <f>IF(N476="nulová",J476,0)</f>
        <v>0</v>
      </c>
      <c r="BJ476" s="18" t="s">
        <v>83</v>
      </c>
      <c r="BK476" s="254">
        <f>ROUND(I476*H476,2)</f>
        <v>0</v>
      </c>
      <c r="BL476" s="18" t="s">
        <v>195</v>
      </c>
      <c r="BM476" s="253" t="s">
        <v>1723</v>
      </c>
    </row>
    <row r="477" spans="1:47" s="2" customFormat="1" ht="12">
      <c r="A477" s="39"/>
      <c r="B477" s="40"/>
      <c r="C477" s="41"/>
      <c r="D477" s="255" t="s">
        <v>182</v>
      </c>
      <c r="E477" s="41"/>
      <c r="F477" s="256" t="s">
        <v>1724</v>
      </c>
      <c r="G477" s="41"/>
      <c r="H477" s="41"/>
      <c r="I477" s="210"/>
      <c r="J477" s="41"/>
      <c r="K477" s="41"/>
      <c r="L477" s="45"/>
      <c r="M477" s="257"/>
      <c r="N477" s="258"/>
      <c r="O477" s="92"/>
      <c r="P477" s="92"/>
      <c r="Q477" s="92"/>
      <c r="R477" s="92"/>
      <c r="S477" s="92"/>
      <c r="T477" s="93"/>
      <c r="U477" s="39"/>
      <c r="V477" s="39"/>
      <c r="W477" s="39"/>
      <c r="X477" s="39"/>
      <c r="Y477" s="39"/>
      <c r="Z477" s="39"/>
      <c r="AA477" s="39"/>
      <c r="AB477" s="39"/>
      <c r="AC477" s="39"/>
      <c r="AD477" s="39"/>
      <c r="AE477" s="39"/>
      <c r="AT477" s="18" t="s">
        <v>182</v>
      </c>
      <c r="AU477" s="18" t="s">
        <v>83</v>
      </c>
    </row>
    <row r="478" spans="1:47" s="2" customFormat="1" ht="12">
      <c r="A478" s="39"/>
      <c r="B478" s="40"/>
      <c r="C478" s="41"/>
      <c r="D478" s="271" t="s">
        <v>218</v>
      </c>
      <c r="E478" s="41"/>
      <c r="F478" s="272" t="s">
        <v>1725</v>
      </c>
      <c r="G478" s="41"/>
      <c r="H478" s="41"/>
      <c r="I478" s="210"/>
      <c r="J478" s="41"/>
      <c r="K478" s="41"/>
      <c r="L478" s="45"/>
      <c r="M478" s="257"/>
      <c r="N478" s="258"/>
      <c r="O478" s="92"/>
      <c r="P478" s="92"/>
      <c r="Q478" s="92"/>
      <c r="R478" s="92"/>
      <c r="S478" s="92"/>
      <c r="T478" s="93"/>
      <c r="U478" s="39"/>
      <c r="V478" s="39"/>
      <c r="W478" s="39"/>
      <c r="X478" s="39"/>
      <c r="Y478" s="39"/>
      <c r="Z478" s="39"/>
      <c r="AA478" s="39"/>
      <c r="AB478" s="39"/>
      <c r="AC478" s="39"/>
      <c r="AD478" s="39"/>
      <c r="AE478" s="39"/>
      <c r="AT478" s="18" t="s">
        <v>218</v>
      </c>
      <c r="AU478" s="18" t="s">
        <v>83</v>
      </c>
    </row>
    <row r="479" spans="1:47" s="2" customFormat="1" ht="12">
      <c r="A479" s="39"/>
      <c r="B479" s="40"/>
      <c r="C479" s="41"/>
      <c r="D479" s="255" t="s">
        <v>242</v>
      </c>
      <c r="E479" s="41"/>
      <c r="F479" s="259" t="s">
        <v>1709</v>
      </c>
      <c r="G479" s="41"/>
      <c r="H479" s="41"/>
      <c r="I479" s="210"/>
      <c r="J479" s="41"/>
      <c r="K479" s="41"/>
      <c r="L479" s="45"/>
      <c r="M479" s="257"/>
      <c r="N479" s="258"/>
      <c r="O479" s="92"/>
      <c r="P479" s="92"/>
      <c r="Q479" s="92"/>
      <c r="R479" s="92"/>
      <c r="S479" s="92"/>
      <c r="T479" s="93"/>
      <c r="U479" s="39"/>
      <c r="V479" s="39"/>
      <c r="W479" s="39"/>
      <c r="X479" s="39"/>
      <c r="Y479" s="39"/>
      <c r="Z479" s="39"/>
      <c r="AA479" s="39"/>
      <c r="AB479" s="39"/>
      <c r="AC479" s="39"/>
      <c r="AD479" s="39"/>
      <c r="AE479" s="39"/>
      <c r="AT479" s="18" t="s">
        <v>242</v>
      </c>
      <c r="AU479" s="18" t="s">
        <v>83</v>
      </c>
    </row>
    <row r="480" spans="1:65" s="2" customFormat="1" ht="24.15" customHeight="1">
      <c r="A480" s="39"/>
      <c r="B480" s="40"/>
      <c r="C480" s="242" t="s">
        <v>575</v>
      </c>
      <c r="D480" s="242" t="s">
        <v>175</v>
      </c>
      <c r="E480" s="243" t="s">
        <v>1726</v>
      </c>
      <c r="F480" s="244" t="s">
        <v>1727</v>
      </c>
      <c r="G480" s="245" t="s">
        <v>1401</v>
      </c>
      <c r="H480" s="246">
        <v>9.565</v>
      </c>
      <c r="I480" s="247"/>
      <c r="J480" s="248">
        <f>ROUND(I480*H480,2)</f>
        <v>0</v>
      </c>
      <c r="K480" s="244" t="s">
        <v>216</v>
      </c>
      <c r="L480" s="45"/>
      <c r="M480" s="249" t="s">
        <v>1</v>
      </c>
      <c r="N480" s="250" t="s">
        <v>40</v>
      </c>
      <c r="O480" s="92"/>
      <c r="P480" s="251">
        <f>O480*H480</f>
        <v>0</v>
      </c>
      <c r="Q480" s="251">
        <v>0.0015</v>
      </c>
      <c r="R480" s="251">
        <f>Q480*H480</f>
        <v>0.0143475</v>
      </c>
      <c r="S480" s="251">
        <v>0</v>
      </c>
      <c r="T480" s="252">
        <f>S480*H480</f>
        <v>0</v>
      </c>
      <c r="U480" s="39"/>
      <c r="V480" s="39"/>
      <c r="W480" s="39"/>
      <c r="X480" s="39"/>
      <c r="Y480" s="39"/>
      <c r="Z480" s="39"/>
      <c r="AA480" s="39"/>
      <c r="AB480" s="39"/>
      <c r="AC480" s="39"/>
      <c r="AD480" s="39"/>
      <c r="AE480" s="39"/>
      <c r="AR480" s="253" t="s">
        <v>195</v>
      </c>
      <c r="AT480" s="253" t="s">
        <v>175</v>
      </c>
      <c r="AU480" s="253" t="s">
        <v>83</v>
      </c>
      <c r="AY480" s="18" t="s">
        <v>172</v>
      </c>
      <c r="BE480" s="254">
        <f>IF(N480="základní",J480,0)</f>
        <v>0</v>
      </c>
      <c r="BF480" s="254">
        <f>IF(N480="snížená",J480,0)</f>
        <v>0</v>
      </c>
      <c r="BG480" s="254">
        <f>IF(N480="zákl. přenesená",J480,0)</f>
        <v>0</v>
      </c>
      <c r="BH480" s="254">
        <f>IF(N480="sníž. přenesená",J480,0)</f>
        <v>0</v>
      </c>
      <c r="BI480" s="254">
        <f>IF(N480="nulová",J480,0)</f>
        <v>0</v>
      </c>
      <c r="BJ480" s="18" t="s">
        <v>83</v>
      </c>
      <c r="BK480" s="254">
        <f>ROUND(I480*H480,2)</f>
        <v>0</v>
      </c>
      <c r="BL480" s="18" t="s">
        <v>195</v>
      </c>
      <c r="BM480" s="253" t="s">
        <v>1728</v>
      </c>
    </row>
    <row r="481" spans="1:47" s="2" customFormat="1" ht="12">
      <c r="A481" s="39"/>
      <c r="B481" s="40"/>
      <c r="C481" s="41"/>
      <c r="D481" s="255" t="s">
        <v>182</v>
      </c>
      <c r="E481" s="41"/>
      <c r="F481" s="256" t="s">
        <v>1729</v>
      </c>
      <c r="G481" s="41"/>
      <c r="H481" s="41"/>
      <c r="I481" s="210"/>
      <c r="J481" s="41"/>
      <c r="K481" s="41"/>
      <c r="L481" s="45"/>
      <c r="M481" s="257"/>
      <c r="N481" s="258"/>
      <c r="O481" s="92"/>
      <c r="P481" s="92"/>
      <c r="Q481" s="92"/>
      <c r="R481" s="92"/>
      <c r="S481" s="92"/>
      <c r="T481" s="93"/>
      <c r="U481" s="39"/>
      <c r="V481" s="39"/>
      <c r="W481" s="39"/>
      <c r="X481" s="39"/>
      <c r="Y481" s="39"/>
      <c r="Z481" s="39"/>
      <c r="AA481" s="39"/>
      <c r="AB481" s="39"/>
      <c r="AC481" s="39"/>
      <c r="AD481" s="39"/>
      <c r="AE481" s="39"/>
      <c r="AT481" s="18" t="s">
        <v>182</v>
      </c>
      <c r="AU481" s="18" t="s">
        <v>83</v>
      </c>
    </row>
    <row r="482" spans="1:47" s="2" customFormat="1" ht="12">
      <c r="A482" s="39"/>
      <c r="B482" s="40"/>
      <c r="C482" s="41"/>
      <c r="D482" s="271" t="s">
        <v>218</v>
      </c>
      <c r="E482" s="41"/>
      <c r="F482" s="272" t="s">
        <v>1730</v>
      </c>
      <c r="G482" s="41"/>
      <c r="H482" s="41"/>
      <c r="I482" s="210"/>
      <c r="J482" s="41"/>
      <c r="K482" s="41"/>
      <c r="L482" s="45"/>
      <c r="M482" s="257"/>
      <c r="N482" s="258"/>
      <c r="O482" s="92"/>
      <c r="P482" s="92"/>
      <c r="Q482" s="92"/>
      <c r="R482" s="92"/>
      <c r="S482" s="92"/>
      <c r="T482" s="93"/>
      <c r="U482" s="39"/>
      <c r="V482" s="39"/>
      <c r="W482" s="39"/>
      <c r="X482" s="39"/>
      <c r="Y482" s="39"/>
      <c r="Z482" s="39"/>
      <c r="AA482" s="39"/>
      <c r="AB482" s="39"/>
      <c r="AC482" s="39"/>
      <c r="AD482" s="39"/>
      <c r="AE482" s="39"/>
      <c r="AT482" s="18" t="s">
        <v>218</v>
      </c>
      <c r="AU482" s="18" t="s">
        <v>83</v>
      </c>
    </row>
    <row r="483" spans="1:51" s="14" customFormat="1" ht="12">
      <c r="A483" s="14"/>
      <c r="B483" s="277"/>
      <c r="C483" s="278"/>
      <c r="D483" s="255" t="s">
        <v>203</v>
      </c>
      <c r="E483" s="279" t="s">
        <v>1</v>
      </c>
      <c r="F483" s="280" t="s">
        <v>1406</v>
      </c>
      <c r="G483" s="278"/>
      <c r="H483" s="279" t="s">
        <v>1</v>
      </c>
      <c r="I483" s="281"/>
      <c r="J483" s="278"/>
      <c r="K483" s="278"/>
      <c r="L483" s="282"/>
      <c r="M483" s="283"/>
      <c r="N483" s="284"/>
      <c r="O483" s="284"/>
      <c r="P483" s="284"/>
      <c r="Q483" s="284"/>
      <c r="R483" s="284"/>
      <c r="S483" s="284"/>
      <c r="T483" s="285"/>
      <c r="U483" s="14"/>
      <c r="V483" s="14"/>
      <c r="W483" s="14"/>
      <c r="X483" s="14"/>
      <c r="Y483" s="14"/>
      <c r="Z483" s="14"/>
      <c r="AA483" s="14"/>
      <c r="AB483" s="14"/>
      <c r="AC483" s="14"/>
      <c r="AD483" s="14"/>
      <c r="AE483" s="14"/>
      <c r="AT483" s="286" t="s">
        <v>203</v>
      </c>
      <c r="AU483" s="286" t="s">
        <v>83</v>
      </c>
      <c r="AV483" s="14" t="s">
        <v>83</v>
      </c>
      <c r="AW483" s="14" t="s">
        <v>32</v>
      </c>
      <c r="AX483" s="14" t="s">
        <v>75</v>
      </c>
      <c r="AY483" s="286" t="s">
        <v>172</v>
      </c>
    </row>
    <row r="484" spans="1:51" s="14" customFormat="1" ht="12">
      <c r="A484" s="14"/>
      <c r="B484" s="277"/>
      <c r="C484" s="278"/>
      <c r="D484" s="255" t="s">
        <v>203</v>
      </c>
      <c r="E484" s="279" t="s">
        <v>1</v>
      </c>
      <c r="F484" s="280" t="s">
        <v>1407</v>
      </c>
      <c r="G484" s="278"/>
      <c r="H484" s="279" t="s">
        <v>1</v>
      </c>
      <c r="I484" s="281"/>
      <c r="J484" s="278"/>
      <c r="K484" s="278"/>
      <c r="L484" s="282"/>
      <c r="M484" s="283"/>
      <c r="N484" s="284"/>
      <c r="O484" s="284"/>
      <c r="P484" s="284"/>
      <c r="Q484" s="284"/>
      <c r="R484" s="284"/>
      <c r="S484" s="284"/>
      <c r="T484" s="285"/>
      <c r="U484" s="14"/>
      <c r="V484" s="14"/>
      <c r="W484" s="14"/>
      <c r="X484" s="14"/>
      <c r="Y484" s="14"/>
      <c r="Z484" s="14"/>
      <c r="AA484" s="14"/>
      <c r="AB484" s="14"/>
      <c r="AC484" s="14"/>
      <c r="AD484" s="14"/>
      <c r="AE484" s="14"/>
      <c r="AT484" s="286" t="s">
        <v>203</v>
      </c>
      <c r="AU484" s="286" t="s">
        <v>83</v>
      </c>
      <c r="AV484" s="14" t="s">
        <v>83</v>
      </c>
      <c r="AW484" s="14" t="s">
        <v>32</v>
      </c>
      <c r="AX484" s="14" t="s">
        <v>75</v>
      </c>
      <c r="AY484" s="286" t="s">
        <v>172</v>
      </c>
    </row>
    <row r="485" spans="1:51" s="14" customFormat="1" ht="12">
      <c r="A485" s="14"/>
      <c r="B485" s="277"/>
      <c r="C485" s="278"/>
      <c r="D485" s="255" t="s">
        <v>203</v>
      </c>
      <c r="E485" s="279" t="s">
        <v>1</v>
      </c>
      <c r="F485" s="280" t="s">
        <v>1731</v>
      </c>
      <c r="G485" s="278"/>
      <c r="H485" s="279" t="s">
        <v>1</v>
      </c>
      <c r="I485" s="281"/>
      <c r="J485" s="278"/>
      <c r="K485" s="278"/>
      <c r="L485" s="282"/>
      <c r="M485" s="283"/>
      <c r="N485" s="284"/>
      <c r="O485" s="284"/>
      <c r="P485" s="284"/>
      <c r="Q485" s="284"/>
      <c r="R485" s="284"/>
      <c r="S485" s="284"/>
      <c r="T485" s="285"/>
      <c r="U485" s="14"/>
      <c r="V485" s="14"/>
      <c r="W485" s="14"/>
      <c r="X485" s="14"/>
      <c r="Y485" s="14"/>
      <c r="Z485" s="14"/>
      <c r="AA485" s="14"/>
      <c r="AB485" s="14"/>
      <c r="AC485" s="14"/>
      <c r="AD485" s="14"/>
      <c r="AE485" s="14"/>
      <c r="AT485" s="286" t="s">
        <v>203</v>
      </c>
      <c r="AU485" s="286" t="s">
        <v>83</v>
      </c>
      <c r="AV485" s="14" t="s">
        <v>83</v>
      </c>
      <c r="AW485" s="14" t="s">
        <v>32</v>
      </c>
      <c r="AX485" s="14" t="s">
        <v>75</v>
      </c>
      <c r="AY485" s="286" t="s">
        <v>172</v>
      </c>
    </row>
    <row r="486" spans="1:51" s="13" customFormat="1" ht="12">
      <c r="A486" s="13"/>
      <c r="B486" s="260"/>
      <c r="C486" s="261"/>
      <c r="D486" s="255" t="s">
        <v>203</v>
      </c>
      <c r="E486" s="262" t="s">
        <v>1732</v>
      </c>
      <c r="F486" s="263" t="s">
        <v>1410</v>
      </c>
      <c r="G486" s="261"/>
      <c r="H486" s="264">
        <v>6.31</v>
      </c>
      <c r="I486" s="265"/>
      <c r="J486" s="261"/>
      <c r="K486" s="261"/>
      <c r="L486" s="266"/>
      <c r="M486" s="267"/>
      <c r="N486" s="268"/>
      <c r="O486" s="268"/>
      <c r="P486" s="268"/>
      <c r="Q486" s="268"/>
      <c r="R486" s="268"/>
      <c r="S486" s="268"/>
      <c r="T486" s="269"/>
      <c r="U486" s="13"/>
      <c r="V486" s="13"/>
      <c r="W486" s="13"/>
      <c r="X486" s="13"/>
      <c r="Y486" s="13"/>
      <c r="Z486" s="13"/>
      <c r="AA486" s="13"/>
      <c r="AB486" s="13"/>
      <c r="AC486" s="13"/>
      <c r="AD486" s="13"/>
      <c r="AE486" s="13"/>
      <c r="AT486" s="270" t="s">
        <v>203</v>
      </c>
      <c r="AU486" s="270" t="s">
        <v>83</v>
      </c>
      <c r="AV486" s="13" t="s">
        <v>85</v>
      </c>
      <c r="AW486" s="13" t="s">
        <v>32</v>
      </c>
      <c r="AX486" s="13" t="s">
        <v>75</v>
      </c>
      <c r="AY486" s="270" t="s">
        <v>172</v>
      </c>
    </row>
    <row r="487" spans="1:51" s="13" customFormat="1" ht="12">
      <c r="A487" s="13"/>
      <c r="B487" s="260"/>
      <c r="C487" s="261"/>
      <c r="D487" s="255" t="s">
        <v>203</v>
      </c>
      <c r="E487" s="262" t="s">
        <v>1733</v>
      </c>
      <c r="F487" s="263" t="s">
        <v>1734</v>
      </c>
      <c r="G487" s="261"/>
      <c r="H487" s="264">
        <v>6.31</v>
      </c>
      <c r="I487" s="265"/>
      <c r="J487" s="261"/>
      <c r="K487" s="261"/>
      <c r="L487" s="266"/>
      <c r="M487" s="267"/>
      <c r="N487" s="268"/>
      <c r="O487" s="268"/>
      <c r="P487" s="268"/>
      <c r="Q487" s="268"/>
      <c r="R487" s="268"/>
      <c r="S487" s="268"/>
      <c r="T487" s="269"/>
      <c r="U487" s="13"/>
      <c r="V487" s="13"/>
      <c r="W487" s="13"/>
      <c r="X487" s="13"/>
      <c r="Y487" s="13"/>
      <c r="Z487" s="13"/>
      <c r="AA487" s="13"/>
      <c r="AB487" s="13"/>
      <c r="AC487" s="13"/>
      <c r="AD487" s="13"/>
      <c r="AE487" s="13"/>
      <c r="AT487" s="270" t="s">
        <v>203</v>
      </c>
      <c r="AU487" s="270" t="s">
        <v>83</v>
      </c>
      <c r="AV487" s="13" t="s">
        <v>85</v>
      </c>
      <c r="AW487" s="13" t="s">
        <v>32</v>
      </c>
      <c r="AX487" s="13" t="s">
        <v>75</v>
      </c>
      <c r="AY487" s="270" t="s">
        <v>172</v>
      </c>
    </row>
    <row r="488" spans="1:51" s="14" customFormat="1" ht="12">
      <c r="A488" s="14"/>
      <c r="B488" s="277"/>
      <c r="C488" s="278"/>
      <c r="D488" s="255" t="s">
        <v>203</v>
      </c>
      <c r="E488" s="279" t="s">
        <v>1</v>
      </c>
      <c r="F488" s="280" t="s">
        <v>1554</v>
      </c>
      <c r="G488" s="278"/>
      <c r="H488" s="279" t="s">
        <v>1</v>
      </c>
      <c r="I488" s="281"/>
      <c r="J488" s="278"/>
      <c r="K488" s="278"/>
      <c r="L488" s="282"/>
      <c r="M488" s="283"/>
      <c r="N488" s="284"/>
      <c r="O488" s="284"/>
      <c r="P488" s="284"/>
      <c r="Q488" s="284"/>
      <c r="R488" s="284"/>
      <c r="S488" s="284"/>
      <c r="T488" s="285"/>
      <c r="U488" s="14"/>
      <c r="V488" s="14"/>
      <c r="W488" s="14"/>
      <c r="X488" s="14"/>
      <c r="Y488" s="14"/>
      <c r="Z488" s="14"/>
      <c r="AA488" s="14"/>
      <c r="AB488" s="14"/>
      <c r="AC488" s="14"/>
      <c r="AD488" s="14"/>
      <c r="AE488" s="14"/>
      <c r="AT488" s="286" t="s">
        <v>203</v>
      </c>
      <c r="AU488" s="286" t="s">
        <v>83</v>
      </c>
      <c r="AV488" s="14" t="s">
        <v>83</v>
      </c>
      <c r="AW488" s="14" t="s">
        <v>32</v>
      </c>
      <c r="AX488" s="14" t="s">
        <v>75</v>
      </c>
      <c r="AY488" s="286" t="s">
        <v>172</v>
      </c>
    </row>
    <row r="489" spans="1:51" s="14" customFormat="1" ht="12">
      <c r="A489" s="14"/>
      <c r="B489" s="277"/>
      <c r="C489" s="278"/>
      <c r="D489" s="255" t="s">
        <v>203</v>
      </c>
      <c r="E489" s="279" t="s">
        <v>1</v>
      </c>
      <c r="F489" s="280" t="s">
        <v>1731</v>
      </c>
      <c r="G489" s="278"/>
      <c r="H489" s="279" t="s">
        <v>1</v>
      </c>
      <c r="I489" s="281"/>
      <c r="J489" s="278"/>
      <c r="K489" s="278"/>
      <c r="L489" s="282"/>
      <c r="M489" s="283"/>
      <c r="N489" s="284"/>
      <c r="O489" s="284"/>
      <c r="P489" s="284"/>
      <c r="Q489" s="284"/>
      <c r="R489" s="284"/>
      <c r="S489" s="284"/>
      <c r="T489" s="285"/>
      <c r="U489" s="14"/>
      <c r="V489" s="14"/>
      <c r="W489" s="14"/>
      <c r="X489" s="14"/>
      <c r="Y489" s="14"/>
      <c r="Z489" s="14"/>
      <c r="AA489" s="14"/>
      <c r="AB489" s="14"/>
      <c r="AC489" s="14"/>
      <c r="AD489" s="14"/>
      <c r="AE489" s="14"/>
      <c r="AT489" s="286" t="s">
        <v>203</v>
      </c>
      <c r="AU489" s="286" t="s">
        <v>83</v>
      </c>
      <c r="AV489" s="14" t="s">
        <v>83</v>
      </c>
      <c r="AW489" s="14" t="s">
        <v>32</v>
      </c>
      <c r="AX489" s="14" t="s">
        <v>75</v>
      </c>
      <c r="AY489" s="286" t="s">
        <v>172</v>
      </c>
    </row>
    <row r="490" spans="1:51" s="13" customFormat="1" ht="12">
      <c r="A490" s="13"/>
      <c r="B490" s="260"/>
      <c r="C490" s="261"/>
      <c r="D490" s="255" t="s">
        <v>203</v>
      </c>
      <c r="E490" s="262" t="s">
        <v>1298</v>
      </c>
      <c r="F490" s="263" t="s">
        <v>1735</v>
      </c>
      <c r="G490" s="261"/>
      <c r="H490" s="264">
        <v>2.344</v>
      </c>
      <c r="I490" s="265"/>
      <c r="J490" s="261"/>
      <c r="K490" s="261"/>
      <c r="L490" s="266"/>
      <c r="M490" s="267"/>
      <c r="N490" s="268"/>
      <c r="O490" s="268"/>
      <c r="P490" s="268"/>
      <c r="Q490" s="268"/>
      <c r="R490" s="268"/>
      <c r="S490" s="268"/>
      <c r="T490" s="269"/>
      <c r="U490" s="13"/>
      <c r="V490" s="13"/>
      <c r="W490" s="13"/>
      <c r="X490" s="13"/>
      <c r="Y490" s="13"/>
      <c r="Z490" s="13"/>
      <c r="AA490" s="13"/>
      <c r="AB490" s="13"/>
      <c r="AC490" s="13"/>
      <c r="AD490" s="13"/>
      <c r="AE490" s="13"/>
      <c r="AT490" s="270" t="s">
        <v>203</v>
      </c>
      <c r="AU490" s="270" t="s">
        <v>83</v>
      </c>
      <c r="AV490" s="13" t="s">
        <v>85</v>
      </c>
      <c r="AW490" s="13" t="s">
        <v>32</v>
      </c>
      <c r="AX490" s="13" t="s">
        <v>75</v>
      </c>
      <c r="AY490" s="270" t="s">
        <v>172</v>
      </c>
    </row>
    <row r="491" spans="1:51" s="13" customFormat="1" ht="12">
      <c r="A491" s="13"/>
      <c r="B491" s="260"/>
      <c r="C491" s="261"/>
      <c r="D491" s="255" t="s">
        <v>203</v>
      </c>
      <c r="E491" s="262" t="s">
        <v>1736</v>
      </c>
      <c r="F491" s="263" t="s">
        <v>1737</v>
      </c>
      <c r="G491" s="261"/>
      <c r="H491" s="264">
        <v>2.344</v>
      </c>
      <c r="I491" s="265"/>
      <c r="J491" s="261"/>
      <c r="K491" s="261"/>
      <c r="L491" s="266"/>
      <c r="M491" s="267"/>
      <c r="N491" s="268"/>
      <c r="O491" s="268"/>
      <c r="P491" s="268"/>
      <c r="Q491" s="268"/>
      <c r="R491" s="268"/>
      <c r="S491" s="268"/>
      <c r="T491" s="269"/>
      <c r="U491" s="13"/>
      <c r="V491" s="13"/>
      <c r="W491" s="13"/>
      <c r="X491" s="13"/>
      <c r="Y491" s="13"/>
      <c r="Z491" s="13"/>
      <c r="AA491" s="13"/>
      <c r="AB491" s="13"/>
      <c r="AC491" s="13"/>
      <c r="AD491" s="13"/>
      <c r="AE491" s="13"/>
      <c r="AT491" s="270" t="s">
        <v>203</v>
      </c>
      <c r="AU491" s="270" t="s">
        <v>83</v>
      </c>
      <c r="AV491" s="13" t="s">
        <v>85</v>
      </c>
      <c r="AW491" s="13" t="s">
        <v>32</v>
      </c>
      <c r="AX491" s="13" t="s">
        <v>75</v>
      </c>
      <c r="AY491" s="270" t="s">
        <v>172</v>
      </c>
    </row>
    <row r="492" spans="1:51" s="14" customFormat="1" ht="12">
      <c r="A492" s="14"/>
      <c r="B492" s="277"/>
      <c r="C492" s="278"/>
      <c r="D492" s="255" t="s">
        <v>203</v>
      </c>
      <c r="E492" s="279" t="s">
        <v>1</v>
      </c>
      <c r="F492" s="280" t="s">
        <v>1558</v>
      </c>
      <c r="G492" s="278"/>
      <c r="H492" s="279" t="s">
        <v>1</v>
      </c>
      <c r="I492" s="281"/>
      <c r="J492" s="278"/>
      <c r="K492" s="278"/>
      <c r="L492" s="282"/>
      <c r="M492" s="283"/>
      <c r="N492" s="284"/>
      <c r="O492" s="284"/>
      <c r="P492" s="284"/>
      <c r="Q492" s="284"/>
      <c r="R492" s="284"/>
      <c r="S492" s="284"/>
      <c r="T492" s="285"/>
      <c r="U492" s="14"/>
      <c r="V492" s="14"/>
      <c r="W492" s="14"/>
      <c r="X492" s="14"/>
      <c r="Y492" s="14"/>
      <c r="Z492" s="14"/>
      <c r="AA492" s="14"/>
      <c r="AB492" s="14"/>
      <c r="AC492" s="14"/>
      <c r="AD492" s="14"/>
      <c r="AE492" s="14"/>
      <c r="AT492" s="286" t="s">
        <v>203</v>
      </c>
      <c r="AU492" s="286" t="s">
        <v>83</v>
      </c>
      <c r="AV492" s="14" t="s">
        <v>83</v>
      </c>
      <c r="AW492" s="14" t="s">
        <v>32</v>
      </c>
      <c r="AX492" s="14" t="s">
        <v>75</v>
      </c>
      <c r="AY492" s="286" t="s">
        <v>172</v>
      </c>
    </row>
    <row r="493" spans="1:51" s="14" customFormat="1" ht="12">
      <c r="A493" s="14"/>
      <c r="B493" s="277"/>
      <c r="C493" s="278"/>
      <c r="D493" s="255" t="s">
        <v>203</v>
      </c>
      <c r="E493" s="279" t="s">
        <v>1</v>
      </c>
      <c r="F493" s="280" t="s">
        <v>1731</v>
      </c>
      <c r="G493" s="278"/>
      <c r="H493" s="279" t="s">
        <v>1</v>
      </c>
      <c r="I493" s="281"/>
      <c r="J493" s="278"/>
      <c r="K493" s="278"/>
      <c r="L493" s="282"/>
      <c r="M493" s="283"/>
      <c r="N493" s="284"/>
      <c r="O493" s="284"/>
      <c r="P493" s="284"/>
      <c r="Q493" s="284"/>
      <c r="R493" s="284"/>
      <c r="S493" s="284"/>
      <c r="T493" s="285"/>
      <c r="U493" s="14"/>
      <c r="V493" s="14"/>
      <c r="W493" s="14"/>
      <c r="X493" s="14"/>
      <c r="Y493" s="14"/>
      <c r="Z493" s="14"/>
      <c r="AA493" s="14"/>
      <c r="AB493" s="14"/>
      <c r="AC493" s="14"/>
      <c r="AD493" s="14"/>
      <c r="AE493" s="14"/>
      <c r="AT493" s="286" t="s">
        <v>203</v>
      </c>
      <c r="AU493" s="286" t="s">
        <v>83</v>
      </c>
      <c r="AV493" s="14" t="s">
        <v>83</v>
      </c>
      <c r="AW493" s="14" t="s">
        <v>32</v>
      </c>
      <c r="AX493" s="14" t="s">
        <v>75</v>
      </c>
      <c r="AY493" s="286" t="s">
        <v>172</v>
      </c>
    </row>
    <row r="494" spans="1:51" s="13" customFormat="1" ht="12">
      <c r="A494" s="13"/>
      <c r="B494" s="260"/>
      <c r="C494" s="261"/>
      <c r="D494" s="255" t="s">
        <v>203</v>
      </c>
      <c r="E494" s="262" t="s">
        <v>1316</v>
      </c>
      <c r="F494" s="263" t="s">
        <v>1603</v>
      </c>
      <c r="G494" s="261"/>
      <c r="H494" s="264">
        <v>0.911</v>
      </c>
      <c r="I494" s="265"/>
      <c r="J494" s="261"/>
      <c r="K494" s="261"/>
      <c r="L494" s="266"/>
      <c r="M494" s="267"/>
      <c r="N494" s="268"/>
      <c r="O494" s="268"/>
      <c r="P494" s="268"/>
      <c r="Q494" s="268"/>
      <c r="R494" s="268"/>
      <c r="S494" s="268"/>
      <c r="T494" s="269"/>
      <c r="U494" s="13"/>
      <c r="V494" s="13"/>
      <c r="W494" s="13"/>
      <c r="X494" s="13"/>
      <c r="Y494" s="13"/>
      <c r="Z494" s="13"/>
      <c r="AA494" s="13"/>
      <c r="AB494" s="13"/>
      <c r="AC494" s="13"/>
      <c r="AD494" s="13"/>
      <c r="AE494" s="13"/>
      <c r="AT494" s="270" t="s">
        <v>203</v>
      </c>
      <c r="AU494" s="270" t="s">
        <v>83</v>
      </c>
      <c r="AV494" s="13" t="s">
        <v>85</v>
      </c>
      <c r="AW494" s="13" t="s">
        <v>32</v>
      </c>
      <c r="AX494" s="13" t="s">
        <v>75</v>
      </c>
      <c r="AY494" s="270" t="s">
        <v>172</v>
      </c>
    </row>
    <row r="495" spans="1:51" s="13" customFormat="1" ht="12">
      <c r="A495" s="13"/>
      <c r="B495" s="260"/>
      <c r="C495" s="261"/>
      <c r="D495" s="255" t="s">
        <v>203</v>
      </c>
      <c r="E495" s="262" t="s">
        <v>1738</v>
      </c>
      <c r="F495" s="263" t="s">
        <v>1739</v>
      </c>
      <c r="G495" s="261"/>
      <c r="H495" s="264">
        <v>0.911</v>
      </c>
      <c r="I495" s="265"/>
      <c r="J495" s="261"/>
      <c r="K495" s="261"/>
      <c r="L495" s="266"/>
      <c r="M495" s="267"/>
      <c r="N495" s="268"/>
      <c r="O495" s="268"/>
      <c r="P495" s="268"/>
      <c r="Q495" s="268"/>
      <c r="R495" s="268"/>
      <c r="S495" s="268"/>
      <c r="T495" s="269"/>
      <c r="U495" s="13"/>
      <c r="V495" s="13"/>
      <c r="W495" s="13"/>
      <c r="X495" s="13"/>
      <c r="Y495" s="13"/>
      <c r="Z495" s="13"/>
      <c r="AA495" s="13"/>
      <c r="AB495" s="13"/>
      <c r="AC495" s="13"/>
      <c r="AD495" s="13"/>
      <c r="AE495" s="13"/>
      <c r="AT495" s="270" t="s">
        <v>203</v>
      </c>
      <c r="AU495" s="270" t="s">
        <v>83</v>
      </c>
      <c r="AV495" s="13" t="s">
        <v>85</v>
      </c>
      <c r="AW495" s="13" t="s">
        <v>32</v>
      </c>
      <c r="AX495" s="13" t="s">
        <v>75</v>
      </c>
      <c r="AY495" s="270" t="s">
        <v>172</v>
      </c>
    </row>
    <row r="496" spans="1:51" s="13" customFormat="1" ht="12">
      <c r="A496" s="13"/>
      <c r="B496" s="260"/>
      <c r="C496" s="261"/>
      <c r="D496" s="255" t="s">
        <v>203</v>
      </c>
      <c r="E496" s="262" t="s">
        <v>1740</v>
      </c>
      <c r="F496" s="263" t="s">
        <v>1741</v>
      </c>
      <c r="G496" s="261"/>
      <c r="H496" s="264">
        <v>9.565</v>
      </c>
      <c r="I496" s="265"/>
      <c r="J496" s="261"/>
      <c r="K496" s="261"/>
      <c r="L496" s="266"/>
      <c r="M496" s="267"/>
      <c r="N496" s="268"/>
      <c r="O496" s="268"/>
      <c r="P496" s="268"/>
      <c r="Q496" s="268"/>
      <c r="R496" s="268"/>
      <c r="S496" s="268"/>
      <c r="T496" s="269"/>
      <c r="U496" s="13"/>
      <c r="V496" s="13"/>
      <c r="W496" s="13"/>
      <c r="X496" s="13"/>
      <c r="Y496" s="13"/>
      <c r="Z496" s="13"/>
      <c r="AA496" s="13"/>
      <c r="AB496" s="13"/>
      <c r="AC496" s="13"/>
      <c r="AD496" s="13"/>
      <c r="AE496" s="13"/>
      <c r="AT496" s="270" t="s">
        <v>203</v>
      </c>
      <c r="AU496" s="270" t="s">
        <v>83</v>
      </c>
      <c r="AV496" s="13" t="s">
        <v>85</v>
      </c>
      <c r="AW496" s="13" t="s">
        <v>32</v>
      </c>
      <c r="AX496" s="13" t="s">
        <v>83</v>
      </c>
      <c r="AY496" s="270" t="s">
        <v>172</v>
      </c>
    </row>
    <row r="497" spans="1:65" s="2" customFormat="1" ht="24.15" customHeight="1">
      <c r="A497" s="39"/>
      <c r="B497" s="40"/>
      <c r="C497" s="242" t="s">
        <v>580</v>
      </c>
      <c r="D497" s="242" t="s">
        <v>175</v>
      </c>
      <c r="E497" s="243" t="s">
        <v>1742</v>
      </c>
      <c r="F497" s="244" t="s">
        <v>1743</v>
      </c>
      <c r="G497" s="245" t="s">
        <v>1401</v>
      </c>
      <c r="H497" s="246">
        <v>9.565</v>
      </c>
      <c r="I497" s="247"/>
      <c r="J497" s="248">
        <f>ROUND(I497*H497,2)</f>
        <v>0</v>
      </c>
      <c r="K497" s="244" t="s">
        <v>216</v>
      </c>
      <c r="L497" s="45"/>
      <c r="M497" s="249" t="s">
        <v>1</v>
      </c>
      <c r="N497" s="250" t="s">
        <v>40</v>
      </c>
      <c r="O497" s="92"/>
      <c r="P497" s="251">
        <f>O497*H497</f>
        <v>0</v>
      </c>
      <c r="Q497" s="251">
        <v>0</v>
      </c>
      <c r="R497" s="251">
        <f>Q497*H497</f>
        <v>0</v>
      </c>
      <c r="S497" s="251">
        <v>0</v>
      </c>
      <c r="T497" s="252">
        <f>S497*H497</f>
        <v>0</v>
      </c>
      <c r="U497" s="39"/>
      <c r="V497" s="39"/>
      <c r="W497" s="39"/>
      <c r="X497" s="39"/>
      <c r="Y497" s="39"/>
      <c r="Z497" s="39"/>
      <c r="AA497" s="39"/>
      <c r="AB497" s="39"/>
      <c r="AC497" s="39"/>
      <c r="AD497" s="39"/>
      <c r="AE497" s="39"/>
      <c r="AR497" s="253" t="s">
        <v>195</v>
      </c>
      <c r="AT497" s="253" t="s">
        <v>175</v>
      </c>
      <c r="AU497" s="253" t="s">
        <v>83</v>
      </c>
      <c r="AY497" s="18" t="s">
        <v>172</v>
      </c>
      <c r="BE497" s="254">
        <f>IF(N497="základní",J497,0)</f>
        <v>0</v>
      </c>
      <c r="BF497" s="254">
        <f>IF(N497="snížená",J497,0)</f>
        <v>0</v>
      </c>
      <c r="BG497" s="254">
        <f>IF(N497="zákl. přenesená",J497,0)</f>
        <v>0</v>
      </c>
      <c r="BH497" s="254">
        <f>IF(N497="sníž. přenesená",J497,0)</f>
        <v>0</v>
      </c>
      <c r="BI497" s="254">
        <f>IF(N497="nulová",J497,0)</f>
        <v>0</v>
      </c>
      <c r="BJ497" s="18" t="s">
        <v>83</v>
      </c>
      <c r="BK497" s="254">
        <f>ROUND(I497*H497,2)</f>
        <v>0</v>
      </c>
      <c r="BL497" s="18" t="s">
        <v>195</v>
      </c>
      <c r="BM497" s="253" t="s">
        <v>1744</v>
      </c>
    </row>
    <row r="498" spans="1:47" s="2" customFormat="1" ht="12">
      <c r="A498" s="39"/>
      <c r="B498" s="40"/>
      <c r="C498" s="41"/>
      <c r="D498" s="255" t="s">
        <v>182</v>
      </c>
      <c r="E498" s="41"/>
      <c r="F498" s="256" t="s">
        <v>1745</v>
      </c>
      <c r="G498" s="41"/>
      <c r="H498" s="41"/>
      <c r="I498" s="210"/>
      <c r="J498" s="41"/>
      <c r="K498" s="41"/>
      <c r="L498" s="45"/>
      <c r="M498" s="257"/>
      <c r="N498" s="258"/>
      <c r="O498" s="92"/>
      <c r="P498" s="92"/>
      <c r="Q498" s="92"/>
      <c r="R498" s="92"/>
      <c r="S498" s="92"/>
      <c r="T498" s="93"/>
      <c r="U498" s="39"/>
      <c r="V498" s="39"/>
      <c r="W498" s="39"/>
      <c r="X498" s="39"/>
      <c r="Y498" s="39"/>
      <c r="Z498" s="39"/>
      <c r="AA498" s="39"/>
      <c r="AB498" s="39"/>
      <c r="AC498" s="39"/>
      <c r="AD498" s="39"/>
      <c r="AE498" s="39"/>
      <c r="AT498" s="18" t="s">
        <v>182</v>
      </c>
      <c r="AU498" s="18" t="s">
        <v>83</v>
      </c>
    </row>
    <row r="499" spans="1:47" s="2" customFormat="1" ht="12">
      <c r="A499" s="39"/>
      <c r="B499" s="40"/>
      <c r="C499" s="41"/>
      <c r="D499" s="271" t="s">
        <v>218</v>
      </c>
      <c r="E499" s="41"/>
      <c r="F499" s="272" t="s">
        <v>1746</v>
      </c>
      <c r="G499" s="41"/>
      <c r="H499" s="41"/>
      <c r="I499" s="210"/>
      <c r="J499" s="41"/>
      <c r="K499" s="41"/>
      <c r="L499" s="45"/>
      <c r="M499" s="257"/>
      <c r="N499" s="258"/>
      <c r="O499" s="92"/>
      <c r="P499" s="92"/>
      <c r="Q499" s="92"/>
      <c r="R499" s="92"/>
      <c r="S499" s="92"/>
      <c r="T499" s="93"/>
      <c r="U499" s="39"/>
      <c r="V499" s="39"/>
      <c r="W499" s="39"/>
      <c r="X499" s="39"/>
      <c r="Y499" s="39"/>
      <c r="Z499" s="39"/>
      <c r="AA499" s="39"/>
      <c r="AB499" s="39"/>
      <c r="AC499" s="39"/>
      <c r="AD499" s="39"/>
      <c r="AE499" s="39"/>
      <c r="AT499" s="18" t="s">
        <v>218</v>
      </c>
      <c r="AU499" s="18" t="s">
        <v>83</v>
      </c>
    </row>
    <row r="500" spans="1:65" s="2" customFormat="1" ht="16.5" customHeight="1">
      <c r="A500" s="39"/>
      <c r="B500" s="40"/>
      <c r="C500" s="242" t="s">
        <v>587</v>
      </c>
      <c r="D500" s="242" t="s">
        <v>175</v>
      </c>
      <c r="E500" s="243" t="s">
        <v>1747</v>
      </c>
      <c r="F500" s="244" t="s">
        <v>1748</v>
      </c>
      <c r="G500" s="245" t="s">
        <v>1401</v>
      </c>
      <c r="H500" s="246">
        <v>3.255</v>
      </c>
      <c r="I500" s="247"/>
      <c r="J500" s="248">
        <f>ROUND(I500*H500,2)</f>
        <v>0</v>
      </c>
      <c r="K500" s="244" t="s">
        <v>216</v>
      </c>
      <c r="L500" s="45"/>
      <c r="M500" s="249" t="s">
        <v>1</v>
      </c>
      <c r="N500" s="250" t="s">
        <v>40</v>
      </c>
      <c r="O500" s="92"/>
      <c r="P500" s="251">
        <f>O500*H500</f>
        <v>0</v>
      </c>
      <c r="Q500" s="251">
        <v>0.00047</v>
      </c>
      <c r="R500" s="251">
        <f>Q500*H500</f>
        <v>0.00152985</v>
      </c>
      <c r="S500" s="251">
        <v>0</v>
      </c>
      <c r="T500" s="252">
        <f>S500*H500</f>
        <v>0</v>
      </c>
      <c r="U500" s="39"/>
      <c r="V500" s="39"/>
      <c r="W500" s="39"/>
      <c r="X500" s="39"/>
      <c r="Y500" s="39"/>
      <c r="Z500" s="39"/>
      <c r="AA500" s="39"/>
      <c r="AB500" s="39"/>
      <c r="AC500" s="39"/>
      <c r="AD500" s="39"/>
      <c r="AE500" s="39"/>
      <c r="AR500" s="253" t="s">
        <v>195</v>
      </c>
      <c r="AT500" s="253" t="s">
        <v>175</v>
      </c>
      <c r="AU500" s="253" t="s">
        <v>83</v>
      </c>
      <c r="AY500" s="18" t="s">
        <v>172</v>
      </c>
      <c r="BE500" s="254">
        <f>IF(N500="základní",J500,0)</f>
        <v>0</v>
      </c>
      <c r="BF500" s="254">
        <f>IF(N500="snížená",J500,0)</f>
        <v>0</v>
      </c>
      <c r="BG500" s="254">
        <f>IF(N500="zákl. přenesená",J500,0)</f>
        <v>0</v>
      </c>
      <c r="BH500" s="254">
        <f>IF(N500="sníž. přenesená",J500,0)</f>
        <v>0</v>
      </c>
      <c r="BI500" s="254">
        <f>IF(N500="nulová",J500,0)</f>
        <v>0</v>
      </c>
      <c r="BJ500" s="18" t="s">
        <v>83</v>
      </c>
      <c r="BK500" s="254">
        <f>ROUND(I500*H500,2)</f>
        <v>0</v>
      </c>
      <c r="BL500" s="18" t="s">
        <v>195</v>
      </c>
      <c r="BM500" s="253" t="s">
        <v>1749</v>
      </c>
    </row>
    <row r="501" spans="1:47" s="2" customFormat="1" ht="12">
      <c r="A501" s="39"/>
      <c r="B501" s="40"/>
      <c r="C501" s="41"/>
      <c r="D501" s="255" t="s">
        <v>182</v>
      </c>
      <c r="E501" s="41"/>
      <c r="F501" s="256" t="s">
        <v>1750</v>
      </c>
      <c r="G501" s="41"/>
      <c r="H501" s="41"/>
      <c r="I501" s="210"/>
      <c r="J501" s="41"/>
      <c r="K501" s="41"/>
      <c r="L501" s="45"/>
      <c r="M501" s="257"/>
      <c r="N501" s="258"/>
      <c r="O501" s="92"/>
      <c r="P501" s="92"/>
      <c r="Q501" s="92"/>
      <c r="R501" s="92"/>
      <c r="S501" s="92"/>
      <c r="T501" s="93"/>
      <c r="U501" s="39"/>
      <c r="V501" s="39"/>
      <c r="W501" s="39"/>
      <c r="X501" s="39"/>
      <c r="Y501" s="39"/>
      <c r="Z501" s="39"/>
      <c r="AA501" s="39"/>
      <c r="AB501" s="39"/>
      <c r="AC501" s="39"/>
      <c r="AD501" s="39"/>
      <c r="AE501" s="39"/>
      <c r="AT501" s="18" t="s">
        <v>182</v>
      </c>
      <c r="AU501" s="18" t="s">
        <v>83</v>
      </c>
    </row>
    <row r="502" spans="1:47" s="2" customFormat="1" ht="12">
      <c r="A502" s="39"/>
      <c r="B502" s="40"/>
      <c r="C502" s="41"/>
      <c r="D502" s="271" t="s">
        <v>218</v>
      </c>
      <c r="E502" s="41"/>
      <c r="F502" s="272" t="s">
        <v>1751</v>
      </c>
      <c r="G502" s="41"/>
      <c r="H502" s="41"/>
      <c r="I502" s="210"/>
      <c r="J502" s="41"/>
      <c r="K502" s="41"/>
      <c r="L502" s="45"/>
      <c r="M502" s="257"/>
      <c r="N502" s="258"/>
      <c r="O502" s="92"/>
      <c r="P502" s="92"/>
      <c r="Q502" s="92"/>
      <c r="R502" s="92"/>
      <c r="S502" s="92"/>
      <c r="T502" s="93"/>
      <c r="U502" s="39"/>
      <c r="V502" s="39"/>
      <c r="W502" s="39"/>
      <c r="X502" s="39"/>
      <c r="Y502" s="39"/>
      <c r="Z502" s="39"/>
      <c r="AA502" s="39"/>
      <c r="AB502" s="39"/>
      <c r="AC502" s="39"/>
      <c r="AD502" s="39"/>
      <c r="AE502" s="39"/>
      <c r="AT502" s="18" t="s">
        <v>218</v>
      </c>
      <c r="AU502" s="18" t="s">
        <v>83</v>
      </c>
    </row>
    <row r="503" spans="1:51" s="14" customFormat="1" ht="12">
      <c r="A503" s="14"/>
      <c r="B503" s="277"/>
      <c r="C503" s="278"/>
      <c r="D503" s="255" t="s">
        <v>203</v>
      </c>
      <c r="E503" s="279" t="s">
        <v>1</v>
      </c>
      <c r="F503" s="280" t="s">
        <v>1406</v>
      </c>
      <c r="G503" s="278"/>
      <c r="H503" s="279" t="s">
        <v>1</v>
      </c>
      <c r="I503" s="281"/>
      <c r="J503" s="278"/>
      <c r="K503" s="278"/>
      <c r="L503" s="282"/>
      <c r="M503" s="283"/>
      <c r="N503" s="284"/>
      <c r="O503" s="284"/>
      <c r="P503" s="284"/>
      <c r="Q503" s="284"/>
      <c r="R503" s="284"/>
      <c r="S503" s="284"/>
      <c r="T503" s="285"/>
      <c r="U503" s="14"/>
      <c r="V503" s="14"/>
      <c r="W503" s="14"/>
      <c r="X503" s="14"/>
      <c r="Y503" s="14"/>
      <c r="Z503" s="14"/>
      <c r="AA503" s="14"/>
      <c r="AB503" s="14"/>
      <c r="AC503" s="14"/>
      <c r="AD503" s="14"/>
      <c r="AE503" s="14"/>
      <c r="AT503" s="286" t="s">
        <v>203</v>
      </c>
      <c r="AU503" s="286" t="s">
        <v>83</v>
      </c>
      <c r="AV503" s="14" t="s">
        <v>83</v>
      </c>
      <c r="AW503" s="14" t="s">
        <v>32</v>
      </c>
      <c r="AX503" s="14" t="s">
        <v>75</v>
      </c>
      <c r="AY503" s="286" t="s">
        <v>172</v>
      </c>
    </row>
    <row r="504" spans="1:51" s="14" customFormat="1" ht="12">
      <c r="A504" s="14"/>
      <c r="B504" s="277"/>
      <c r="C504" s="278"/>
      <c r="D504" s="255" t="s">
        <v>203</v>
      </c>
      <c r="E504" s="279" t="s">
        <v>1</v>
      </c>
      <c r="F504" s="280" t="s">
        <v>1554</v>
      </c>
      <c r="G504" s="278"/>
      <c r="H504" s="279" t="s">
        <v>1</v>
      </c>
      <c r="I504" s="281"/>
      <c r="J504" s="278"/>
      <c r="K504" s="278"/>
      <c r="L504" s="282"/>
      <c r="M504" s="283"/>
      <c r="N504" s="284"/>
      <c r="O504" s="284"/>
      <c r="P504" s="284"/>
      <c r="Q504" s="284"/>
      <c r="R504" s="284"/>
      <c r="S504" s="284"/>
      <c r="T504" s="285"/>
      <c r="U504" s="14"/>
      <c r="V504" s="14"/>
      <c r="W504" s="14"/>
      <c r="X504" s="14"/>
      <c r="Y504" s="14"/>
      <c r="Z504" s="14"/>
      <c r="AA504" s="14"/>
      <c r="AB504" s="14"/>
      <c r="AC504" s="14"/>
      <c r="AD504" s="14"/>
      <c r="AE504" s="14"/>
      <c r="AT504" s="286" t="s">
        <v>203</v>
      </c>
      <c r="AU504" s="286" t="s">
        <v>83</v>
      </c>
      <c r="AV504" s="14" t="s">
        <v>83</v>
      </c>
      <c r="AW504" s="14" t="s">
        <v>32</v>
      </c>
      <c r="AX504" s="14" t="s">
        <v>75</v>
      </c>
      <c r="AY504" s="286" t="s">
        <v>172</v>
      </c>
    </row>
    <row r="505" spans="1:51" s="14" customFormat="1" ht="12">
      <c r="A505" s="14"/>
      <c r="B505" s="277"/>
      <c r="C505" s="278"/>
      <c r="D505" s="255" t="s">
        <v>203</v>
      </c>
      <c r="E505" s="279" t="s">
        <v>1</v>
      </c>
      <c r="F505" s="280" t="s">
        <v>1752</v>
      </c>
      <c r="G505" s="278"/>
      <c r="H505" s="279" t="s">
        <v>1</v>
      </c>
      <c r="I505" s="281"/>
      <c r="J505" s="278"/>
      <c r="K505" s="278"/>
      <c r="L505" s="282"/>
      <c r="M505" s="283"/>
      <c r="N505" s="284"/>
      <c r="O505" s="284"/>
      <c r="P505" s="284"/>
      <c r="Q505" s="284"/>
      <c r="R505" s="284"/>
      <c r="S505" s="284"/>
      <c r="T505" s="285"/>
      <c r="U505" s="14"/>
      <c r="V505" s="14"/>
      <c r="W505" s="14"/>
      <c r="X505" s="14"/>
      <c r="Y505" s="14"/>
      <c r="Z505" s="14"/>
      <c r="AA505" s="14"/>
      <c r="AB505" s="14"/>
      <c r="AC505" s="14"/>
      <c r="AD505" s="14"/>
      <c r="AE505" s="14"/>
      <c r="AT505" s="286" t="s">
        <v>203</v>
      </c>
      <c r="AU505" s="286" t="s">
        <v>83</v>
      </c>
      <c r="AV505" s="14" t="s">
        <v>83</v>
      </c>
      <c r="AW505" s="14" t="s">
        <v>32</v>
      </c>
      <c r="AX505" s="14" t="s">
        <v>75</v>
      </c>
      <c r="AY505" s="286" t="s">
        <v>172</v>
      </c>
    </row>
    <row r="506" spans="1:51" s="13" customFormat="1" ht="12">
      <c r="A506" s="13"/>
      <c r="B506" s="260"/>
      <c r="C506" s="261"/>
      <c r="D506" s="255" t="s">
        <v>203</v>
      </c>
      <c r="E506" s="262" t="s">
        <v>1753</v>
      </c>
      <c r="F506" s="263" t="s">
        <v>1735</v>
      </c>
      <c r="G506" s="261"/>
      <c r="H506" s="264">
        <v>2.344</v>
      </c>
      <c r="I506" s="265"/>
      <c r="J506" s="261"/>
      <c r="K506" s="261"/>
      <c r="L506" s="266"/>
      <c r="M506" s="267"/>
      <c r="N506" s="268"/>
      <c r="O506" s="268"/>
      <c r="P506" s="268"/>
      <c r="Q506" s="268"/>
      <c r="R506" s="268"/>
      <c r="S506" s="268"/>
      <c r="T506" s="269"/>
      <c r="U506" s="13"/>
      <c r="V506" s="13"/>
      <c r="W506" s="13"/>
      <c r="X506" s="13"/>
      <c r="Y506" s="13"/>
      <c r="Z506" s="13"/>
      <c r="AA506" s="13"/>
      <c r="AB506" s="13"/>
      <c r="AC506" s="13"/>
      <c r="AD506" s="13"/>
      <c r="AE506" s="13"/>
      <c r="AT506" s="270" t="s">
        <v>203</v>
      </c>
      <c r="AU506" s="270" t="s">
        <v>83</v>
      </c>
      <c r="AV506" s="13" t="s">
        <v>85</v>
      </c>
      <c r="AW506" s="13" t="s">
        <v>32</v>
      </c>
      <c r="AX506" s="13" t="s">
        <v>75</v>
      </c>
      <c r="AY506" s="270" t="s">
        <v>172</v>
      </c>
    </row>
    <row r="507" spans="1:51" s="13" customFormat="1" ht="12">
      <c r="A507" s="13"/>
      <c r="B507" s="260"/>
      <c r="C507" s="261"/>
      <c r="D507" s="255" t="s">
        <v>203</v>
      </c>
      <c r="E507" s="262" t="s">
        <v>1754</v>
      </c>
      <c r="F507" s="263" t="s">
        <v>1755</v>
      </c>
      <c r="G507" s="261"/>
      <c r="H507" s="264">
        <v>2.344</v>
      </c>
      <c r="I507" s="265"/>
      <c r="J507" s="261"/>
      <c r="K507" s="261"/>
      <c r="L507" s="266"/>
      <c r="M507" s="267"/>
      <c r="N507" s="268"/>
      <c r="O507" s="268"/>
      <c r="P507" s="268"/>
      <c r="Q507" s="268"/>
      <c r="R507" s="268"/>
      <c r="S507" s="268"/>
      <c r="T507" s="269"/>
      <c r="U507" s="13"/>
      <c r="V507" s="13"/>
      <c r="W507" s="13"/>
      <c r="X507" s="13"/>
      <c r="Y507" s="13"/>
      <c r="Z507" s="13"/>
      <c r="AA507" s="13"/>
      <c r="AB507" s="13"/>
      <c r="AC507" s="13"/>
      <c r="AD507" s="13"/>
      <c r="AE507" s="13"/>
      <c r="AT507" s="270" t="s">
        <v>203</v>
      </c>
      <c r="AU507" s="270" t="s">
        <v>83</v>
      </c>
      <c r="AV507" s="13" t="s">
        <v>85</v>
      </c>
      <c r="AW507" s="13" t="s">
        <v>32</v>
      </c>
      <c r="AX507" s="13" t="s">
        <v>75</v>
      </c>
      <c r="AY507" s="270" t="s">
        <v>172</v>
      </c>
    </row>
    <row r="508" spans="1:51" s="14" customFormat="1" ht="12">
      <c r="A508" s="14"/>
      <c r="B508" s="277"/>
      <c r="C508" s="278"/>
      <c r="D508" s="255" t="s">
        <v>203</v>
      </c>
      <c r="E508" s="279" t="s">
        <v>1</v>
      </c>
      <c r="F508" s="280" t="s">
        <v>1558</v>
      </c>
      <c r="G508" s="278"/>
      <c r="H508" s="279" t="s">
        <v>1</v>
      </c>
      <c r="I508" s="281"/>
      <c r="J508" s="278"/>
      <c r="K508" s="278"/>
      <c r="L508" s="282"/>
      <c r="M508" s="283"/>
      <c r="N508" s="284"/>
      <c r="O508" s="284"/>
      <c r="P508" s="284"/>
      <c r="Q508" s="284"/>
      <c r="R508" s="284"/>
      <c r="S508" s="284"/>
      <c r="T508" s="285"/>
      <c r="U508" s="14"/>
      <c r="V508" s="14"/>
      <c r="W508" s="14"/>
      <c r="X508" s="14"/>
      <c r="Y508" s="14"/>
      <c r="Z508" s="14"/>
      <c r="AA508" s="14"/>
      <c r="AB508" s="14"/>
      <c r="AC508" s="14"/>
      <c r="AD508" s="14"/>
      <c r="AE508" s="14"/>
      <c r="AT508" s="286" t="s">
        <v>203</v>
      </c>
      <c r="AU508" s="286" t="s">
        <v>83</v>
      </c>
      <c r="AV508" s="14" t="s">
        <v>83</v>
      </c>
      <c r="AW508" s="14" t="s">
        <v>32</v>
      </c>
      <c r="AX508" s="14" t="s">
        <v>75</v>
      </c>
      <c r="AY508" s="286" t="s">
        <v>172</v>
      </c>
    </row>
    <row r="509" spans="1:51" s="14" customFormat="1" ht="12">
      <c r="A509" s="14"/>
      <c r="B509" s="277"/>
      <c r="C509" s="278"/>
      <c r="D509" s="255" t="s">
        <v>203</v>
      </c>
      <c r="E509" s="279" t="s">
        <v>1</v>
      </c>
      <c r="F509" s="280" t="s">
        <v>1752</v>
      </c>
      <c r="G509" s="278"/>
      <c r="H509" s="279" t="s">
        <v>1</v>
      </c>
      <c r="I509" s="281"/>
      <c r="J509" s="278"/>
      <c r="K509" s="278"/>
      <c r="L509" s="282"/>
      <c r="M509" s="283"/>
      <c r="N509" s="284"/>
      <c r="O509" s="284"/>
      <c r="P509" s="284"/>
      <c r="Q509" s="284"/>
      <c r="R509" s="284"/>
      <c r="S509" s="284"/>
      <c r="T509" s="285"/>
      <c r="U509" s="14"/>
      <c r="V509" s="14"/>
      <c r="W509" s="14"/>
      <c r="X509" s="14"/>
      <c r="Y509" s="14"/>
      <c r="Z509" s="14"/>
      <c r="AA509" s="14"/>
      <c r="AB509" s="14"/>
      <c r="AC509" s="14"/>
      <c r="AD509" s="14"/>
      <c r="AE509" s="14"/>
      <c r="AT509" s="286" t="s">
        <v>203</v>
      </c>
      <c r="AU509" s="286" t="s">
        <v>83</v>
      </c>
      <c r="AV509" s="14" t="s">
        <v>83</v>
      </c>
      <c r="AW509" s="14" t="s">
        <v>32</v>
      </c>
      <c r="AX509" s="14" t="s">
        <v>75</v>
      </c>
      <c r="AY509" s="286" t="s">
        <v>172</v>
      </c>
    </row>
    <row r="510" spans="1:51" s="13" customFormat="1" ht="12">
      <c r="A510" s="13"/>
      <c r="B510" s="260"/>
      <c r="C510" s="261"/>
      <c r="D510" s="255" t="s">
        <v>203</v>
      </c>
      <c r="E510" s="262" t="s">
        <v>1300</v>
      </c>
      <c r="F510" s="263" t="s">
        <v>1603</v>
      </c>
      <c r="G510" s="261"/>
      <c r="H510" s="264">
        <v>0.911</v>
      </c>
      <c r="I510" s="265"/>
      <c r="J510" s="261"/>
      <c r="K510" s="261"/>
      <c r="L510" s="266"/>
      <c r="M510" s="267"/>
      <c r="N510" s="268"/>
      <c r="O510" s="268"/>
      <c r="P510" s="268"/>
      <c r="Q510" s="268"/>
      <c r="R510" s="268"/>
      <c r="S510" s="268"/>
      <c r="T510" s="269"/>
      <c r="U510" s="13"/>
      <c r="V510" s="13"/>
      <c r="W510" s="13"/>
      <c r="X510" s="13"/>
      <c r="Y510" s="13"/>
      <c r="Z510" s="13"/>
      <c r="AA510" s="13"/>
      <c r="AB510" s="13"/>
      <c r="AC510" s="13"/>
      <c r="AD510" s="13"/>
      <c r="AE510" s="13"/>
      <c r="AT510" s="270" t="s">
        <v>203</v>
      </c>
      <c r="AU510" s="270" t="s">
        <v>83</v>
      </c>
      <c r="AV510" s="13" t="s">
        <v>85</v>
      </c>
      <c r="AW510" s="13" t="s">
        <v>32</v>
      </c>
      <c r="AX510" s="13" t="s">
        <v>75</v>
      </c>
      <c r="AY510" s="270" t="s">
        <v>172</v>
      </c>
    </row>
    <row r="511" spans="1:51" s="13" customFormat="1" ht="12">
      <c r="A511" s="13"/>
      <c r="B511" s="260"/>
      <c r="C511" s="261"/>
      <c r="D511" s="255" t="s">
        <v>203</v>
      </c>
      <c r="E511" s="262" t="s">
        <v>1756</v>
      </c>
      <c r="F511" s="263" t="s">
        <v>1757</v>
      </c>
      <c r="G511" s="261"/>
      <c r="H511" s="264">
        <v>0.911</v>
      </c>
      <c r="I511" s="265"/>
      <c r="J511" s="261"/>
      <c r="K511" s="261"/>
      <c r="L511" s="266"/>
      <c r="M511" s="267"/>
      <c r="N511" s="268"/>
      <c r="O511" s="268"/>
      <c r="P511" s="268"/>
      <c r="Q511" s="268"/>
      <c r="R511" s="268"/>
      <c r="S511" s="268"/>
      <c r="T511" s="269"/>
      <c r="U511" s="13"/>
      <c r="V511" s="13"/>
      <c r="W511" s="13"/>
      <c r="X511" s="13"/>
      <c r="Y511" s="13"/>
      <c r="Z511" s="13"/>
      <c r="AA511" s="13"/>
      <c r="AB511" s="13"/>
      <c r="AC511" s="13"/>
      <c r="AD511" s="13"/>
      <c r="AE511" s="13"/>
      <c r="AT511" s="270" t="s">
        <v>203</v>
      </c>
      <c r="AU511" s="270" t="s">
        <v>83</v>
      </c>
      <c r="AV511" s="13" t="s">
        <v>85</v>
      </c>
      <c r="AW511" s="13" t="s">
        <v>32</v>
      </c>
      <c r="AX511" s="13" t="s">
        <v>75</v>
      </c>
      <c r="AY511" s="270" t="s">
        <v>172</v>
      </c>
    </row>
    <row r="512" spans="1:51" s="13" customFormat="1" ht="12">
      <c r="A512" s="13"/>
      <c r="B512" s="260"/>
      <c r="C512" s="261"/>
      <c r="D512" s="255" t="s">
        <v>203</v>
      </c>
      <c r="E512" s="262" t="s">
        <v>1758</v>
      </c>
      <c r="F512" s="263" t="s">
        <v>1759</v>
      </c>
      <c r="G512" s="261"/>
      <c r="H512" s="264">
        <v>3.255</v>
      </c>
      <c r="I512" s="265"/>
      <c r="J512" s="261"/>
      <c r="K512" s="261"/>
      <c r="L512" s="266"/>
      <c r="M512" s="267"/>
      <c r="N512" s="268"/>
      <c r="O512" s="268"/>
      <c r="P512" s="268"/>
      <c r="Q512" s="268"/>
      <c r="R512" s="268"/>
      <c r="S512" s="268"/>
      <c r="T512" s="269"/>
      <c r="U512" s="13"/>
      <c r="V512" s="13"/>
      <c r="W512" s="13"/>
      <c r="X512" s="13"/>
      <c r="Y512" s="13"/>
      <c r="Z512" s="13"/>
      <c r="AA512" s="13"/>
      <c r="AB512" s="13"/>
      <c r="AC512" s="13"/>
      <c r="AD512" s="13"/>
      <c r="AE512" s="13"/>
      <c r="AT512" s="270" t="s">
        <v>203</v>
      </c>
      <c r="AU512" s="270" t="s">
        <v>83</v>
      </c>
      <c r="AV512" s="13" t="s">
        <v>85</v>
      </c>
      <c r="AW512" s="13" t="s">
        <v>32</v>
      </c>
      <c r="AX512" s="13" t="s">
        <v>83</v>
      </c>
      <c r="AY512" s="270" t="s">
        <v>172</v>
      </c>
    </row>
    <row r="513" spans="1:65" s="2" customFormat="1" ht="24.15" customHeight="1">
      <c r="A513" s="39"/>
      <c r="B513" s="40"/>
      <c r="C513" s="242" t="s">
        <v>591</v>
      </c>
      <c r="D513" s="242" t="s">
        <v>175</v>
      </c>
      <c r="E513" s="243" t="s">
        <v>1760</v>
      </c>
      <c r="F513" s="244" t="s">
        <v>1761</v>
      </c>
      <c r="G513" s="245" t="s">
        <v>1401</v>
      </c>
      <c r="H513" s="246">
        <v>3.255</v>
      </c>
      <c r="I513" s="247"/>
      <c r="J513" s="248">
        <f>ROUND(I513*H513,2)</f>
        <v>0</v>
      </c>
      <c r="K513" s="244" t="s">
        <v>216</v>
      </c>
      <c r="L513" s="45"/>
      <c r="M513" s="249" t="s">
        <v>1</v>
      </c>
      <c r="N513" s="250" t="s">
        <v>40</v>
      </c>
      <c r="O513" s="92"/>
      <c r="P513" s="251">
        <f>O513*H513</f>
        <v>0</v>
      </c>
      <c r="Q513" s="251">
        <v>0</v>
      </c>
      <c r="R513" s="251">
        <f>Q513*H513</f>
        <v>0</v>
      </c>
      <c r="S513" s="251">
        <v>0</v>
      </c>
      <c r="T513" s="252">
        <f>S513*H513</f>
        <v>0</v>
      </c>
      <c r="U513" s="39"/>
      <c r="V513" s="39"/>
      <c r="W513" s="39"/>
      <c r="X513" s="39"/>
      <c r="Y513" s="39"/>
      <c r="Z513" s="39"/>
      <c r="AA513" s="39"/>
      <c r="AB513" s="39"/>
      <c r="AC513" s="39"/>
      <c r="AD513" s="39"/>
      <c r="AE513" s="39"/>
      <c r="AR513" s="253" t="s">
        <v>195</v>
      </c>
      <c r="AT513" s="253" t="s">
        <v>175</v>
      </c>
      <c r="AU513" s="253" t="s">
        <v>83</v>
      </c>
      <c r="AY513" s="18" t="s">
        <v>172</v>
      </c>
      <c r="BE513" s="254">
        <f>IF(N513="základní",J513,0)</f>
        <v>0</v>
      </c>
      <c r="BF513" s="254">
        <f>IF(N513="snížená",J513,0)</f>
        <v>0</v>
      </c>
      <c r="BG513" s="254">
        <f>IF(N513="zákl. přenesená",J513,0)</f>
        <v>0</v>
      </c>
      <c r="BH513" s="254">
        <f>IF(N513="sníž. přenesená",J513,0)</f>
        <v>0</v>
      </c>
      <c r="BI513" s="254">
        <f>IF(N513="nulová",J513,0)</f>
        <v>0</v>
      </c>
      <c r="BJ513" s="18" t="s">
        <v>83</v>
      </c>
      <c r="BK513" s="254">
        <f>ROUND(I513*H513,2)</f>
        <v>0</v>
      </c>
      <c r="BL513" s="18" t="s">
        <v>195</v>
      </c>
      <c r="BM513" s="253" t="s">
        <v>1762</v>
      </c>
    </row>
    <row r="514" spans="1:47" s="2" customFormat="1" ht="12">
      <c r="A514" s="39"/>
      <c r="B514" s="40"/>
      <c r="C514" s="41"/>
      <c r="D514" s="255" t="s">
        <v>182</v>
      </c>
      <c r="E514" s="41"/>
      <c r="F514" s="256" t="s">
        <v>1763</v>
      </c>
      <c r="G514" s="41"/>
      <c r="H514" s="41"/>
      <c r="I514" s="210"/>
      <c r="J514" s="41"/>
      <c r="K514" s="41"/>
      <c r="L514" s="45"/>
      <c r="M514" s="257"/>
      <c r="N514" s="258"/>
      <c r="O514" s="92"/>
      <c r="P514" s="92"/>
      <c r="Q514" s="92"/>
      <c r="R514" s="92"/>
      <c r="S514" s="92"/>
      <c r="T514" s="93"/>
      <c r="U514" s="39"/>
      <c r="V514" s="39"/>
      <c r="W514" s="39"/>
      <c r="X514" s="39"/>
      <c r="Y514" s="39"/>
      <c r="Z514" s="39"/>
      <c r="AA514" s="39"/>
      <c r="AB514" s="39"/>
      <c r="AC514" s="39"/>
      <c r="AD514" s="39"/>
      <c r="AE514" s="39"/>
      <c r="AT514" s="18" t="s">
        <v>182</v>
      </c>
      <c r="AU514" s="18" t="s">
        <v>83</v>
      </c>
    </row>
    <row r="515" spans="1:47" s="2" customFormat="1" ht="12">
      <c r="A515" s="39"/>
      <c r="B515" s="40"/>
      <c r="C515" s="41"/>
      <c r="D515" s="271" t="s">
        <v>218</v>
      </c>
      <c r="E515" s="41"/>
      <c r="F515" s="272" t="s">
        <v>1764</v>
      </c>
      <c r="G515" s="41"/>
      <c r="H515" s="41"/>
      <c r="I515" s="210"/>
      <c r="J515" s="41"/>
      <c r="K515" s="41"/>
      <c r="L515" s="45"/>
      <c r="M515" s="257"/>
      <c r="N515" s="258"/>
      <c r="O515" s="92"/>
      <c r="P515" s="92"/>
      <c r="Q515" s="92"/>
      <c r="R515" s="92"/>
      <c r="S515" s="92"/>
      <c r="T515" s="93"/>
      <c r="U515" s="39"/>
      <c r="V515" s="39"/>
      <c r="W515" s="39"/>
      <c r="X515" s="39"/>
      <c r="Y515" s="39"/>
      <c r="Z515" s="39"/>
      <c r="AA515" s="39"/>
      <c r="AB515" s="39"/>
      <c r="AC515" s="39"/>
      <c r="AD515" s="39"/>
      <c r="AE515" s="39"/>
      <c r="AT515" s="18" t="s">
        <v>218</v>
      </c>
      <c r="AU515" s="18" t="s">
        <v>83</v>
      </c>
    </row>
    <row r="516" spans="1:63" s="12" customFormat="1" ht="25.9" customHeight="1">
      <c r="A516" s="12"/>
      <c r="B516" s="226"/>
      <c r="C516" s="227"/>
      <c r="D516" s="228" t="s">
        <v>74</v>
      </c>
      <c r="E516" s="229" t="s">
        <v>690</v>
      </c>
      <c r="F516" s="229" t="s">
        <v>691</v>
      </c>
      <c r="G516" s="227"/>
      <c r="H516" s="227"/>
      <c r="I516" s="230"/>
      <c r="J516" s="231">
        <f>BK516</f>
        <v>0</v>
      </c>
      <c r="K516" s="227"/>
      <c r="L516" s="232"/>
      <c r="M516" s="233"/>
      <c r="N516" s="234"/>
      <c r="O516" s="234"/>
      <c r="P516" s="235">
        <f>SUM(P517:P532)</f>
        <v>0</v>
      </c>
      <c r="Q516" s="234"/>
      <c r="R516" s="235">
        <f>SUM(R517:R532)</f>
        <v>0</v>
      </c>
      <c r="S516" s="234"/>
      <c r="T516" s="236">
        <f>SUM(T517:T532)</f>
        <v>0</v>
      </c>
      <c r="U516" s="12"/>
      <c r="V516" s="12"/>
      <c r="W516" s="12"/>
      <c r="X516" s="12"/>
      <c r="Y516" s="12"/>
      <c r="Z516" s="12"/>
      <c r="AA516" s="12"/>
      <c r="AB516" s="12"/>
      <c r="AC516" s="12"/>
      <c r="AD516" s="12"/>
      <c r="AE516" s="12"/>
      <c r="AR516" s="237" t="s">
        <v>195</v>
      </c>
      <c r="AT516" s="238" t="s">
        <v>74</v>
      </c>
      <c r="AU516" s="238" t="s">
        <v>75</v>
      </c>
      <c r="AY516" s="237" t="s">
        <v>172</v>
      </c>
      <c r="BK516" s="239">
        <f>SUM(BK517:BK532)</f>
        <v>0</v>
      </c>
    </row>
    <row r="517" spans="1:65" s="2" customFormat="1" ht="24.15" customHeight="1">
      <c r="A517" s="39"/>
      <c r="B517" s="40"/>
      <c r="C517" s="242" t="s">
        <v>596</v>
      </c>
      <c r="D517" s="242" t="s">
        <v>175</v>
      </c>
      <c r="E517" s="243" t="s">
        <v>693</v>
      </c>
      <c r="F517" s="244" t="s">
        <v>694</v>
      </c>
      <c r="G517" s="245" t="s">
        <v>1369</v>
      </c>
      <c r="H517" s="246">
        <v>17.756</v>
      </c>
      <c r="I517" s="247"/>
      <c r="J517" s="248">
        <f>ROUND(I517*H517,2)</f>
        <v>0</v>
      </c>
      <c r="K517" s="244" t="s">
        <v>216</v>
      </c>
      <c r="L517" s="45"/>
      <c r="M517" s="249" t="s">
        <v>1</v>
      </c>
      <c r="N517" s="250" t="s">
        <v>40</v>
      </c>
      <c r="O517" s="92"/>
      <c r="P517" s="251">
        <f>O517*H517</f>
        <v>0</v>
      </c>
      <c r="Q517" s="251">
        <v>0</v>
      </c>
      <c r="R517" s="251">
        <f>Q517*H517</f>
        <v>0</v>
      </c>
      <c r="S517" s="251">
        <v>0</v>
      </c>
      <c r="T517" s="252">
        <f>S517*H517</f>
        <v>0</v>
      </c>
      <c r="U517" s="39"/>
      <c r="V517" s="39"/>
      <c r="W517" s="39"/>
      <c r="X517" s="39"/>
      <c r="Y517" s="39"/>
      <c r="Z517" s="39"/>
      <c r="AA517" s="39"/>
      <c r="AB517" s="39"/>
      <c r="AC517" s="39"/>
      <c r="AD517" s="39"/>
      <c r="AE517" s="39"/>
      <c r="AR517" s="253" t="s">
        <v>195</v>
      </c>
      <c r="AT517" s="253" t="s">
        <v>175</v>
      </c>
      <c r="AU517" s="253" t="s">
        <v>83</v>
      </c>
      <c r="AY517" s="18" t="s">
        <v>172</v>
      </c>
      <c r="BE517" s="254">
        <f>IF(N517="základní",J517,0)</f>
        <v>0</v>
      </c>
      <c r="BF517" s="254">
        <f>IF(N517="snížená",J517,0)</f>
        <v>0</v>
      </c>
      <c r="BG517" s="254">
        <f>IF(N517="zákl. přenesená",J517,0)</f>
        <v>0</v>
      </c>
      <c r="BH517" s="254">
        <f>IF(N517="sníž. přenesená",J517,0)</f>
        <v>0</v>
      </c>
      <c r="BI517" s="254">
        <f>IF(N517="nulová",J517,0)</f>
        <v>0</v>
      </c>
      <c r="BJ517" s="18" t="s">
        <v>83</v>
      </c>
      <c r="BK517" s="254">
        <f>ROUND(I517*H517,2)</f>
        <v>0</v>
      </c>
      <c r="BL517" s="18" t="s">
        <v>195</v>
      </c>
      <c r="BM517" s="253" t="s">
        <v>1765</v>
      </c>
    </row>
    <row r="518" spans="1:47" s="2" customFormat="1" ht="12">
      <c r="A518" s="39"/>
      <c r="B518" s="40"/>
      <c r="C518" s="41"/>
      <c r="D518" s="255" t="s">
        <v>182</v>
      </c>
      <c r="E518" s="41"/>
      <c r="F518" s="256" t="s">
        <v>696</v>
      </c>
      <c r="G518" s="41"/>
      <c r="H518" s="41"/>
      <c r="I518" s="210"/>
      <c r="J518" s="41"/>
      <c r="K518" s="41"/>
      <c r="L518" s="45"/>
      <c r="M518" s="257"/>
      <c r="N518" s="258"/>
      <c r="O518" s="92"/>
      <c r="P518" s="92"/>
      <c r="Q518" s="92"/>
      <c r="R518" s="92"/>
      <c r="S518" s="92"/>
      <c r="T518" s="93"/>
      <c r="U518" s="39"/>
      <c r="V518" s="39"/>
      <c r="W518" s="39"/>
      <c r="X518" s="39"/>
      <c r="Y518" s="39"/>
      <c r="Z518" s="39"/>
      <c r="AA518" s="39"/>
      <c r="AB518" s="39"/>
      <c r="AC518" s="39"/>
      <c r="AD518" s="39"/>
      <c r="AE518" s="39"/>
      <c r="AT518" s="18" t="s">
        <v>182</v>
      </c>
      <c r="AU518" s="18" t="s">
        <v>83</v>
      </c>
    </row>
    <row r="519" spans="1:47" s="2" customFormat="1" ht="12">
      <c r="A519" s="39"/>
      <c r="B519" s="40"/>
      <c r="C519" s="41"/>
      <c r="D519" s="271" t="s">
        <v>218</v>
      </c>
      <c r="E519" s="41"/>
      <c r="F519" s="272" t="s">
        <v>697</v>
      </c>
      <c r="G519" s="41"/>
      <c r="H519" s="41"/>
      <c r="I519" s="210"/>
      <c r="J519" s="41"/>
      <c r="K519" s="41"/>
      <c r="L519" s="45"/>
      <c r="M519" s="257"/>
      <c r="N519" s="258"/>
      <c r="O519" s="92"/>
      <c r="P519" s="92"/>
      <c r="Q519" s="92"/>
      <c r="R519" s="92"/>
      <c r="S519" s="92"/>
      <c r="T519" s="93"/>
      <c r="U519" s="39"/>
      <c r="V519" s="39"/>
      <c r="W519" s="39"/>
      <c r="X519" s="39"/>
      <c r="Y519" s="39"/>
      <c r="Z519" s="39"/>
      <c r="AA519" s="39"/>
      <c r="AB519" s="39"/>
      <c r="AC519" s="39"/>
      <c r="AD519" s="39"/>
      <c r="AE519" s="39"/>
      <c r="AT519" s="18" t="s">
        <v>218</v>
      </c>
      <c r="AU519" s="18" t="s">
        <v>83</v>
      </c>
    </row>
    <row r="520" spans="1:47" s="2" customFormat="1" ht="12">
      <c r="A520" s="39"/>
      <c r="B520" s="40"/>
      <c r="C520" s="41"/>
      <c r="D520" s="255" t="s">
        <v>242</v>
      </c>
      <c r="E520" s="41"/>
      <c r="F520" s="259" t="s">
        <v>1766</v>
      </c>
      <c r="G520" s="41"/>
      <c r="H520" s="41"/>
      <c r="I520" s="210"/>
      <c r="J520" s="41"/>
      <c r="K520" s="41"/>
      <c r="L520" s="45"/>
      <c r="M520" s="257"/>
      <c r="N520" s="258"/>
      <c r="O520" s="92"/>
      <c r="P520" s="92"/>
      <c r="Q520" s="92"/>
      <c r="R520" s="92"/>
      <c r="S520" s="92"/>
      <c r="T520" s="93"/>
      <c r="U520" s="39"/>
      <c r="V520" s="39"/>
      <c r="W520" s="39"/>
      <c r="X520" s="39"/>
      <c r="Y520" s="39"/>
      <c r="Z520" s="39"/>
      <c r="AA520" s="39"/>
      <c r="AB520" s="39"/>
      <c r="AC520" s="39"/>
      <c r="AD520" s="39"/>
      <c r="AE520" s="39"/>
      <c r="AT520" s="18" t="s">
        <v>242</v>
      </c>
      <c r="AU520" s="18" t="s">
        <v>83</v>
      </c>
    </row>
    <row r="521" spans="1:51" s="13" customFormat="1" ht="12">
      <c r="A521" s="13"/>
      <c r="B521" s="260"/>
      <c r="C521" s="261"/>
      <c r="D521" s="255" t="s">
        <v>203</v>
      </c>
      <c r="E521" s="262" t="s">
        <v>1767</v>
      </c>
      <c r="F521" s="263" t="s">
        <v>1768</v>
      </c>
      <c r="G521" s="261"/>
      <c r="H521" s="264">
        <v>17.756</v>
      </c>
      <c r="I521" s="265"/>
      <c r="J521" s="261"/>
      <c r="K521" s="261"/>
      <c r="L521" s="266"/>
      <c r="M521" s="267"/>
      <c r="N521" s="268"/>
      <c r="O521" s="268"/>
      <c r="P521" s="268"/>
      <c r="Q521" s="268"/>
      <c r="R521" s="268"/>
      <c r="S521" s="268"/>
      <c r="T521" s="269"/>
      <c r="U521" s="13"/>
      <c r="V521" s="13"/>
      <c r="W521" s="13"/>
      <c r="X521" s="13"/>
      <c r="Y521" s="13"/>
      <c r="Z521" s="13"/>
      <c r="AA521" s="13"/>
      <c r="AB521" s="13"/>
      <c r="AC521" s="13"/>
      <c r="AD521" s="13"/>
      <c r="AE521" s="13"/>
      <c r="AT521" s="270" t="s">
        <v>203</v>
      </c>
      <c r="AU521" s="270" t="s">
        <v>83</v>
      </c>
      <c r="AV521" s="13" t="s">
        <v>85</v>
      </c>
      <c r="AW521" s="13" t="s">
        <v>32</v>
      </c>
      <c r="AX521" s="13" t="s">
        <v>83</v>
      </c>
      <c r="AY521" s="270" t="s">
        <v>172</v>
      </c>
    </row>
    <row r="522" spans="1:65" s="2" customFormat="1" ht="24.15" customHeight="1">
      <c r="A522" s="39"/>
      <c r="B522" s="40"/>
      <c r="C522" s="242" t="s">
        <v>600</v>
      </c>
      <c r="D522" s="242" t="s">
        <v>175</v>
      </c>
      <c r="E522" s="243" t="s">
        <v>702</v>
      </c>
      <c r="F522" s="244" t="s">
        <v>703</v>
      </c>
      <c r="G522" s="245" t="s">
        <v>1369</v>
      </c>
      <c r="H522" s="246">
        <v>159.804</v>
      </c>
      <c r="I522" s="247"/>
      <c r="J522" s="248">
        <f>ROUND(I522*H522,2)</f>
        <v>0</v>
      </c>
      <c r="K522" s="244" t="s">
        <v>216</v>
      </c>
      <c r="L522" s="45"/>
      <c r="M522" s="249" t="s">
        <v>1</v>
      </c>
      <c r="N522" s="250" t="s">
        <v>40</v>
      </c>
      <c r="O522" s="92"/>
      <c r="P522" s="251">
        <f>O522*H522</f>
        <v>0</v>
      </c>
      <c r="Q522" s="251">
        <v>0</v>
      </c>
      <c r="R522" s="251">
        <f>Q522*H522</f>
        <v>0</v>
      </c>
      <c r="S522" s="251">
        <v>0</v>
      </c>
      <c r="T522" s="252">
        <f>S522*H522</f>
        <v>0</v>
      </c>
      <c r="U522" s="39"/>
      <c r="V522" s="39"/>
      <c r="W522" s="39"/>
      <c r="X522" s="39"/>
      <c r="Y522" s="39"/>
      <c r="Z522" s="39"/>
      <c r="AA522" s="39"/>
      <c r="AB522" s="39"/>
      <c r="AC522" s="39"/>
      <c r="AD522" s="39"/>
      <c r="AE522" s="39"/>
      <c r="AR522" s="253" t="s">
        <v>195</v>
      </c>
      <c r="AT522" s="253" t="s">
        <v>175</v>
      </c>
      <c r="AU522" s="253" t="s">
        <v>83</v>
      </c>
      <c r="AY522" s="18" t="s">
        <v>172</v>
      </c>
      <c r="BE522" s="254">
        <f>IF(N522="základní",J522,0)</f>
        <v>0</v>
      </c>
      <c r="BF522" s="254">
        <f>IF(N522="snížená",J522,0)</f>
        <v>0</v>
      </c>
      <c r="BG522" s="254">
        <f>IF(N522="zákl. přenesená",J522,0)</f>
        <v>0</v>
      </c>
      <c r="BH522" s="254">
        <f>IF(N522="sníž. přenesená",J522,0)</f>
        <v>0</v>
      </c>
      <c r="BI522" s="254">
        <f>IF(N522="nulová",J522,0)</f>
        <v>0</v>
      </c>
      <c r="BJ522" s="18" t="s">
        <v>83</v>
      </c>
      <c r="BK522" s="254">
        <f>ROUND(I522*H522,2)</f>
        <v>0</v>
      </c>
      <c r="BL522" s="18" t="s">
        <v>195</v>
      </c>
      <c r="BM522" s="253" t="s">
        <v>1769</v>
      </c>
    </row>
    <row r="523" spans="1:47" s="2" customFormat="1" ht="12">
      <c r="A523" s="39"/>
      <c r="B523" s="40"/>
      <c r="C523" s="41"/>
      <c r="D523" s="255" t="s">
        <v>182</v>
      </c>
      <c r="E523" s="41"/>
      <c r="F523" s="256" t="s">
        <v>705</v>
      </c>
      <c r="G523" s="41"/>
      <c r="H523" s="41"/>
      <c r="I523" s="210"/>
      <c r="J523" s="41"/>
      <c r="K523" s="41"/>
      <c r="L523" s="45"/>
      <c r="M523" s="257"/>
      <c r="N523" s="258"/>
      <c r="O523" s="92"/>
      <c r="P523" s="92"/>
      <c r="Q523" s="92"/>
      <c r="R523" s="92"/>
      <c r="S523" s="92"/>
      <c r="T523" s="93"/>
      <c r="U523" s="39"/>
      <c r="V523" s="39"/>
      <c r="W523" s="39"/>
      <c r="X523" s="39"/>
      <c r="Y523" s="39"/>
      <c r="Z523" s="39"/>
      <c r="AA523" s="39"/>
      <c r="AB523" s="39"/>
      <c r="AC523" s="39"/>
      <c r="AD523" s="39"/>
      <c r="AE523" s="39"/>
      <c r="AT523" s="18" t="s">
        <v>182</v>
      </c>
      <c r="AU523" s="18" t="s">
        <v>83</v>
      </c>
    </row>
    <row r="524" spans="1:47" s="2" customFormat="1" ht="12">
      <c r="A524" s="39"/>
      <c r="B524" s="40"/>
      <c r="C524" s="41"/>
      <c r="D524" s="271" t="s">
        <v>218</v>
      </c>
      <c r="E524" s="41"/>
      <c r="F524" s="272" t="s">
        <v>706</v>
      </c>
      <c r="G524" s="41"/>
      <c r="H524" s="41"/>
      <c r="I524" s="210"/>
      <c r="J524" s="41"/>
      <c r="K524" s="41"/>
      <c r="L524" s="45"/>
      <c r="M524" s="257"/>
      <c r="N524" s="258"/>
      <c r="O524" s="92"/>
      <c r="P524" s="92"/>
      <c r="Q524" s="92"/>
      <c r="R524" s="92"/>
      <c r="S524" s="92"/>
      <c r="T524" s="93"/>
      <c r="U524" s="39"/>
      <c r="V524" s="39"/>
      <c r="W524" s="39"/>
      <c r="X524" s="39"/>
      <c r="Y524" s="39"/>
      <c r="Z524" s="39"/>
      <c r="AA524" s="39"/>
      <c r="AB524" s="39"/>
      <c r="AC524" s="39"/>
      <c r="AD524" s="39"/>
      <c r="AE524" s="39"/>
      <c r="AT524" s="18" t="s">
        <v>218</v>
      </c>
      <c r="AU524" s="18" t="s">
        <v>83</v>
      </c>
    </row>
    <row r="525" spans="1:47" s="2" customFormat="1" ht="12">
      <c r="A525" s="39"/>
      <c r="B525" s="40"/>
      <c r="C525" s="41"/>
      <c r="D525" s="255" t="s">
        <v>242</v>
      </c>
      <c r="E525" s="41"/>
      <c r="F525" s="259" t="s">
        <v>1766</v>
      </c>
      <c r="G525" s="41"/>
      <c r="H525" s="41"/>
      <c r="I525" s="210"/>
      <c r="J525" s="41"/>
      <c r="K525" s="41"/>
      <c r="L525" s="45"/>
      <c r="M525" s="257"/>
      <c r="N525" s="258"/>
      <c r="O525" s="92"/>
      <c r="P525" s="92"/>
      <c r="Q525" s="92"/>
      <c r="R525" s="92"/>
      <c r="S525" s="92"/>
      <c r="T525" s="93"/>
      <c r="U525" s="39"/>
      <c r="V525" s="39"/>
      <c r="W525" s="39"/>
      <c r="X525" s="39"/>
      <c r="Y525" s="39"/>
      <c r="Z525" s="39"/>
      <c r="AA525" s="39"/>
      <c r="AB525" s="39"/>
      <c r="AC525" s="39"/>
      <c r="AD525" s="39"/>
      <c r="AE525" s="39"/>
      <c r="AT525" s="18" t="s">
        <v>242</v>
      </c>
      <c r="AU525" s="18" t="s">
        <v>83</v>
      </c>
    </row>
    <row r="526" spans="1:51" s="14" customFormat="1" ht="12">
      <c r="A526" s="14"/>
      <c r="B526" s="277"/>
      <c r="C526" s="278"/>
      <c r="D526" s="255" t="s">
        <v>203</v>
      </c>
      <c r="E526" s="279" t="s">
        <v>1</v>
      </c>
      <c r="F526" s="280" t="s">
        <v>1770</v>
      </c>
      <c r="G526" s="278"/>
      <c r="H526" s="279" t="s">
        <v>1</v>
      </c>
      <c r="I526" s="281"/>
      <c r="J526" s="278"/>
      <c r="K526" s="278"/>
      <c r="L526" s="282"/>
      <c r="M526" s="283"/>
      <c r="N526" s="284"/>
      <c r="O526" s="284"/>
      <c r="P526" s="284"/>
      <c r="Q526" s="284"/>
      <c r="R526" s="284"/>
      <c r="S526" s="284"/>
      <c r="T526" s="285"/>
      <c r="U526" s="14"/>
      <c r="V526" s="14"/>
      <c r="W526" s="14"/>
      <c r="X526" s="14"/>
      <c r="Y526" s="14"/>
      <c r="Z526" s="14"/>
      <c r="AA526" s="14"/>
      <c r="AB526" s="14"/>
      <c r="AC526" s="14"/>
      <c r="AD526" s="14"/>
      <c r="AE526" s="14"/>
      <c r="AT526" s="286" t="s">
        <v>203</v>
      </c>
      <c r="AU526" s="286" t="s">
        <v>83</v>
      </c>
      <c r="AV526" s="14" t="s">
        <v>83</v>
      </c>
      <c r="AW526" s="14" t="s">
        <v>32</v>
      </c>
      <c r="AX526" s="14" t="s">
        <v>75</v>
      </c>
      <c r="AY526" s="286" t="s">
        <v>172</v>
      </c>
    </row>
    <row r="527" spans="1:51" s="13" customFormat="1" ht="12">
      <c r="A527" s="13"/>
      <c r="B527" s="260"/>
      <c r="C527" s="261"/>
      <c r="D527" s="255" t="s">
        <v>203</v>
      </c>
      <c r="E527" s="262" t="s">
        <v>1771</v>
      </c>
      <c r="F527" s="263" t="s">
        <v>1772</v>
      </c>
      <c r="G527" s="261"/>
      <c r="H527" s="264">
        <v>159.804</v>
      </c>
      <c r="I527" s="265"/>
      <c r="J527" s="261"/>
      <c r="K527" s="261"/>
      <c r="L527" s="266"/>
      <c r="M527" s="267"/>
      <c r="N527" s="268"/>
      <c r="O527" s="268"/>
      <c r="P527" s="268"/>
      <c r="Q527" s="268"/>
      <c r="R527" s="268"/>
      <c r="S527" s="268"/>
      <c r="T527" s="269"/>
      <c r="U527" s="13"/>
      <c r="V527" s="13"/>
      <c r="W527" s="13"/>
      <c r="X527" s="13"/>
      <c r="Y527" s="13"/>
      <c r="Z527" s="13"/>
      <c r="AA527" s="13"/>
      <c r="AB527" s="13"/>
      <c r="AC527" s="13"/>
      <c r="AD527" s="13"/>
      <c r="AE527" s="13"/>
      <c r="AT527" s="270" t="s">
        <v>203</v>
      </c>
      <c r="AU527" s="270" t="s">
        <v>83</v>
      </c>
      <c r="AV527" s="13" t="s">
        <v>85</v>
      </c>
      <c r="AW527" s="13" t="s">
        <v>32</v>
      </c>
      <c r="AX527" s="13" t="s">
        <v>83</v>
      </c>
      <c r="AY527" s="270" t="s">
        <v>172</v>
      </c>
    </row>
    <row r="528" spans="1:65" s="2" customFormat="1" ht="37.8" customHeight="1">
      <c r="A528" s="39"/>
      <c r="B528" s="40"/>
      <c r="C528" s="242" t="s">
        <v>604</v>
      </c>
      <c r="D528" s="242" t="s">
        <v>175</v>
      </c>
      <c r="E528" s="243" t="s">
        <v>1773</v>
      </c>
      <c r="F528" s="244" t="s">
        <v>1774</v>
      </c>
      <c r="G528" s="245" t="s">
        <v>1369</v>
      </c>
      <c r="H528" s="246">
        <v>17.756</v>
      </c>
      <c r="I528" s="247"/>
      <c r="J528" s="248">
        <f>ROUND(I528*H528,2)</f>
        <v>0</v>
      </c>
      <c r="K528" s="244" t="s">
        <v>216</v>
      </c>
      <c r="L528" s="45"/>
      <c r="M528" s="249" t="s">
        <v>1</v>
      </c>
      <c r="N528" s="250" t="s">
        <v>40</v>
      </c>
      <c r="O528" s="92"/>
      <c r="P528" s="251">
        <f>O528*H528</f>
        <v>0</v>
      </c>
      <c r="Q528" s="251">
        <v>0</v>
      </c>
      <c r="R528" s="251">
        <f>Q528*H528</f>
        <v>0</v>
      </c>
      <c r="S528" s="251">
        <v>0</v>
      </c>
      <c r="T528" s="252">
        <f>S528*H528</f>
        <v>0</v>
      </c>
      <c r="U528" s="39"/>
      <c r="V528" s="39"/>
      <c r="W528" s="39"/>
      <c r="X528" s="39"/>
      <c r="Y528" s="39"/>
      <c r="Z528" s="39"/>
      <c r="AA528" s="39"/>
      <c r="AB528" s="39"/>
      <c r="AC528" s="39"/>
      <c r="AD528" s="39"/>
      <c r="AE528" s="39"/>
      <c r="AR528" s="253" t="s">
        <v>195</v>
      </c>
      <c r="AT528" s="253" t="s">
        <v>175</v>
      </c>
      <c r="AU528" s="253" t="s">
        <v>83</v>
      </c>
      <c r="AY528" s="18" t="s">
        <v>172</v>
      </c>
      <c r="BE528" s="254">
        <f>IF(N528="základní",J528,0)</f>
        <v>0</v>
      </c>
      <c r="BF528" s="254">
        <f>IF(N528="snížená",J528,0)</f>
        <v>0</v>
      </c>
      <c r="BG528" s="254">
        <f>IF(N528="zákl. přenesená",J528,0)</f>
        <v>0</v>
      </c>
      <c r="BH528" s="254">
        <f>IF(N528="sníž. přenesená",J528,0)</f>
        <v>0</v>
      </c>
      <c r="BI528" s="254">
        <f>IF(N528="nulová",J528,0)</f>
        <v>0</v>
      </c>
      <c r="BJ528" s="18" t="s">
        <v>83</v>
      </c>
      <c r="BK528" s="254">
        <f>ROUND(I528*H528,2)</f>
        <v>0</v>
      </c>
      <c r="BL528" s="18" t="s">
        <v>195</v>
      </c>
      <c r="BM528" s="253" t="s">
        <v>1775</v>
      </c>
    </row>
    <row r="529" spans="1:47" s="2" customFormat="1" ht="12">
      <c r="A529" s="39"/>
      <c r="B529" s="40"/>
      <c r="C529" s="41"/>
      <c r="D529" s="255" t="s">
        <v>182</v>
      </c>
      <c r="E529" s="41"/>
      <c r="F529" s="256" t="s">
        <v>1776</v>
      </c>
      <c r="G529" s="41"/>
      <c r="H529" s="41"/>
      <c r="I529" s="210"/>
      <c r="J529" s="41"/>
      <c r="K529" s="41"/>
      <c r="L529" s="45"/>
      <c r="M529" s="257"/>
      <c r="N529" s="258"/>
      <c r="O529" s="92"/>
      <c r="P529" s="92"/>
      <c r="Q529" s="92"/>
      <c r="R529" s="92"/>
      <c r="S529" s="92"/>
      <c r="T529" s="93"/>
      <c r="U529" s="39"/>
      <c r="V529" s="39"/>
      <c r="W529" s="39"/>
      <c r="X529" s="39"/>
      <c r="Y529" s="39"/>
      <c r="Z529" s="39"/>
      <c r="AA529" s="39"/>
      <c r="AB529" s="39"/>
      <c r="AC529" s="39"/>
      <c r="AD529" s="39"/>
      <c r="AE529" s="39"/>
      <c r="AT529" s="18" t="s">
        <v>182</v>
      </c>
      <c r="AU529" s="18" t="s">
        <v>83</v>
      </c>
    </row>
    <row r="530" spans="1:47" s="2" customFormat="1" ht="12">
      <c r="A530" s="39"/>
      <c r="B530" s="40"/>
      <c r="C530" s="41"/>
      <c r="D530" s="271" t="s">
        <v>218</v>
      </c>
      <c r="E530" s="41"/>
      <c r="F530" s="272" t="s">
        <v>1777</v>
      </c>
      <c r="G530" s="41"/>
      <c r="H530" s="41"/>
      <c r="I530" s="210"/>
      <c r="J530" s="41"/>
      <c r="K530" s="41"/>
      <c r="L530" s="45"/>
      <c r="M530" s="257"/>
      <c r="N530" s="258"/>
      <c r="O530" s="92"/>
      <c r="P530" s="92"/>
      <c r="Q530" s="92"/>
      <c r="R530" s="92"/>
      <c r="S530" s="92"/>
      <c r="T530" s="93"/>
      <c r="U530" s="39"/>
      <c r="V530" s="39"/>
      <c r="W530" s="39"/>
      <c r="X530" s="39"/>
      <c r="Y530" s="39"/>
      <c r="Z530" s="39"/>
      <c r="AA530" s="39"/>
      <c r="AB530" s="39"/>
      <c r="AC530" s="39"/>
      <c r="AD530" s="39"/>
      <c r="AE530" s="39"/>
      <c r="AT530" s="18" t="s">
        <v>218</v>
      </c>
      <c r="AU530" s="18" t="s">
        <v>83</v>
      </c>
    </row>
    <row r="531" spans="1:47" s="2" customFormat="1" ht="12">
      <c r="A531" s="39"/>
      <c r="B531" s="40"/>
      <c r="C531" s="41"/>
      <c r="D531" s="255" t="s">
        <v>242</v>
      </c>
      <c r="E531" s="41"/>
      <c r="F531" s="259" t="s">
        <v>1778</v>
      </c>
      <c r="G531" s="41"/>
      <c r="H531" s="41"/>
      <c r="I531" s="210"/>
      <c r="J531" s="41"/>
      <c r="K531" s="41"/>
      <c r="L531" s="45"/>
      <c r="M531" s="257"/>
      <c r="N531" s="258"/>
      <c r="O531" s="92"/>
      <c r="P531" s="92"/>
      <c r="Q531" s="92"/>
      <c r="R531" s="92"/>
      <c r="S531" s="92"/>
      <c r="T531" s="93"/>
      <c r="U531" s="39"/>
      <c r="V531" s="39"/>
      <c r="W531" s="39"/>
      <c r="X531" s="39"/>
      <c r="Y531" s="39"/>
      <c r="Z531" s="39"/>
      <c r="AA531" s="39"/>
      <c r="AB531" s="39"/>
      <c r="AC531" s="39"/>
      <c r="AD531" s="39"/>
      <c r="AE531" s="39"/>
      <c r="AT531" s="18" t="s">
        <v>242</v>
      </c>
      <c r="AU531" s="18" t="s">
        <v>83</v>
      </c>
    </row>
    <row r="532" spans="1:51" s="13" customFormat="1" ht="12">
      <c r="A532" s="13"/>
      <c r="B532" s="260"/>
      <c r="C532" s="261"/>
      <c r="D532" s="255" t="s">
        <v>203</v>
      </c>
      <c r="E532" s="262" t="s">
        <v>1779</v>
      </c>
      <c r="F532" s="263" t="s">
        <v>1768</v>
      </c>
      <c r="G532" s="261"/>
      <c r="H532" s="264">
        <v>17.756</v>
      </c>
      <c r="I532" s="265"/>
      <c r="J532" s="261"/>
      <c r="K532" s="261"/>
      <c r="L532" s="266"/>
      <c r="M532" s="267"/>
      <c r="N532" s="268"/>
      <c r="O532" s="268"/>
      <c r="P532" s="268"/>
      <c r="Q532" s="268"/>
      <c r="R532" s="268"/>
      <c r="S532" s="268"/>
      <c r="T532" s="269"/>
      <c r="U532" s="13"/>
      <c r="V532" s="13"/>
      <c r="W532" s="13"/>
      <c r="X532" s="13"/>
      <c r="Y532" s="13"/>
      <c r="Z532" s="13"/>
      <c r="AA532" s="13"/>
      <c r="AB532" s="13"/>
      <c r="AC532" s="13"/>
      <c r="AD532" s="13"/>
      <c r="AE532" s="13"/>
      <c r="AT532" s="270" t="s">
        <v>203</v>
      </c>
      <c r="AU532" s="270" t="s">
        <v>83</v>
      </c>
      <c r="AV532" s="13" t="s">
        <v>85</v>
      </c>
      <c r="AW532" s="13" t="s">
        <v>32</v>
      </c>
      <c r="AX532" s="13" t="s">
        <v>83</v>
      </c>
      <c r="AY532" s="270" t="s">
        <v>172</v>
      </c>
    </row>
    <row r="533" spans="1:63" s="12" customFormat="1" ht="25.9" customHeight="1">
      <c r="A533" s="12"/>
      <c r="B533" s="226"/>
      <c r="C533" s="227"/>
      <c r="D533" s="228" t="s">
        <v>74</v>
      </c>
      <c r="E533" s="229" t="s">
        <v>757</v>
      </c>
      <c r="F533" s="229" t="s">
        <v>758</v>
      </c>
      <c r="G533" s="227"/>
      <c r="H533" s="227"/>
      <c r="I533" s="230"/>
      <c r="J533" s="231">
        <f>BK533</f>
        <v>0</v>
      </c>
      <c r="K533" s="227"/>
      <c r="L533" s="232"/>
      <c r="M533" s="233"/>
      <c r="N533" s="234"/>
      <c r="O533" s="234"/>
      <c r="P533" s="235">
        <f>SUM(P534:P536)</f>
        <v>0</v>
      </c>
      <c r="Q533" s="234"/>
      <c r="R533" s="235">
        <f>SUM(R534:R536)</f>
        <v>0</v>
      </c>
      <c r="S533" s="234"/>
      <c r="T533" s="236">
        <f>SUM(T534:T536)</f>
        <v>0</v>
      </c>
      <c r="U533" s="12"/>
      <c r="V533" s="12"/>
      <c r="W533" s="12"/>
      <c r="X533" s="12"/>
      <c r="Y533" s="12"/>
      <c r="Z533" s="12"/>
      <c r="AA533" s="12"/>
      <c r="AB533" s="12"/>
      <c r="AC533" s="12"/>
      <c r="AD533" s="12"/>
      <c r="AE533" s="12"/>
      <c r="AR533" s="237" t="s">
        <v>195</v>
      </c>
      <c r="AT533" s="238" t="s">
        <v>74</v>
      </c>
      <c r="AU533" s="238" t="s">
        <v>75</v>
      </c>
      <c r="AY533" s="237" t="s">
        <v>172</v>
      </c>
      <c r="BK533" s="239">
        <f>SUM(BK534:BK536)</f>
        <v>0</v>
      </c>
    </row>
    <row r="534" spans="1:65" s="2" customFormat="1" ht="21.75" customHeight="1">
      <c r="A534" s="39"/>
      <c r="B534" s="40"/>
      <c r="C534" s="242" t="s">
        <v>612</v>
      </c>
      <c r="D534" s="242" t="s">
        <v>175</v>
      </c>
      <c r="E534" s="243" t="s">
        <v>1780</v>
      </c>
      <c r="F534" s="244" t="s">
        <v>1781</v>
      </c>
      <c r="G534" s="245" t="s">
        <v>1369</v>
      </c>
      <c r="H534" s="246">
        <v>35.834</v>
      </c>
      <c r="I534" s="247"/>
      <c r="J534" s="248">
        <f>ROUND(I534*H534,2)</f>
        <v>0</v>
      </c>
      <c r="K534" s="244" t="s">
        <v>216</v>
      </c>
      <c r="L534" s="45"/>
      <c r="M534" s="249" t="s">
        <v>1</v>
      </c>
      <c r="N534" s="250" t="s">
        <v>40</v>
      </c>
      <c r="O534" s="92"/>
      <c r="P534" s="251">
        <f>O534*H534</f>
        <v>0</v>
      </c>
      <c r="Q534" s="251">
        <v>0</v>
      </c>
      <c r="R534" s="251">
        <f>Q534*H534</f>
        <v>0</v>
      </c>
      <c r="S534" s="251">
        <v>0</v>
      </c>
      <c r="T534" s="252">
        <f>S534*H534</f>
        <v>0</v>
      </c>
      <c r="U534" s="39"/>
      <c r="V534" s="39"/>
      <c r="W534" s="39"/>
      <c r="X534" s="39"/>
      <c r="Y534" s="39"/>
      <c r="Z534" s="39"/>
      <c r="AA534" s="39"/>
      <c r="AB534" s="39"/>
      <c r="AC534" s="39"/>
      <c r="AD534" s="39"/>
      <c r="AE534" s="39"/>
      <c r="AR534" s="253" t="s">
        <v>195</v>
      </c>
      <c r="AT534" s="253" t="s">
        <v>175</v>
      </c>
      <c r="AU534" s="253" t="s">
        <v>83</v>
      </c>
      <c r="AY534" s="18" t="s">
        <v>172</v>
      </c>
      <c r="BE534" s="254">
        <f>IF(N534="základní",J534,0)</f>
        <v>0</v>
      </c>
      <c r="BF534" s="254">
        <f>IF(N534="snížená",J534,0)</f>
        <v>0</v>
      </c>
      <c r="BG534" s="254">
        <f>IF(N534="zákl. přenesená",J534,0)</f>
        <v>0</v>
      </c>
      <c r="BH534" s="254">
        <f>IF(N534="sníž. přenesená",J534,0)</f>
        <v>0</v>
      </c>
      <c r="BI534" s="254">
        <f>IF(N534="nulová",J534,0)</f>
        <v>0</v>
      </c>
      <c r="BJ534" s="18" t="s">
        <v>83</v>
      </c>
      <c r="BK534" s="254">
        <f>ROUND(I534*H534,2)</f>
        <v>0</v>
      </c>
      <c r="BL534" s="18" t="s">
        <v>195</v>
      </c>
      <c r="BM534" s="253" t="s">
        <v>1782</v>
      </c>
    </row>
    <row r="535" spans="1:47" s="2" customFormat="1" ht="12">
      <c r="A535" s="39"/>
      <c r="B535" s="40"/>
      <c r="C535" s="41"/>
      <c r="D535" s="255" t="s">
        <v>182</v>
      </c>
      <c r="E535" s="41"/>
      <c r="F535" s="256" t="s">
        <v>1783</v>
      </c>
      <c r="G535" s="41"/>
      <c r="H535" s="41"/>
      <c r="I535" s="210"/>
      <c r="J535" s="41"/>
      <c r="K535" s="41"/>
      <c r="L535" s="45"/>
      <c r="M535" s="257"/>
      <c r="N535" s="258"/>
      <c r="O535" s="92"/>
      <c r="P535" s="92"/>
      <c r="Q535" s="92"/>
      <c r="R535" s="92"/>
      <c r="S535" s="92"/>
      <c r="T535" s="93"/>
      <c r="U535" s="39"/>
      <c r="V535" s="39"/>
      <c r="W535" s="39"/>
      <c r="X535" s="39"/>
      <c r="Y535" s="39"/>
      <c r="Z535" s="39"/>
      <c r="AA535" s="39"/>
      <c r="AB535" s="39"/>
      <c r="AC535" s="39"/>
      <c r="AD535" s="39"/>
      <c r="AE535" s="39"/>
      <c r="AT535" s="18" t="s">
        <v>182</v>
      </c>
      <c r="AU535" s="18" t="s">
        <v>83</v>
      </c>
    </row>
    <row r="536" spans="1:47" s="2" customFormat="1" ht="12">
      <c r="A536" s="39"/>
      <c r="B536" s="40"/>
      <c r="C536" s="41"/>
      <c r="D536" s="271" t="s">
        <v>218</v>
      </c>
      <c r="E536" s="41"/>
      <c r="F536" s="272" t="s">
        <v>1784</v>
      </c>
      <c r="G536" s="41"/>
      <c r="H536" s="41"/>
      <c r="I536" s="210"/>
      <c r="J536" s="41"/>
      <c r="K536" s="41"/>
      <c r="L536" s="45"/>
      <c r="M536" s="319"/>
      <c r="N536" s="320"/>
      <c r="O536" s="321"/>
      <c r="P536" s="321"/>
      <c r="Q536" s="321"/>
      <c r="R536" s="321"/>
      <c r="S536" s="321"/>
      <c r="T536" s="322"/>
      <c r="U536" s="39"/>
      <c r="V536" s="39"/>
      <c r="W536" s="39"/>
      <c r="X536" s="39"/>
      <c r="Y536" s="39"/>
      <c r="Z536" s="39"/>
      <c r="AA536" s="39"/>
      <c r="AB536" s="39"/>
      <c r="AC536" s="39"/>
      <c r="AD536" s="39"/>
      <c r="AE536" s="39"/>
      <c r="AT536" s="18" t="s">
        <v>218</v>
      </c>
      <c r="AU536" s="18" t="s">
        <v>83</v>
      </c>
    </row>
    <row r="537" spans="1:31" s="2" customFormat="1" ht="6.95" customHeight="1">
      <c r="A537" s="39"/>
      <c r="B537" s="67"/>
      <c r="C537" s="68"/>
      <c r="D537" s="68"/>
      <c r="E537" s="68"/>
      <c r="F537" s="68"/>
      <c r="G537" s="68"/>
      <c r="H537" s="68"/>
      <c r="I537" s="68"/>
      <c r="J537" s="68"/>
      <c r="K537" s="68"/>
      <c r="L537" s="45"/>
      <c r="M537" s="39"/>
      <c r="O537" s="39"/>
      <c r="P537" s="39"/>
      <c r="Q537" s="39"/>
      <c r="R537" s="39"/>
      <c r="S537" s="39"/>
      <c r="T537" s="39"/>
      <c r="U537" s="39"/>
      <c r="V537" s="39"/>
      <c r="W537" s="39"/>
      <c r="X537" s="39"/>
      <c r="Y537" s="39"/>
      <c r="Z537" s="39"/>
      <c r="AA537" s="39"/>
      <c r="AB537" s="39"/>
      <c r="AC537" s="39"/>
      <c r="AD537" s="39"/>
      <c r="AE537" s="39"/>
    </row>
  </sheetData>
  <sheetProtection password="CC35" sheet="1" objects="1" scenarios="1" formatColumns="0" formatRows="0" autoFilter="0"/>
  <autoFilter ref="C132:K536"/>
  <mergeCells count="14">
    <mergeCell ref="E7:H7"/>
    <mergeCell ref="E9:H9"/>
    <mergeCell ref="E18:H18"/>
    <mergeCell ref="E27:H27"/>
    <mergeCell ref="E85:H85"/>
    <mergeCell ref="E87:H87"/>
    <mergeCell ref="D107:F107"/>
    <mergeCell ref="D108:F108"/>
    <mergeCell ref="D109:F109"/>
    <mergeCell ref="D110:F110"/>
    <mergeCell ref="D111:F111"/>
    <mergeCell ref="E123:H123"/>
    <mergeCell ref="E125:H125"/>
    <mergeCell ref="L2:V2"/>
  </mergeCells>
  <hyperlinks>
    <hyperlink ref="F161" r:id="rId1" display="https://podminky.urs.cz/item/CS_URS_2022_01/171201231"/>
    <hyperlink ref="F165" r:id="rId2" display="https://podminky.urs.cz/item/CS_URS_2022_01/171251201"/>
    <hyperlink ref="F170" r:id="rId3" display="https://podminky.urs.cz/item/CS_URS_2022_01/174151101"/>
    <hyperlink ref="F183" r:id="rId4" display="https://podminky.urs.cz/item/CS_URS_2022_01/711112001"/>
    <hyperlink ref="F198" r:id="rId5" display="https://podminky.urs.cz/item/CS_URS_2022_01/711112002"/>
    <hyperlink ref="F212" r:id="rId6" display="https://podminky.urs.cz/item/CS_URS_2022_01/711132101"/>
    <hyperlink ref="F235" r:id="rId7" display="https://podminky.urs.cz/item/CS_URS_2022_01/810391811"/>
    <hyperlink ref="F251" r:id="rId8" display="https://podminky.urs.cz/item/CS_URS_2022_01/919735111"/>
    <hyperlink ref="F257" r:id="rId9" display="https://podminky.urs.cz/item/CS_URS_2022_01/962052211"/>
    <hyperlink ref="F267" r:id="rId10" display="https://podminky.urs.cz/item/CS_URS_2022_01/966075212"/>
    <hyperlink ref="F327" r:id="rId11" display="https://podminky.urs.cz/item/CS_URS_2022_01/985112193"/>
    <hyperlink ref="F332" r:id="rId12" display="https://podminky.urs.cz/item/CS_URS_2022_01/985121101"/>
    <hyperlink ref="F356" r:id="rId13" display="https://podminky.urs.cz/item/CS_URS_2022_01/985121201"/>
    <hyperlink ref="F368" r:id="rId14" display="https://podminky.urs.cz/item/CS_URS_2022_01/985121912"/>
    <hyperlink ref="F455" r:id="rId15" display="https://podminky.urs.cz/item/CS_URS_2022_01/985312192"/>
    <hyperlink ref="F460" r:id="rId16" display="https://podminky.urs.cz/item/CS_URS_2022_01/985321211"/>
    <hyperlink ref="F478" r:id="rId17" display="https://podminky.urs.cz/item/CS_URS_2022_01/985321912"/>
    <hyperlink ref="F482" r:id="rId18" display="https://podminky.urs.cz/item/CS_URS_2022_01/985323211"/>
    <hyperlink ref="F499" r:id="rId19" display="https://podminky.urs.cz/item/CS_URS_2022_01/985323912"/>
    <hyperlink ref="F502" r:id="rId20" display="https://podminky.urs.cz/item/CS_URS_2022_01/985324111"/>
    <hyperlink ref="F515" r:id="rId21" display="https://podminky.urs.cz/item/CS_URS_2022_01/985324912"/>
    <hyperlink ref="F519" r:id="rId22" display="https://podminky.urs.cz/item/CS_URS_2022_01/997013501"/>
    <hyperlink ref="F524" r:id="rId23" display="https://podminky.urs.cz/item/CS_URS_2022_01/997013509"/>
    <hyperlink ref="F530" r:id="rId24" display="https://podminky.urs.cz/item/CS_URS_2022_01/997013602"/>
    <hyperlink ref="F536" r:id="rId25" display="https://podminky.urs.cz/item/CS_URS_2022_01/9981521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6"/>
</worksheet>
</file>

<file path=xl/worksheets/sheet9.xml><?xml version="1.0" encoding="utf-8"?>
<worksheet xmlns="http://schemas.openxmlformats.org/spreadsheetml/2006/main" xmlns:r="http://schemas.openxmlformats.org/officeDocument/2006/relationships">
  <sheetPr>
    <pageSetUpPr fitToPage="1"/>
  </sheetPr>
  <dimension ref="A2:BM38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106</v>
      </c>
    </row>
    <row r="3" spans="2:46" s="1" customFormat="1" ht="6.95" customHeight="1">
      <c r="B3" s="147"/>
      <c r="C3" s="148"/>
      <c r="D3" s="148"/>
      <c r="E3" s="148"/>
      <c r="F3" s="148"/>
      <c r="G3" s="148"/>
      <c r="H3" s="148"/>
      <c r="I3" s="148"/>
      <c r="J3" s="148"/>
      <c r="K3" s="148"/>
      <c r="L3" s="21"/>
      <c r="AT3" s="18" t="s">
        <v>85</v>
      </c>
    </row>
    <row r="4" spans="2:46" s="1" customFormat="1" ht="24.95" customHeight="1">
      <c r="B4" s="21"/>
      <c r="D4" s="149" t="s">
        <v>132</v>
      </c>
      <c r="L4" s="21"/>
      <c r="M4" s="150" t="s">
        <v>10</v>
      </c>
      <c r="AT4" s="18" t="s">
        <v>4</v>
      </c>
    </row>
    <row r="5" spans="2:12" s="1" customFormat="1" ht="6.95" customHeight="1">
      <c r="B5" s="21"/>
      <c r="L5" s="21"/>
    </row>
    <row r="6" spans="2:12" s="1" customFormat="1" ht="12" customHeight="1">
      <c r="B6" s="21"/>
      <c r="D6" s="151" t="s">
        <v>16</v>
      </c>
      <c r="L6" s="21"/>
    </row>
    <row r="7" spans="2:12" s="1" customFormat="1" ht="26.25" customHeight="1">
      <c r="B7" s="21"/>
      <c r="E7" s="152" t="str">
        <f>'Rekapitulace stavby'!K6</f>
        <v>Chodník a úpravy autobusových zastávek, ul. Císařská v Novém Jičíně (Bocheta)</v>
      </c>
      <c r="F7" s="151"/>
      <c r="G7" s="151"/>
      <c r="H7" s="151"/>
      <c r="L7" s="21"/>
    </row>
    <row r="8" spans="1:31" s="2" customFormat="1" ht="12" customHeight="1">
      <c r="A8" s="39"/>
      <c r="B8" s="45"/>
      <c r="C8" s="39"/>
      <c r="D8" s="151" t="s">
        <v>133</v>
      </c>
      <c r="E8" s="39"/>
      <c r="F8" s="39"/>
      <c r="G8" s="39"/>
      <c r="H8" s="39"/>
      <c r="I8" s="39"/>
      <c r="J8" s="39"/>
      <c r="K8" s="39"/>
      <c r="L8" s="64"/>
      <c r="S8" s="39"/>
      <c r="T8" s="39"/>
      <c r="U8" s="39"/>
      <c r="V8" s="39"/>
      <c r="W8" s="39"/>
      <c r="X8" s="39"/>
      <c r="Y8" s="39"/>
      <c r="Z8" s="39"/>
      <c r="AA8" s="39"/>
      <c r="AB8" s="39"/>
      <c r="AC8" s="39"/>
      <c r="AD8" s="39"/>
      <c r="AE8" s="39"/>
    </row>
    <row r="9" spans="1:31" s="2" customFormat="1" ht="16.5" customHeight="1">
      <c r="A9" s="39"/>
      <c r="B9" s="45"/>
      <c r="C9" s="39"/>
      <c r="D9" s="39"/>
      <c r="E9" s="153" t="s">
        <v>1785</v>
      </c>
      <c r="F9" s="39"/>
      <c r="G9" s="39"/>
      <c r="H9" s="39"/>
      <c r="I9" s="39"/>
      <c r="J9" s="39"/>
      <c r="K9" s="39"/>
      <c r="L9" s="64"/>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64"/>
      <c r="S10" s="39"/>
      <c r="T10" s="39"/>
      <c r="U10" s="39"/>
      <c r="V10" s="39"/>
      <c r="W10" s="39"/>
      <c r="X10" s="39"/>
      <c r="Y10" s="39"/>
      <c r="Z10" s="39"/>
      <c r="AA10" s="39"/>
      <c r="AB10" s="39"/>
      <c r="AC10" s="39"/>
      <c r="AD10" s="39"/>
      <c r="AE10" s="39"/>
    </row>
    <row r="11" spans="1:31" s="2" customFormat="1" ht="12" customHeight="1">
      <c r="A11" s="39"/>
      <c r="B11" s="45"/>
      <c r="C11" s="39"/>
      <c r="D11" s="151" t="s">
        <v>18</v>
      </c>
      <c r="E11" s="39"/>
      <c r="F11" s="142" t="s">
        <v>1</v>
      </c>
      <c r="G11" s="39"/>
      <c r="H11" s="39"/>
      <c r="I11" s="151" t="s">
        <v>19</v>
      </c>
      <c r="J11" s="142" t="s">
        <v>1</v>
      </c>
      <c r="K11" s="39"/>
      <c r="L11" s="64"/>
      <c r="S11" s="39"/>
      <c r="T11" s="39"/>
      <c r="U11" s="39"/>
      <c r="V11" s="39"/>
      <c r="W11" s="39"/>
      <c r="X11" s="39"/>
      <c r="Y11" s="39"/>
      <c r="Z11" s="39"/>
      <c r="AA11" s="39"/>
      <c r="AB11" s="39"/>
      <c r="AC11" s="39"/>
      <c r="AD11" s="39"/>
      <c r="AE11" s="39"/>
    </row>
    <row r="12" spans="1:31" s="2" customFormat="1" ht="12" customHeight="1">
      <c r="A12" s="39"/>
      <c r="B12" s="45"/>
      <c r="C12" s="39"/>
      <c r="D12" s="151" t="s">
        <v>20</v>
      </c>
      <c r="E12" s="39"/>
      <c r="F12" s="142" t="s">
        <v>21</v>
      </c>
      <c r="G12" s="39"/>
      <c r="H12" s="39"/>
      <c r="I12" s="151" t="s">
        <v>22</v>
      </c>
      <c r="J12" s="154" t="str">
        <f>'Rekapitulace stavby'!AN8</f>
        <v>7. 2. 2022</v>
      </c>
      <c r="K12" s="39"/>
      <c r="L12" s="64"/>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64"/>
      <c r="S13" s="39"/>
      <c r="T13" s="39"/>
      <c r="U13" s="39"/>
      <c r="V13" s="39"/>
      <c r="W13" s="39"/>
      <c r="X13" s="39"/>
      <c r="Y13" s="39"/>
      <c r="Z13" s="39"/>
      <c r="AA13" s="39"/>
      <c r="AB13" s="39"/>
      <c r="AC13" s="39"/>
      <c r="AD13" s="39"/>
      <c r="AE13" s="39"/>
    </row>
    <row r="14" spans="1:31" s="2" customFormat="1" ht="12" customHeight="1">
      <c r="A14" s="39"/>
      <c r="B14" s="45"/>
      <c r="C14" s="39"/>
      <c r="D14" s="151" t="s">
        <v>24</v>
      </c>
      <c r="E14" s="39"/>
      <c r="F14" s="39"/>
      <c r="G14" s="39"/>
      <c r="H14" s="39"/>
      <c r="I14" s="151" t="s">
        <v>25</v>
      </c>
      <c r="J14" s="142" t="str">
        <f>IF('Rekapitulace stavby'!AN10="","",'Rekapitulace stavby'!AN10)</f>
        <v/>
      </c>
      <c r="K14" s="39"/>
      <c r="L14" s="64"/>
      <c r="S14" s="39"/>
      <c r="T14" s="39"/>
      <c r="U14" s="39"/>
      <c r="V14" s="39"/>
      <c r="W14" s="39"/>
      <c r="X14" s="39"/>
      <c r="Y14" s="39"/>
      <c r="Z14" s="39"/>
      <c r="AA14" s="39"/>
      <c r="AB14" s="39"/>
      <c r="AC14" s="39"/>
      <c r="AD14" s="39"/>
      <c r="AE14" s="39"/>
    </row>
    <row r="15" spans="1:31" s="2" customFormat="1" ht="18" customHeight="1">
      <c r="A15" s="39"/>
      <c r="B15" s="45"/>
      <c r="C15" s="39"/>
      <c r="D15" s="39"/>
      <c r="E15" s="142" t="str">
        <f>IF('Rekapitulace stavby'!E11="","",'Rekapitulace stavby'!E11)</f>
        <v>Město Nový Jičín</v>
      </c>
      <c r="F15" s="39"/>
      <c r="G15" s="39"/>
      <c r="H15" s="39"/>
      <c r="I15" s="151" t="s">
        <v>27</v>
      </c>
      <c r="J15" s="142" t="str">
        <f>IF('Rekapitulace stavby'!AN11="","",'Rekapitulace stavby'!AN11)</f>
        <v/>
      </c>
      <c r="K15" s="39"/>
      <c r="L15" s="64"/>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64"/>
      <c r="S16" s="39"/>
      <c r="T16" s="39"/>
      <c r="U16" s="39"/>
      <c r="V16" s="39"/>
      <c r="W16" s="39"/>
      <c r="X16" s="39"/>
      <c r="Y16" s="39"/>
      <c r="Z16" s="39"/>
      <c r="AA16" s="39"/>
      <c r="AB16" s="39"/>
      <c r="AC16" s="39"/>
      <c r="AD16" s="39"/>
      <c r="AE16" s="39"/>
    </row>
    <row r="17" spans="1:31" s="2" customFormat="1" ht="12" customHeight="1">
      <c r="A17" s="39"/>
      <c r="B17" s="45"/>
      <c r="C17" s="39"/>
      <c r="D17" s="151" t="s">
        <v>28</v>
      </c>
      <c r="E17" s="39"/>
      <c r="F17" s="39"/>
      <c r="G17" s="39"/>
      <c r="H17" s="39"/>
      <c r="I17" s="151" t="s">
        <v>25</v>
      </c>
      <c r="J17" s="34" t="str">
        <f>'Rekapitulace stavby'!AN13</f>
        <v>Vyplň údaj</v>
      </c>
      <c r="K17" s="39"/>
      <c r="L17" s="64"/>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2"/>
      <c r="G18" s="142"/>
      <c r="H18" s="142"/>
      <c r="I18" s="151" t="s">
        <v>27</v>
      </c>
      <c r="J18" s="34" t="str">
        <f>'Rekapitulace stavby'!AN14</f>
        <v>Vyplň údaj</v>
      </c>
      <c r="K18" s="39"/>
      <c r="L18" s="64"/>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64"/>
      <c r="S19" s="39"/>
      <c r="T19" s="39"/>
      <c r="U19" s="39"/>
      <c r="V19" s="39"/>
      <c r="W19" s="39"/>
      <c r="X19" s="39"/>
      <c r="Y19" s="39"/>
      <c r="Z19" s="39"/>
      <c r="AA19" s="39"/>
      <c r="AB19" s="39"/>
      <c r="AC19" s="39"/>
      <c r="AD19" s="39"/>
      <c r="AE19" s="39"/>
    </row>
    <row r="20" spans="1:31" s="2" customFormat="1" ht="12" customHeight="1">
      <c r="A20" s="39"/>
      <c r="B20" s="45"/>
      <c r="C20" s="39"/>
      <c r="D20" s="151" t="s">
        <v>30</v>
      </c>
      <c r="E20" s="39"/>
      <c r="F20" s="39"/>
      <c r="G20" s="39"/>
      <c r="H20" s="39"/>
      <c r="I20" s="151" t="s">
        <v>25</v>
      </c>
      <c r="J20" s="142" t="str">
        <f>IF('Rekapitulace stavby'!AN16="","",'Rekapitulace stavby'!AN16)</f>
        <v/>
      </c>
      <c r="K20" s="39"/>
      <c r="L20" s="64"/>
      <c r="S20" s="39"/>
      <c r="T20" s="39"/>
      <c r="U20" s="39"/>
      <c r="V20" s="39"/>
      <c r="W20" s="39"/>
      <c r="X20" s="39"/>
      <c r="Y20" s="39"/>
      <c r="Z20" s="39"/>
      <c r="AA20" s="39"/>
      <c r="AB20" s="39"/>
      <c r="AC20" s="39"/>
      <c r="AD20" s="39"/>
      <c r="AE20" s="39"/>
    </row>
    <row r="21" spans="1:31" s="2" customFormat="1" ht="18" customHeight="1">
      <c r="A21" s="39"/>
      <c r="B21" s="45"/>
      <c r="C21" s="39"/>
      <c r="D21" s="39"/>
      <c r="E21" s="142" t="str">
        <f>IF('Rekapitulace stavby'!E17="","",'Rekapitulace stavby'!E17)</f>
        <v>Dopraplan s.r.o.</v>
      </c>
      <c r="F21" s="39"/>
      <c r="G21" s="39"/>
      <c r="H21" s="39"/>
      <c r="I21" s="151" t="s">
        <v>27</v>
      </c>
      <c r="J21" s="142" t="str">
        <f>IF('Rekapitulace stavby'!AN17="","",'Rekapitulace stavby'!AN17)</f>
        <v/>
      </c>
      <c r="K21" s="39"/>
      <c r="L21" s="64"/>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64"/>
      <c r="S22" s="39"/>
      <c r="T22" s="39"/>
      <c r="U22" s="39"/>
      <c r="V22" s="39"/>
      <c r="W22" s="39"/>
      <c r="X22" s="39"/>
      <c r="Y22" s="39"/>
      <c r="Z22" s="39"/>
      <c r="AA22" s="39"/>
      <c r="AB22" s="39"/>
      <c r="AC22" s="39"/>
      <c r="AD22" s="39"/>
      <c r="AE22" s="39"/>
    </row>
    <row r="23" spans="1:31" s="2" customFormat="1" ht="12" customHeight="1">
      <c r="A23" s="39"/>
      <c r="B23" s="45"/>
      <c r="C23" s="39"/>
      <c r="D23" s="151" t="s">
        <v>33</v>
      </c>
      <c r="E23" s="39"/>
      <c r="F23" s="39"/>
      <c r="G23" s="39"/>
      <c r="H23" s="39"/>
      <c r="I23" s="151" t="s">
        <v>25</v>
      </c>
      <c r="J23" s="142" t="str">
        <f>IF('Rekapitulace stavby'!AN19="","",'Rekapitulace stavby'!AN19)</f>
        <v/>
      </c>
      <c r="K23" s="39"/>
      <c r="L23" s="64"/>
      <c r="S23" s="39"/>
      <c r="T23" s="39"/>
      <c r="U23" s="39"/>
      <c r="V23" s="39"/>
      <c r="W23" s="39"/>
      <c r="X23" s="39"/>
      <c r="Y23" s="39"/>
      <c r="Z23" s="39"/>
      <c r="AA23" s="39"/>
      <c r="AB23" s="39"/>
      <c r="AC23" s="39"/>
      <c r="AD23" s="39"/>
      <c r="AE23" s="39"/>
    </row>
    <row r="24" spans="1:31" s="2" customFormat="1" ht="18" customHeight="1">
      <c r="A24" s="39"/>
      <c r="B24" s="45"/>
      <c r="C24" s="39"/>
      <c r="D24" s="39"/>
      <c r="E24" s="142" t="str">
        <f>IF('Rekapitulace stavby'!E20="","",'Rekapitulace stavby'!E20)</f>
        <v xml:space="preserve"> </v>
      </c>
      <c r="F24" s="39"/>
      <c r="G24" s="39"/>
      <c r="H24" s="39"/>
      <c r="I24" s="151" t="s">
        <v>27</v>
      </c>
      <c r="J24" s="142" t="str">
        <f>IF('Rekapitulace stavby'!AN20="","",'Rekapitulace stavby'!AN20)</f>
        <v/>
      </c>
      <c r="K24" s="39"/>
      <c r="L24" s="64"/>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64"/>
      <c r="S25" s="39"/>
      <c r="T25" s="39"/>
      <c r="U25" s="39"/>
      <c r="V25" s="39"/>
      <c r="W25" s="39"/>
      <c r="X25" s="39"/>
      <c r="Y25" s="39"/>
      <c r="Z25" s="39"/>
      <c r="AA25" s="39"/>
      <c r="AB25" s="39"/>
      <c r="AC25" s="39"/>
      <c r="AD25" s="39"/>
      <c r="AE25" s="39"/>
    </row>
    <row r="26" spans="1:31" s="2" customFormat="1" ht="12" customHeight="1">
      <c r="A26" s="39"/>
      <c r="B26" s="45"/>
      <c r="C26" s="39"/>
      <c r="D26" s="151" t="s">
        <v>34</v>
      </c>
      <c r="E26" s="39"/>
      <c r="F26" s="39"/>
      <c r="G26" s="39"/>
      <c r="H26" s="39"/>
      <c r="I26" s="39"/>
      <c r="J26" s="39"/>
      <c r="K26" s="39"/>
      <c r="L26" s="64"/>
      <c r="S26" s="39"/>
      <c r="T26" s="39"/>
      <c r="U26" s="39"/>
      <c r="V26" s="39"/>
      <c r="W26" s="39"/>
      <c r="X26" s="39"/>
      <c r="Y26" s="39"/>
      <c r="Z26" s="39"/>
      <c r="AA26" s="39"/>
      <c r="AB26" s="39"/>
      <c r="AC26" s="39"/>
      <c r="AD26" s="39"/>
      <c r="AE26" s="39"/>
    </row>
    <row r="27" spans="1:31" s="8" customFormat="1" ht="16.5" customHeight="1">
      <c r="A27" s="155"/>
      <c r="B27" s="156"/>
      <c r="C27" s="155"/>
      <c r="D27" s="155"/>
      <c r="E27" s="157" t="s">
        <v>1</v>
      </c>
      <c r="F27" s="157"/>
      <c r="G27" s="157"/>
      <c r="H27" s="157"/>
      <c r="I27" s="155"/>
      <c r="J27" s="155"/>
      <c r="K27" s="155"/>
      <c r="L27" s="158"/>
      <c r="S27" s="155"/>
      <c r="T27" s="155"/>
      <c r="U27" s="155"/>
      <c r="V27" s="155"/>
      <c r="W27" s="155"/>
      <c r="X27" s="155"/>
      <c r="Y27" s="155"/>
      <c r="Z27" s="155"/>
      <c r="AA27" s="155"/>
      <c r="AB27" s="155"/>
      <c r="AC27" s="155"/>
      <c r="AD27" s="155"/>
      <c r="AE27" s="155"/>
    </row>
    <row r="28" spans="1:31" s="2" customFormat="1" ht="6.95" customHeight="1">
      <c r="A28" s="39"/>
      <c r="B28" s="45"/>
      <c r="C28" s="39"/>
      <c r="D28" s="39"/>
      <c r="E28" s="39"/>
      <c r="F28" s="39"/>
      <c r="G28" s="39"/>
      <c r="H28" s="39"/>
      <c r="I28" s="39"/>
      <c r="J28" s="39"/>
      <c r="K28" s="39"/>
      <c r="L28" s="64"/>
      <c r="S28" s="39"/>
      <c r="T28" s="39"/>
      <c r="U28" s="39"/>
      <c r="V28" s="39"/>
      <c r="W28" s="39"/>
      <c r="X28" s="39"/>
      <c r="Y28" s="39"/>
      <c r="Z28" s="39"/>
      <c r="AA28" s="39"/>
      <c r="AB28" s="39"/>
      <c r="AC28" s="39"/>
      <c r="AD28" s="39"/>
      <c r="AE28" s="39"/>
    </row>
    <row r="29" spans="1:31" s="2" customFormat="1" ht="6.95" customHeight="1">
      <c r="A29" s="39"/>
      <c r="B29" s="45"/>
      <c r="C29" s="39"/>
      <c r="D29" s="159"/>
      <c r="E29" s="159"/>
      <c r="F29" s="159"/>
      <c r="G29" s="159"/>
      <c r="H29" s="159"/>
      <c r="I29" s="159"/>
      <c r="J29" s="159"/>
      <c r="K29" s="159"/>
      <c r="L29" s="64"/>
      <c r="S29" s="39"/>
      <c r="T29" s="39"/>
      <c r="U29" s="39"/>
      <c r="V29" s="39"/>
      <c r="W29" s="39"/>
      <c r="X29" s="39"/>
      <c r="Y29" s="39"/>
      <c r="Z29" s="39"/>
      <c r="AA29" s="39"/>
      <c r="AB29" s="39"/>
      <c r="AC29" s="39"/>
      <c r="AD29" s="39"/>
      <c r="AE29" s="39"/>
    </row>
    <row r="30" spans="1:31" s="2" customFormat="1" ht="14.4" customHeight="1">
      <c r="A30" s="39"/>
      <c r="B30" s="45"/>
      <c r="C30" s="39"/>
      <c r="D30" s="142" t="s">
        <v>136</v>
      </c>
      <c r="E30" s="39"/>
      <c r="F30" s="39"/>
      <c r="G30" s="39"/>
      <c r="H30" s="39"/>
      <c r="I30" s="39"/>
      <c r="J30" s="160">
        <f>J96</f>
        <v>0</v>
      </c>
      <c r="K30" s="39"/>
      <c r="L30" s="64"/>
      <c r="S30" s="39"/>
      <c r="T30" s="39"/>
      <c r="U30" s="39"/>
      <c r="V30" s="39"/>
      <c r="W30" s="39"/>
      <c r="X30" s="39"/>
      <c r="Y30" s="39"/>
      <c r="Z30" s="39"/>
      <c r="AA30" s="39"/>
      <c r="AB30" s="39"/>
      <c r="AC30" s="39"/>
      <c r="AD30" s="39"/>
      <c r="AE30" s="39"/>
    </row>
    <row r="31" spans="1:31" s="2" customFormat="1" ht="14.4" customHeight="1">
      <c r="A31" s="39"/>
      <c r="B31" s="45"/>
      <c r="C31" s="39"/>
      <c r="D31" s="161" t="s">
        <v>137</v>
      </c>
      <c r="E31" s="39"/>
      <c r="F31" s="39"/>
      <c r="G31" s="39"/>
      <c r="H31" s="39"/>
      <c r="I31" s="39"/>
      <c r="J31" s="160">
        <f>J109</f>
        <v>0</v>
      </c>
      <c r="K31" s="39"/>
      <c r="L31" s="64"/>
      <c r="S31" s="39"/>
      <c r="T31" s="39"/>
      <c r="U31" s="39"/>
      <c r="V31" s="39"/>
      <c r="W31" s="39"/>
      <c r="X31" s="39"/>
      <c r="Y31" s="39"/>
      <c r="Z31" s="39"/>
      <c r="AA31" s="39"/>
      <c r="AB31" s="39"/>
      <c r="AC31" s="39"/>
      <c r="AD31" s="39"/>
      <c r="AE31" s="39"/>
    </row>
    <row r="32" spans="1:31" s="2" customFormat="1" ht="25.4" customHeight="1">
      <c r="A32" s="39"/>
      <c r="B32" s="45"/>
      <c r="C32" s="39"/>
      <c r="D32" s="162" t="s">
        <v>35</v>
      </c>
      <c r="E32" s="39"/>
      <c r="F32" s="39"/>
      <c r="G32" s="39"/>
      <c r="H32" s="39"/>
      <c r="I32" s="39"/>
      <c r="J32" s="163">
        <f>ROUND(J30+J31,2)</f>
        <v>0</v>
      </c>
      <c r="K32" s="39"/>
      <c r="L32" s="64"/>
      <c r="S32" s="39"/>
      <c r="T32" s="39"/>
      <c r="U32" s="39"/>
      <c r="V32" s="39"/>
      <c r="W32" s="39"/>
      <c r="X32" s="39"/>
      <c r="Y32" s="39"/>
      <c r="Z32" s="39"/>
      <c r="AA32" s="39"/>
      <c r="AB32" s="39"/>
      <c r="AC32" s="39"/>
      <c r="AD32" s="39"/>
      <c r="AE32" s="39"/>
    </row>
    <row r="33" spans="1:31" s="2" customFormat="1" ht="6.95" customHeight="1">
      <c r="A33" s="39"/>
      <c r="B33" s="45"/>
      <c r="C33" s="39"/>
      <c r="D33" s="159"/>
      <c r="E33" s="159"/>
      <c r="F33" s="159"/>
      <c r="G33" s="159"/>
      <c r="H33" s="159"/>
      <c r="I33" s="159"/>
      <c r="J33" s="159"/>
      <c r="K33" s="159"/>
      <c r="L33" s="64"/>
      <c r="S33" s="39"/>
      <c r="T33" s="39"/>
      <c r="U33" s="39"/>
      <c r="V33" s="39"/>
      <c r="W33" s="39"/>
      <c r="X33" s="39"/>
      <c r="Y33" s="39"/>
      <c r="Z33" s="39"/>
      <c r="AA33" s="39"/>
      <c r="AB33" s="39"/>
      <c r="AC33" s="39"/>
      <c r="AD33" s="39"/>
      <c r="AE33" s="39"/>
    </row>
    <row r="34" spans="1:31" s="2" customFormat="1" ht="14.4" customHeight="1">
      <c r="A34" s="39"/>
      <c r="B34" s="45"/>
      <c r="C34" s="39"/>
      <c r="D34" s="39"/>
      <c r="E34" s="39"/>
      <c r="F34" s="164" t="s">
        <v>37</v>
      </c>
      <c r="G34" s="39"/>
      <c r="H34" s="39"/>
      <c r="I34" s="164" t="s">
        <v>36</v>
      </c>
      <c r="J34" s="164" t="s">
        <v>38</v>
      </c>
      <c r="K34" s="39"/>
      <c r="L34" s="64"/>
      <c r="S34" s="39"/>
      <c r="T34" s="39"/>
      <c r="U34" s="39"/>
      <c r="V34" s="39"/>
      <c r="W34" s="39"/>
      <c r="X34" s="39"/>
      <c r="Y34" s="39"/>
      <c r="Z34" s="39"/>
      <c r="AA34" s="39"/>
      <c r="AB34" s="39"/>
      <c r="AC34" s="39"/>
      <c r="AD34" s="39"/>
      <c r="AE34" s="39"/>
    </row>
    <row r="35" spans="1:31" s="2" customFormat="1" ht="14.4" customHeight="1">
      <c r="A35" s="39"/>
      <c r="B35" s="45"/>
      <c r="C35" s="39"/>
      <c r="D35" s="165" t="s">
        <v>39</v>
      </c>
      <c r="E35" s="151" t="s">
        <v>40</v>
      </c>
      <c r="F35" s="166">
        <f>ROUND((SUM(BE109:BE116)+SUM(BE136:BE387)),2)</f>
        <v>0</v>
      </c>
      <c r="G35" s="39"/>
      <c r="H35" s="39"/>
      <c r="I35" s="167">
        <v>0.21</v>
      </c>
      <c r="J35" s="166">
        <f>ROUND(((SUM(BE109:BE116)+SUM(BE136:BE387))*I35),2)</f>
        <v>0</v>
      </c>
      <c r="K35" s="39"/>
      <c r="L35" s="64"/>
      <c r="S35" s="39"/>
      <c r="T35" s="39"/>
      <c r="U35" s="39"/>
      <c r="V35" s="39"/>
      <c r="W35" s="39"/>
      <c r="X35" s="39"/>
      <c r="Y35" s="39"/>
      <c r="Z35" s="39"/>
      <c r="AA35" s="39"/>
      <c r="AB35" s="39"/>
      <c r="AC35" s="39"/>
      <c r="AD35" s="39"/>
      <c r="AE35" s="39"/>
    </row>
    <row r="36" spans="1:31" s="2" customFormat="1" ht="14.4" customHeight="1">
      <c r="A36" s="39"/>
      <c r="B36" s="45"/>
      <c r="C36" s="39"/>
      <c r="D36" s="39"/>
      <c r="E36" s="151" t="s">
        <v>41</v>
      </c>
      <c r="F36" s="166">
        <f>ROUND((SUM(BF109:BF116)+SUM(BF136:BF387)),2)</f>
        <v>0</v>
      </c>
      <c r="G36" s="39"/>
      <c r="H36" s="39"/>
      <c r="I36" s="167">
        <v>0.15</v>
      </c>
      <c r="J36" s="166">
        <f>ROUND(((SUM(BF109:BF116)+SUM(BF136:BF387))*I36),2)</f>
        <v>0</v>
      </c>
      <c r="K36" s="39"/>
      <c r="L36" s="64"/>
      <c r="S36" s="39"/>
      <c r="T36" s="39"/>
      <c r="U36" s="39"/>
      <c r="V36" s="39"/>
      <c r="W36" s="39"/>
      <c r="X36" s="39"/>
      <c r="Y36" s="39"/>
      <c r="Z36" s="39"/>
      <c r="AA36" s="39"/>
      <c r="AB36" s="39"/>
      <c r="AC36" s="39"/>
      <c r="AD36" s="39"/>
      <c r="AE36" s="39"/>
    </row>
    <row r="37" spans="1:31" s="2" customFormat="1" ht="14.4" customHeight="1" hidden="1">
      <c r="A37" s="39"/>
      <c r="B37" s="45"/>
      <c r="C37" s="39"/>
      <c r="D37" s="39"/>
      <c r="E37" s="151" t="s">
        <v>42</v>
      </c>
      <c r="F37" s="166">
        <f>ROUND((SUM(BG109:BG116)+SUM(BG136:BG387)),2)</f>
        <v>0</v>
      </c>
      <c r="G37" s="39"/>
      <c r="H37" s="39"/>
      <c r="I37" s="167">
        <v>0.21</v>
      </c>
      <c r="J37" s="166">
        <f>0</f>
        <v>0</v>
      </c>
      <c r="K37" s="39"/>
      <c r="L37" s="64"/>
      <c r="S37" s="39"/>
      <c r="T37" s="39"/>
      <c r="U37" s="39"/>
      <c r="V37" s="39"/>
      <c r="W37" s="39"/>
      <c r="X37" s="39"/>
      <c r="Y37" s="39"/>
      <c r="Z37" s="39"/>
      <c r="AA37" s="39"/>
      <c r="AB37" s="39"/>
      <c r="AC37" s="39"/>
      <c r="AD37" s="39"/>
      <c r="AE37" s="39"/>
    </row>
    <row r="38" spans="1:31" s="2" customFormat="1" ht="14.4" customHeight="1" hidden="1">
      <c r="A38" s="39"/>
      <c r="B38" s="45"/>
      <c r="C38" s="39"/>
      <c r="D38" s="39"/>
      <c r="E38" s="151" t="s">
        <v>43</v>
      </c>
      <c r="F38" s="166">
        <f>ROUND((SUM(BH109:BH116)+SUM(BH136:BH387)),2)</f>
        <v>0</v>
      </c>
      <c r="G38" s="39"/>
      <c r="H38" s="39"/>
      <c r="I38" s="167">
        <v>0.15</v>
      </c>
      <c r="J38" s="166">
        <f>0</f>
        <v>0</v>
      </c>
      <c r="K38" s="39"/>
      <c r="L38" s="64"/>
      <c r="S38" s="39"/>
      <c r="T38" s="39"/>
      <c r="U38" s="39"/>
      <c r="V38" s="39"/>
      <c r="W38" s="39"/>
      <c r="X38" s="39"/>
      <c r="Y38" s="39"/>
      <c r="Z38" s="39"/>
      <c r="AA38" s="39"/>
      <c r="AB38" s="39"/>
      <c r="AC38" s="39"/>
      <c r="AD38" s="39"/>
      <c r="AE38" s="39"/>
    </row>
    <row r="39" spans="1:31" s="2" customFormat="1" ht="14.4" customHeight="1" hidden="1">
      <c r="A39" s="39"/>
      <c r="B39" s="45"/>
      <c r="C39" s="39"/>
      <c r="D39" s="39"/>
      <c r="E39" s="151" t="s">
        <v>44</v>
      </c>
      <c r="F39" s="166">
        <f>ROUND((SUM(BI109:BI116)+SUM(BI136:BI387)),2)</f>
        <v>0</v>
      </c>
      <c r="G39" s="39"/>
      <c r="H39" s="39"/>
      <c r="I39" s="167">
        <v>0</v>
      </c>
      <c r="J39" s="166">
        <f>0</f>
        <v>0</v>
      </c>
      <c r="K39" s="39"/>
      <c r="L39" s="64"/>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64"/>
      <c r="S40" s="39"/>
      <c r="T40" s="39"/>
      <c r="U40" s="39"/>
      <c r="V40" s="39"/>
      <c r="W40" s="39"/>
      <c r="X40" s="39"/>
      <c r="Y40" s="39"/>
      <c r="Z40" s="39"/>
      <c r="AA40" s="39"/>
      <c r="AB40" s="39"/>
      <c r="AC40" s="39"/>
      <c r="AD40" s="39"/>
      <c r="AE40" s="39"/>
    </row>
    <row r="41" spans="1:31" s="2" customFormat="1" ht="25.4" customHeight="1">
      <c r="A41" s="39"/>
      <c r="B41" s="45"/>
      <c r="C41" s="168"/>
      <c r="D41" s="169" t="s">
        <v>45</v>
      </c>
      <c r="E41" s="170"/>
      <c r="F41" s="170"/>
      <c r="G41" s="171" t="s">
        <v>46</v>
      </c>
      <c r="H41" s="172" t="s">
        <v>47</v>
      </c>
      <c r="I41" s="170"/>
      <c r="J41" s="173">
        <f>SUM(J32:J39)</f>
        <v>0</v>
      </c>
      <c r="K41" s="174"/>
      <c r="L41" s="64"/>
      <c r="S41" s="39"/>
      <c r="T41" s="39"/>
      <c r="U41" s="39"/>
      <c r="V41" s="39"/>
      <c r="W41" s="39"/>
      <c r="X41" s="39"/>
      <c r="Y41" s="39"/>
      <c r="Z41" s="39"/>
      <c r="AA41" s="39"/>
      <c r="AB41" s="39"/>
      <c r="AC41" s="39"/>
      <c r="AD41" s="39"/>
      <c r="AE41" s="39"/>
    </row>
    <row r="42" spans="1:31" s="2" customFormat="1" ht="14.4" customHeight="1">
      <c r="A42" s="39"/>
      <c r="B42" s="45"/>
      <c r="C42" s="39"/>
      <c r="D42" s="39"/>
      <c r="E42" s="39"/>
      <c r="F42" s="39"/>
      <c r="G42" s="39"/>
      <c r="H42" s="39"/>
      <c r="I42" s="39"/>
      <c r="J42" s="39"/>
      <c r="K42" s="39"/>
      <c r="L42" s="64"/>
      <c r="S42" s="39"/>
      <c r="T42" s="39"/>
      <c r="U42" s="39"/>
      <c r="V42" s="39"/>
      <c r="W42" s="39"/>
      <c r="X42" s="39"/>
      <c r="Y42" s="39"/>
      <c r="Z42" s="39"/>
      <c r="AA42" s="39"/>
      <c r="AB42" s="39"/>
      <c r="AC42" s="39"/>
      <c r="AD42" s="39"/>
      <c r="AE42" s="39"/>
    </row>
    <row r="43" spans="2:12" s="1" customFormat="1" ht="14.4" customHeight="1">
      <c r="B43" s="21"/>
      <c r="L43" s="21"/>
    </row>
    <row r="44" spans="2:12" s="1" customFormat="1" ht="14.4" customHeight="1">
      <c r="B44" s="21"/>
      <c r="L44" s="21"/>
    </row>
    <row r="45" spans="2:12" s="1" customFormat="1" ht="14.4" customHeight="1">
      <c r="B45" s="21"/>
      <c r="L45" s="21"/>
    </row>
    <row r="46" spans="2:12" s="1" customFormat="1" ht="14.4" customHeight="1">
      <c r="B46" s="21"/>
      <c r="L46" s="21"/>
    </row>
    <row r="47" spans="2:12" s="1" customFormat="1" ht="14.4" customHeight="1">
      <c r="B47" s="21"/>
      <c r="L47" s="21"/>
    </row>
    <row r="48" spans="2:12" s="1" customFormat="1" ht="14.4" customHeight="1">
      <c r="B48" s="21"/>
      <c r="L48" s="21"/>
    </row>
    <row r="49" spans="2:12" s="1" customFormat="1" ht="14.4" customHeight="1">
      <c r="B49" s="21"/>
      <c r="L49" s="21"/>
    </row>
    <row r="50" spans="2:12" s="2" customFormat="1" ht="14.4" customHeight="1">
      <c r="B50" s="64"/>
      <c r="D50" s="175" t="s">
        <v>48</v>
      </c>
      <c r="E50" s="176"/>
      <c r="F50" s="176"/>
      <c r="G50" s="175" t="s">
        <v>49</v>
      </c>
      <c r="H50" s="176"/>
      <c r="I50" s="176"/>
      <c r="J50" s="176"/>
      <c r="K50" s="176"/>
      <c r="L50" s="64"/>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
      <c r="A61" s="39"/>
      <c r="B61" s="45"/>
      <c r="C61" s="39"/>
      <c r="D61" s="177" t="s">
        <v>50</v>
      </c>
      <c r="E61" s="178"/>
      <c r="F61" s="179" t="s">
        <v>51</v>
      </c>
      <c r="G61" s="177" t="s">
        <v>50</v>
      </c>
      <c r="H61" s="178"/>
      <c r="I61" s="178"/>
      <c r="J61" s="180" t="s">
        <v>51</v>
      </c>
      <c r="K61" s="178"/>
      <c r="L61" s="64"/>
      <c r="S61" s="39"/>
      <c r="T61" s="39"/>
      <c r="U61" s="39"/>
      <c r="V61" s="39"/>
      <c r="W61" s="39"/>
      <c r="X61" s="39"/>
      <c r="Y61" s="39"/>
      <c r="Z61" s="39"/>
      <c r="AA61" s="39"/>
      <c r="AB61" s="39"/>
      <c r="AC61" s="39"/>
      <c r="AD61" s="39"/>
      <c r="AE61" s="39"/>
    </row>
    <row r="62" spans="2:12" ht="12">
      <c r="B62" s="21"/>
      <c r="L62" s="21"/>
    </row>
    <row r="63" spans="2:12" ht="12">
      <c r="B63" s="21"/>
      <c r="L63" s="21"/>
    </row>
    <row r="64" spans="2:12" ht="12">
      <c r="B64" s="21"/>
      <c r="L64" s="21"/>
    </row>
    <row r="65" spans="1:31" s="2" customFormat="1" ht="12">
      <c r="A65" s="39"/>
      <c r="B65" s="45"/>
      <c r="C65" s="39"/>
      <c r="D65" s="175" t="s">
        <v>52</v>
      </c>
      <c r="E65" s="181"/>
      <c r="F65" s="181"/>
      <c r="G65" s="175" t="s">
        <v>53</v>
      </c>
      <c r="H65" s="181"/>
      <c r="I65" s="181"/>
      <c r="J65" s="181"/>
      <c r="K65" s="181"/>
      <c r="L65" s="64"/>
      <c r="S65" s="39"/>
      <c r="T65" s="39"/>
      <c r="U65" s="39"/>
      <c r="V65" s="39"/>
      <c r="W65" s="39"/>
      <c r="X65" s="39"/>
      <c r="Y65" s="39"/>
      <c r="Z65" s="39"/>
      <c r="AA65" s="39"/>
      <c r="AB65" s="39"/>
      <c r="AC65" s="39"/>
      <c r="AD65" s="39"/>
      <c r="AE65" s="39"/>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
      <c r="A76" s="39"/>
      <c r="B76" s="45"/>
      <c r="C76" s="39"/>
      <c r="D76" s="177" t="s">
        <v>50</v>
      </c>
      <c r="E76" s="178"/>
      <c r="F76" s="179" t="s">
        <v>51</v>
      </c>
      <c r="G76" s="177" t="s">
        <v>50</v>
      </c>
      <c r="H76" s="178"/>
      <c r="I76" s="178"/>
      <c r="J76" s="180" t="s">
        <v>51</v>
      </c>
      <c r="K76" s="178"/>
      <c r="L76" s="64"/>
      <c r="S76" s="39"/>
      <c r="T76" s="39"/>
      <c r="U76" s="39"/>
      <c r="V76" s="39"/>
      <c r="W76" s="39"/>
      <c r="X76" s="39"/>
      <c r="Y76" s="39"/>
      <c r="Z76" s="39"/>
      <c r="AA76" s="39"/>
      <c r="AB76" s="39"/>
      <c r="AC76" s="39"/>
      <c r="AD76" s="39"/>
      <c r="AE76" s="39"/>
    </row>
    <row r="77" spans="1:31" s="2" customFormat="1" ht="14.4" customHeight="1">
      <c r="A77" s="39"/>
      <c r="B77" s="182"/>
      <c r="C77" s="183"/>
      <c r="D77" s="183"/>
      <c r="E77" s="183"/>
      <c r="F77" s="183"/>
      <c r="G77" s="183"/>
      <c r="H77" s="183"/>
      <c r="I77" s="183"/>
      <c r="J77" s="183"/>
      <c r="K77" s="183"/>
      <c r="L77" s="64"/>
      <c r="S77" s="39"/>
      <c r="T77" s="39"/>
      <c r="U77" s="39"/>
      <c r="V77" s="39"/>
      <c r="W77" s="39"/>
      <c r="X77" s="39"/>
      <c r="Y77" s="39"/>
      <c r="Z77" s="39"/>
      <c r="AA77" s="39"/>
      <c r="AB77" s="39"/>
      <c r="AC77" s="39"/>
      <c r="AD77" s="39"/>
      <c r="AE77" s="39"/>
    </row>
    <row r="81" spans="1:31" s="2" customFormat="1" ht="6.95" customHeight="1">
      <c r="A81" s="39"/>
      <c r="B81" s="184"/>
      <c r="C81" s="185"/>
      <c r="D81" s="185"/>
      <c r="E81" s="185"/>
      <c r="F81" s="185"/>
      <c r="G81" s="185"/>
      <c r="H81" s="185"/>
      <c r="I81" s="185"/>
      <c r="J81" s="185"/>
      <c r="K81" s="185"/>
      <c r="L81" s="64"/>
      <c r="S81" s="39"/>
      <c r="T81" s="39"/>
      <c r="U81" s="39"/>
      <c r="V81" s="39"/>
      <c r="W81" s="39"/>
      <c r="X81" s="39"/>
      <c r="Y81" s="39"/>
      <c r="Z81" s="39"/>
      <c r="AA81" s="39"/>
      <c r="AB81" s="39"/>
      <c r="AC81" s="39"/>
      <c r="AD81" s="39"/>
      <c r="AE81" s="39"/>
    </row>
    <row r="82" spans="1:31" s="2" customFormat="1" ht="24.95" customHeight="1">
      <c r="A82" s="39"/>
      <c r="B82" s="40"/>
      <c r="C82" s="24" t="s">
        <v>138</v>
      </c>
      <c r="D82" s="41"/>
      <c r="E82" s="41"/>
      <c r="F82" s="41"/>
      <c r="G82" s="41"/>
      <c r="H82" s="41"/>
      <c r="I82" s="41"/>
      <c r="J82" s="41"/>
      <c r="K82" s="41"/>
      <c r="L82" s="64"/>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64"/>
      <c r="S83" s="39"/>
      <c r="T83" s="39"/>
      <c r="U83" s="39"/>
      <c r="V83" s="39"/>
      <c r="W83" s="39"/>
      <c r="X83" s="39"/>
      <c r="Y83" s="39"/>
      <c r="Z83" s="39"/>
      <c r="AA83" s="39"/>
      <c r="AB83" s="39"/>
      <c r="AC83" s="39"/>
      <c r="AD83" s="39"/>
      <c r="AE83" s="39"/>
    </row>
    <row r="84" spans="1:31" s="2" customFormat="1" ht="12" customHeight="1">
      <c r="A84" s="39"/>
      <c r="B84" s="40"/>
      <c r="C84" s="33" t="s">
        <v>16</v>
      </c>
      <c r="D84" s="41"/>
      <c r="E84" s="41"/>
      <c r="F84" s="41"/>
      <c r="G84" s="41"/>
      <c r="H84" s="41"/>
      <c r="I84" s="41"/>
      <c r="J84" s="41"/>
      <c r="K84" s="41"/>
      <c r="L84" s="64"/>
      <c r="S84" s="39"/>
      <c r="T84" s="39"/>
      <c r="U84" s="39"/>
      <c r="V84" s="39"/>
      <c r="W84" s="39"/>
      <c r="X84" s="39"/>
      <c r="Y84" s="39"/>
      <c r="Z84" s="39"/>
      <c r="AA84" s="39"/>
      <c r="AB84" s="39"/>
      <c r="AC84" s="39"/>
      <c r="AD84" s="39"/>
      <c r="AE84" s="39"/>
    </row>
    <row r="85" spans="1:31" s="2" customFormat="1" ht="26.25" customHeight="1">
      <c r="A85" s="39"/>
      <c r="B85" s="40"/>
      <c r="C85" s="41"/>
      <c r="D85" s="41"/>
      <c r="E85" s="186" t="str">
        <f>E7</f>
        <v>Chodník a úpravy autobusových zastávek, ul. Císařská v Novém Jičíně (Bocheta)</v>
      </c>
      <c r="F85" s="33"/>
      <c r="G85" s="33"/>
      <c r="H85" s="33"/>
      <c r="I85" s="41"/>
      <c r="J85" s="41"/>
      <c r="K85" s="41"/>
      <c r="L85" s="64"/>
      <c r="S85" s="39"/>
      <c r="T85" s="39"/>
      <c r="U85" s="39"/>
      <c r="V85" s="39"/>
      <c r="W85" s="39"/>
      <c r="X85" s="39"/>
      <c r="Y85" s="39"/>
      <c r="Z85" s="39"/>
      <c r="AA85" s="39"/>
      <c r="AB85" s="39"/>
      <c r="AC85" s="39"/>
      <c r="AD85" s="39"/>
      <c r="AE85" s="39"/>
    </row>
    <row r="86" spans="1:31" s="2" customFormat="1" ht="12" customHeight="1">
      <c r="A86" s="39"/>
      <c r="B86" s="40"/>
      <c r="C86" s="33" t="s">
        <v>133</v>
      </c>
      <c r="D86" s="41"/>
      <c r="E86" s="41"/>
      <c r="F86" s="41"/>
      <c r="G86" s="41"/>
      <c r="H86" s="41"/>
      <c r="I86" s="41"/>
      <c r="J86" s="41"/>
      <c r="K86" s="41"/>
      <c r="L86" s="64"/>
      <c r="S86" s="39"/>
      <c r="T86" s="39"/>
      <c r="U86" s="39"/>
      <c r="V86" s="39"/>
      <c r="W86" s="39"/>
      <c r="X86" s="39"/>
      <c r="Y86" s="39"/>
      <c r="Z86" s="39"/>
      <c r="AA86" s="39"/>
      <c r="AB86" s="39"/>
      <c r="AC86" s="39"/>
      <c r="AD86" s="39"/>
      <c r="AE86" s="39"/>
    </row>
    <row r="87" spans="1:31" s="2" customFormat="1" ht="16.5" customHeight="1">
      <c r="A87" s="39"/>
      <c r="B87" s="40"/>
      <c r="C87" s="41"/>
      <c r="D87" s="41"/>
      <c r="E87" s="77" t="str">
        <f>E9</f>
        <v>SO301 - Dešťová kanalizace</v>
      </c>
      <c r="F87" s="41"/>
      <c r="G87" s="41"/>
      <c r="H87" s="41"/>
      <c r="I87" s="41"/>
      <c r="J87" s="41"/>
      <c r="K87" s="41"/>
      <c r="L87" s="64"/>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41"/>
      <c r="J88" s="41"/>
      <c r="K88" s="41"/>
      <c r="L88" s="64"/>
      <c r="S88" s="39"/>
      <c r="T88" s="39"/>
      <c r="U88" s="39"/>
      <c r="V88" s="39"/>
      <c r="W88" s="39"/>
      <c r="X88" s="39"/>
      <c r="Y88" s="39"/>
      <c r="Z88" s="39"/>
      <c r="AA88" s="39"/>
      <c r="AB88" s="39"/>
      <c r="AC88" s="39"/>
      <c r="AD88" s="39"/>
      <c r="AE88" s="39"/>
    </row>
    <row r="89" spans="1:31" s="2" customFormat="1" ht="12" customHeight="1">
      <c r="A89" s="39"/>
      <c r="B89" s="40"/>
      <c r="C89" s="33" t="s">
        <v>20</v>
      </c>
      <c r="D89" s="41"/>
      <c r="E89" s="41"/>
      <c r="F89" s="28" t="str">
        <f>F12</f>
        <v xml:space="preserve"> </v>
      </c>
      <c r="G89" s="41"/>
      <c r="H89" s="41"/>
      <c r="I89" s="33" t="s">
        <v>22</v>
      </c>
      <c r="J89" s="80" t="str">
        <f>IF(J12="","",J12)</f>
        <v>7. 2. 2022</v>
      </c>
      <c r="K89" s="41"/>
      <c r="L89" s="64"/>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41"/>
      <c r="J90" s="41"/>
      <c r="K90" s="41"/>
      <c r="L90" s="64"/>
      <c r="S90" s="39"/>
      <c r="T90" s="39"/>
      <c r="U90" s="39"/>
      <c r="V90" s="39"/>
      <c r="W90" s="39"/>
      <c r="X90" s="39"/>
      <c r="Y90" s="39"/>
      <c r="Z90" s="39"/>
      <c r="AA90" s="39"/>
      <c r="AB90" s="39"/>
      <c r="AC90" s="39"/>
      <c r="AD90" s="39"/>
      <c r="AE90" s="39"/>
    </row>
    <row r="91" spans="1:31" s="2" customFormat="1" ht="15.15" customHeight="1">
      <c r="A91" s="39"/>
      <c r="B91" s="40"/>
      <c r="C91" s="33" t="s">
        <v>24</v>
      </c>
      <c r="D91" s="41"/>
      <c r="E91" s="41"/>
      <c r="F91" s="28" t="str">
        <f>E15</f>
        <v>Město Nový Jičín</v>
      </c>
      <c r="G91" s="41"/>
      <c r="H91" s="41"/>
      <c r="I91" s="33" t="s">
        <v>30</v>
      </c>
      <c r="J91" s="37" t="str">
        <f>E21</f>
        <v>Dopraplan s.r.o.</v>
      </c>
      <c r="K91" s="41"/>
      <c r="L91" s="64"/>
      <c r="S91" s="39"/>
      <c r="T91" s="39"/>
      <c r="U91" s="39"/>
      <c r="V91" s="39"/>
      <c r="W91" s="39"/>
      <c r="X91" s="39"/>
      <c r="Y91" s="39"/>
      <c r="Z91" s="39"/>
      <c r="AA91" s="39"/>
      <c r="AB91" s="39"/>
      <c r="AC91" s="39"/>
      <c r="AD91" s="39"/>
      <c r="AE91" s="39"/>
    </row>
    <row r="92" spans="1:31" s="2" customFormat="1" ht="15.15" customHeight="1">
      <c r="A92" s="39"/>
      <c r="B92" s="40"/>
      <c r="C92" s="33" t="s">
        <v>28</v>
      </c>
      <c r="D92" s="41"/>
      <c r="E92" s="41"/>
      <c r="F92" s="28" t="str">
        <f>IF(E18="","",E18)</f>
        <v>Vyplň údaj</v>
      </c>
      <c r="G92" s="41"/>
      <c r="H92" s="41"/>
      <c r="I92" s="33" t="s">
        <v>33</v>
      </c>
      <c r="J92" s="37" t="str">
        <f>E24</f>
        <v xml:space="preserve"> </v>
      </c>
      <c r="K92" s="41"/>
      <c r="L92" s="64"/>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41"/>
      <c r="J93" s="41"/>
      <c r="K93" s="41"/>
      <c r="L93" s="64"/>
      <c r="S93" s="39"/>
      <c r="T93" s="39"/>
      <c r="U93" s="39"/>
      <c r="V93" s="39"/>
      <c r="W93" s="39"/>
      <c r="X93" s="39"/>
      <c r="Y93" s="39"/>
      <c r="Z93" s="39"/>
      <c r="AA93" s="39"/>
      <c r="AB93" s="39"/>
      <c r="AC93" s="39"/>
      <c r="AD93" s="39"/>
      <c r="AE93" s="39"/>
    </row>
    <row r="94" spans="1:31" s="2" customFormat="1" ht="29.25" customHeight="1">
      <c r="A94" s="39"/>
      <c r="B94" s="40"/>
      <c r="C94" s="187" t="s">
        <v>139</v>
      </c>
      <c r="D94" s="188"/>
      <c r="E94" s="188"/>
      <c r="F94" s="188"/>
      <c r="G94" s="188"/>
      <c r="H94" s="188"/>
      <c r="I94" s="188"/>
      <c r="J94" s="189" t="s">
        <v>140</v>
      </c>
      <c r="K94" s="188"/>
      <c r="L94" s="64"/>
      <c r="S94" s="39"/>
      <c r="T94" s="39"/>
      <c r="U94" s="39"/>
      <c r="V94" s="39"/>
      <c r="W94" s="39"/>
      <c r="X94" s="39"/>
      <c r="Y94" s="39"/>
      <c r="Z94" s="39"/>
      <c r="AA94" s="39"/>
      <c r="AB94" s="39"/>
      <c r="AC94" s="39"/>
      <c r="AD94" s="39"/>
      <c r="AE94" s="39"/>
    </row>
    <row r="95" spans="1:31" s="2" customFormat="1" ht="10.3" customHeight="1">
      <c r="A95" s="39"/>
      <c r="B95" s="40"/>
      <c r="C95" s="41"/>
      <c r="D95" s="41"/>
      <c r="E95" s="41"/>
      <c r="F95" s="41"/>
      <c r="G95" s="41"/>
      <c r="H95" s="41"/>
      <c r="I95" s="41"/>
      <c r="J95" s="41"/>
      <c r="K95" s="41"/>
      <c r="L95" s="64"/>
      <c r="S95" s="39"/>
      <c r="T95" s="39"/>
      <c r="U95" s="39"/>
      <c r="V95" s="39"/>
      <c r="W95" s="39"/>
      <c r="X95" s="39"/>
      <c r="Y95" s="39"/>
      <c r="Z95" s="39"/>
      <c r="AA95" s="39"/>
      <c r="AB95" s="39"/>
      <c r="AC95" s="39"/>
      <c r="AD95" s="39"/>
      <c r="AE95" s="39"/>
    </row>
    <row r="96" spans="1:47" s="2" customFormat="1" ht="22.8" customHeight="1">
      <c r="A96" s="39"/>
      <c r="B96" s="40"/>
      <c r="C96" s="190" t="s">
        <v>141</v>
      </c>
      <c r="D96" s="41"/>
      <c r="E96" s="41"/>
      <c r="F96" s="41"/>
      <c r="G96" s="41"/>
      <c r="H96" s="41"/>
      <c r="I96" s="41"/>
      <c r="J96" s="111">
        <f>J136</f>
        <v>0</v>
      </c>
      <c r="K96" s="41"/>
      <c r="L96" s="64"/>
      <c r="S96" s="39"/>
      <c r="T96" s="39"/>
      <c r="U96" s="39"/>
      <c r="V96" s="39"/>
      <c r="W96" s="39"/>
      <c r="X96" s="39"/>
      <c r="Y96" s="39"/>
      <c r="Z96" s="39"/>
      <c r="AA96" s="39"/>
      <c r="AB96" s="39"/>
      <c r="AC96" s="39"/>
      <c r="AD96" s="39"/>
      <c r="AE96" s="39"/>
      <c r="AU96" s="18" t="s">
        <v>142</v>
      </c>
    </row>
    <row r="97" spans="1:31" s="9" customFormat="1" ht="24.95" customHeight="1">
      <c r="A97" s="9"/>
      <c r="B97" s="191"/>
      <c r="C97" s="192"/>
      <c r="D97" s="193" t="s">
        <v>230</v>
      </c>
      <c r="E97" s="194"/>
      <c r="F97" s="194"/>
      <c r="G97" s="194"/>
      <c r="H97" s="194"/>
      <c r="I97" s="194"/>
      <c r="J97" s="195">
        <f>J137</f>
        <v>0</v>
      </c>
      <c r="K97" s="192"/>
      <c r="L97" s="196"/>
      <c r="S97" s="9"/>
      <c r="T97" s="9"/>
      <c r="U97" s="9"/>
      <c r="V97" s="9"/>
      <c r="W97" s="9"/>
      <c r="X97" s="9"/>
      <c r="Y97" s="9"/>
      <c r="Z97" s="9"/>
      <c r="AA97" s="9"/>
      <c r="AB97" s="9"/>
      <c r="AC97" s="9"/>
      <c r="AD97" s="9"/>
      <c r="AE97" s="9"/>
    </row>
    <row r="98" spans="1:31" s="10" customFormat="1" ht="19.9" customHeight="1">
      <c r="A98" s="10"/>
      <c r="B98" s="197"/>
      <c r="C98" s="134"/>
      <c r="D98" s="198" t="s">
        <v>391</v>
      </c>
      <c r="E98" s="199"/>
      <c r="F98" s="199"/>
      <c r="G98" s="199"/>
      <c r="H98" s="199"/>
      <c r="I98" s="199"/>
      <c r="J98" s="200">
        <f>J138</f>
        <v>0</v>
      </c>
      <c r="K98" s="134"/>
      <c r="L98" s="201"/>
      <c r="S98" s="10"/>
      <c r="T98" s="10"/>
      <c r="U98" s="10"/>
      <c r="V98" s="10"/>
      <c r="W98" s="10"/>
      <c r="X98" s="10"/>
      <c r="Y98" s="10"/>
      <c r="Z98" s="10"/>
      <c r="AA98" s="10"/>
      <c r="AB98" s="10"/>
      <c r="AC98" s="10"/>
      <c r="AD98" s="10"/>
      <c r="AE98" s="10"/>
    </row>
    <row r="99" spans="1:31" s="10" customFormat="1" ht="19.9" customHeight="1">
      <c r="A99" s="10"/>
      <c r="B99" s="197"/>
      <c r="C99" s="134"/>
      <c r="D99" s="198" t="s">
        <v>392</v>
      </c>
      <c r="E99" s="199"/>
      <c r="F99" s="199"/>
      <c r="G99" s="199"/>
      <c r="H99" s="199"/>
      <c r="I99" s="199"/>
      <c r="J99" s="200">
        <f>J260</f>
        <v>0</v>
      </c>
      <c r="K99" s="134"/>
      <c r="L99" s="201"/>
      <c r="S99" s="10"/>
      <c r="T99" s="10"/>
      <c r="U99" s="10"/>
      <c r="V99" s="10"/>
      <c r="W99" s="10"/>
      <c r="X99" s="10"/>
      <c r="Y99" s="10"/>
      <c r="Z99" s="10"/>
      <c r="AA99" s="10"/>
      <c r="AB99" s="10"/>
      <c r="AC99" s="10"/>
      <c r="AD99" s="10"/>
      <c r="AE99" s="10"/>
    </row>
    <row r="100" spans="1:31" s="10" customFormat="1" ht="19.9" customHeight="1">
      <c r="A100" s="10"/>
      <c r="B100" s="197"/>
      <c r="C100" s="134"/>
      <c r="D100" s="198" t="s">
        <v>394</v>
      </c>
      <c r="E100" s="199"/>
      <c r="F100" s="199"/>
      <c r="G100" s="199"/>
      <c r="H100" s="199"/>
      <c r="I100" s="199"/>
      <c r="J100" s="200">
        <f>J287</f>
        <v>0</v>
      </c>
      <c r="K100" s="134"/>
      <c r="L100" s="201"/>
      <c r="S100" s="10"/>
      <c r="T100" s="10"/>
      <c r="U100" s="10"/>
      <c r="V100" s="10"/>
      <c r="W100" s="10"/>
      <c r="X100" s="10"/>
      <c r="Y100" s="10"/>
      <c r="Z100" s="10"/>
      <c r="AA100" s="10"/>
      <c r="AB100" s="10"/>
      <c r="AC100" s="10"/>
      <c r="AD100" s="10"/>
      <c r="AE100" s="10"/>
    </row>
    <row r="101" spans="1:31" s="10" customFormat="1" ht="19.9" customHeight="1">
      <c r="A101" s="10"/>
      <c r="B101" s="197"/>
      <c r="C101" s="134"/>
      <c r="D101" s="198" t="s">
        <v>231</v>
      </c>
      <c r="E101" s="199"/>
      <c r="F101" s="199"/>
      <c r="G101" s="199"/>
      <c r="H101" s="199"/>
      <c r="I101" s="199"/>
      <c r="J101" s="200">
        <f>J332</f>
        <v>0</v>
      </c>
      <c r="K101" s="134"/>
      <c r="L101" s="201"/>
      <c r="S101" s="10"/>
      <c r="T101" s="10"/>
      <c r="U101" s="10"/>
      <c r="V101" s="10"/>
      <c r="W101" s="10"/>
      <c r="X101" s="10"/>
      <c r="Y101" s="10"/>
      <c r="Z101" s="10"/>
      <c r="AA101" s="10"/>
      <c r="AB101" s="10"/>
      <c r="AC101" s="10"/>
      <c r="AD101" s="10"/>
      <c r="AE101" s="10"/>
    </row>
    <row r="102" spans="1:31" s="10" customFormat="1" ht="19.9" customHeight="1">
      <c r="A102" s="10"/>
      <c r="B102" s="197"/>
      <c r="C102" s="134"/>
      <c r="D102" s="198" t="s">
        <v>395</v>
      </c>
      <c r="E102" s="199"/>
      <c r="F102" s="199"/>
      <c r="G102" s="199"/>
      <c r="H102" s="199"/>
      <c r="I102" s="199"/>
      <c r="J102" s="200">
        <f>J343</f>
        <v>0</v>
      </c>
      <c r="K102" s="134"/>
      <c r="L102" s="201"/>
      <c r="S102" s="10"/>
      <c r="T102" s="10"/>
      <c r="U102" s="10"/>
      <c r="V102" s="10"/>
      <c r="W102" s="10"/>
      <c r="X102" s="10"/>
      <c r="Y102" s="10"/>
      <c r="Z102" s="10"/>
      <c r="AA102" s="10"/>
      <c r="AB102" s="10"/>
      <c r="AC102" s="10"/>
      <c r="AD102" s="10"/>
      <c r="AE102" s="10"/>
    </row>
    <row r="103" spans="1:31" s="10" customFormat="1" ht="19.9" customHeight="1">
      <c r="A103" s="10"/>
      <c r="B103" s="197"/>
      <c r="C103" s="134"/>
      <c r="D103" s="198" t="s">
        <v>396</v>
      </c>
      <c r="E103" s="199"/>
      <c r="F103" s="199"/>
      <c r="G103" s="199"/>
      <c r="H103" s="199"/>
      <c r="I103" s="199"/>
      <c r="J103" s="200">
        <f>J356</f>
        <v>0</v>
      </c>
      <c r="K103" s="134"/>
      <c r="L103" s="201"/>
      <c r="S103" s="10"/>
      <c r="T103" s="10"/>
      <c r="U103" s="10"/>
      <c r="V103" s="10"/>
      <c r="W103" s="10"/>
      <c r="X103" s="10"/>
      <c r="Y103" s="10"/>
      <c r="Z103" s="10"/>
      <c r="AA103" s="10"/>
      <c r="AB103" s="10"/>
      <c r="AC103" s="10"/>
      <c r="AD103" s="10"/>
      <c r="AE103" s="10"/>
    </row>
    <row r="104" spans="1:31" s="9" customFormat="1" ht="24.95" customHeight="1">
      <c r="A104" s="9"/>
      <c r="B104" s="191"/>
      <c r="C104" s="192"/>
      <c r="D104" s="193" t="s">
        <v>1786</v>
      </c>
      <c r="E104" s="194"/>
      <c r="F104" s="194"/>
      <c r="G104" s="194"/>
      <c r="H104" s="194"/>
      <c r="I104" s="194"/>
      <c r="J104" s="195">
        <f>J361</f>
        <v>0</v>
      </c>
      <c r="K104" s="192"/>
      <c r="L104" s="196"/>
      <c r="S104" s="9"/>
      <c r="T104" s="9"/>
      <c r="U104" s="9"/>
      <c r="V104" s="9"/>
      <c r="W104" s="9"/>
      <c r="X104" s="9"/>
      <c r="Y104" s="9"/>
      <c r="Z104" s="9"/>
      <c r="AA104" s="9"/>
      <c r="AB104" s="9"/>
      <c r="AC104" s="9"/>
      <c r="AD104" s="9"/>
      <c r="AE104" s="9"/>
    </row>
    <row r="105" spans="1:31" s="10" customFormat="1" ht="19.9" customHeight="1">
      <c r="A105" s="10"/>
      <c r="B105" s="197"/>
      <c r="C105" s="134"/>
      <c r="D105" s="198" t="s">
        <v>1787</v>
      </c>
      <c r="E105" s="199"/>
      <c r="F105" s="199"/>
      <c r="G105" s="199"/>
      <c r="H105" s="199"/>
      <c r="I105" s="199"/>
      <c r="J105" s="200">
        <f>J362</f>
        <v>0</v>
      </c>
      <c r="K105" s="134"/>
      <c r="L105" s="201"/>
      <c r="S105" s="10"/>
      <c r="T105" s="10"/>
      <c r="U105" s="10"/>
      <c r="V105" s="10"/>
      <c r="W105" s="10"/>
      <c r="X105" s="10"/>
      <c r="Y105" s="10"/>
      <c r="Z105" s="10"/>
      <c r="AA105" s="10"/>
      <c r="AB105" s="10"/>
      <c r="AC105" s="10"/>
      <c r="AD105" s="10"/>
      <c r="AE105" s="10"/>
    </row>
    <row r="106" spans="1:31" s="10" customFormat="1" ht="19.9" customHeight="1">
      <c r="A106" s="10"/>
      <c r="B106" s="197"/>
      <c r="C106" s="134"/>
      <c r="D106" s="198" t="s">
        <v>1788</v>
      </c>
      <c r="E106" s="199"/>
      <c r="F106" s="199"/>
      <c r="G106" s="199"/>
      <c r="H106" s="199"/>
      <c r="I106" s="199"/>
      <c r="J106" s="200">
        <f>J371</f>
        <v>0</v>
      </c>
      <c r="K106" s="134"/>
      <c r="L106" s="201"/>
      <c r="S106" s="10"/>
      <c r="T106" s="10"/>
      <c r="U106" s="10"/>
      <c r="V106" s="10"/>
      <c r="W106" s="10"/>
      <c r="X106" s="10"/>
      <c r="Y106" s="10"/>
      <c r="Z106" s="10"/>
      <c r="AA106" s="10"/>
      <c r="AB106" s="10"/>
      <c r="AC106" s="10"/>
      <c r="AD106" s="10"/>
      <c r="AE106" s="10"/>
    </row>
    <row r="107" spans="1:31" s="2" customFormat="1" ht="21.8" customHeight="1">
      <c r="A107" s="39"/>
      <c r="B107" s="40"/>
      <c r="C107" s="41"/>
      <c r="D107" s="41"/>
      <c r="E107" s="41"/>
      <c r="F107" s="41"/>
      <c r="G107" s="41"/>
      <c r="H107" s="41"/>
      <c r="I107" s="41"/>
      <c r="J107" s="41"/>
      <c r="K107" s="41"/>
      <c r="L107" s="64"/>
      <c r="S107" s="39"/>
      <c r="T107" s="39"/>
      <c r="U107" s="39"/>
      <c r="V107" s="39"/>
      <c r="W107" s="39"/>
      <c r="X107" s="39"/>
      <c r="Y107" s="39"/>
      <c r="Z107" s="39"/>
      <c r="AA107" s="39"/>
      <c r="AB107" s="39"/>
      <c r="AC107" s="39"/>
      <c r="AD107" s="39"/>
      <c r="AE107" s="39"/>
    </row>
    <row r="108" spans="1:31" s="2" customFormat="1" ht="6.95" customHeight="1">
      <c r="A108" s="39"/>
      <c r="B108" s="40"/>
      <c r="C108" s="41"/>
      <c r="D108" s="41"/>
      <c r="E108" s="41"/>
      <c r="F108" s="41"/>
      <c r="G108" s="41"/>
      <c r="H108" s="41"/>
      <c r="I108" s="41"/>
      <c r="J108" s="41"/>
      <c r="K108" s="41"/>
      <c r="L108" s="64"/>
      <c r="S108" s="39"/>
      <c r="T108" s="39"/>
      <c r="U108" s="39"/>
      <c r="V108" s="39"/>
      <c r="W108" s="39"/>
      <c r="X108" s="39"/>
      <c r="Y108" s="39"/>
      <c r="Z108" s="39"/>
      <c r="AA108" s="39"/>
      <c r="AB108" s="39"/>
      <c r="AC108" s="39"/>
      <c r="AD108" s="39"/>
      <c r="AE108" s="39"/>
    </row>
    <row r="109" spans="1:31" s="2" customFormat="1" ht="29.25" customHeight="1">
      <c r="A109" s="39"/>
      <c r="B109" s="40"/>
      <c r="C109" s="190" t="s">
        <v>147</v>
      </c>
      <c r="D109" s="41"/>
      <c r="E109" s="41"/>
      <c r="F109" s="41"/>
      <c r="G109" s="41"/>
      <c r="H109" s="41"/>
      <c r="I109" s="41"/>
      <c r="J109" s="202">
        <f>ROUND(J110+J111+J112+J113+J114+J115,2)</f>
        <v>0</v>
      </c>
      <c r="K109" s="41"/>
      <c r="L109" s="64"/>
      <c r="N109" s="203" t="s">
        <v>39</v>
      </c>
      <c r="S109" s="39"/>
      <c r="T109" s="39"/>
      <c r="U109" s="39"/>
      <c r="V109" s="39"/>
      <c r="W109" s="39"/>
      <c r="X109" s="39"/>
      <c r="Y109" s="39"/>
      <c r="Z109" s="39"/>
      <c r="AA109" s="39"/>
      <c r="AB109" s="39"/>
      <c r="AC109" s="39"/>
      <c r="AD109" s="39"/>
      <c r="AE109" s="39"/>
    </row>
    <row r="110" spans="1:65" s="2" customFormat="1" ht="18" customHeight="1">
      <c r="A110" s="39"/>
      <c r="B110" s="40"/>
      <c r="C110" s="41"/>
      <c r="D110" s="204" t="s">
        <v>148</v>
      </c>
      <c r="E110" s="205"/>
      <c r="F110" s="205"/>
      <c r="G110" s="41"/>
      <c r="H110" s="41"/>
      <c r="I110" s="41"/>
      <c r="J110" s="206">
        <v>0</v>
      </c>
      <c r="K110" s="41"/>
      <c r="L110" s="207"/>
      <c r="M110" s="208"/>
      <c r="N110" s="209" t="s">
        <v>40</v>
      </c>
      <c r="O110" s="208"/>
      <c r="P110" s="208"/>
      <c r="Q110" s="208"/>
      <c r="R110" s="208"/>
      <c r="S110" s="210"/>
      <c r="T110" s="210"/>
      <c r="U110" s="210"/>
      <c r="V110" s="210"/>
      <c r="W110" s="210"/>
      <c r="X110" s="210"/>
      <c r="Y110" s="210"/>
      <c r="Z110" s="210"/>
      <c r="AA110" s="210"/>
      <c r="AB110" s="210"/>
      <c r="AC110" s="210"/>
      <c r="AD110" s="210"/>
      <c r="AE110" s="210"/>
      <c r="AF110" s="208"/>
      <c r="AG110" s="208"/>
      <c r="AH110" s="208"/>
      <c r="AI110" s="208"/>
      <c r="AJ110" s="208"/>
      <c r="AK110" s="208"/>
      <c r="AL110" s="208"/>
      <c r="AM110" s="208"/>
      <c r="AN110" s="208"/>
      <c r="AO110" s="208"/>
      <c r="AP110" s="208"/>
      <c r="AQ110" s="208"/>
      <c r="AR110" s="208"/>
      <c r="AS110" s="208"/>
      <c r="AT110" s="208"/>
      <c r="AU110" s="208"/>
      <c r="AV110" s="208"/>
      <c r="AW110" s="208"/>
      <c r="AX110" s="208"/>
      <c r="AY110" s="211" t="s">
        <v>149</v>
      </c>
      <c r="AZ110" s="208"/>
      <c r="BA110" s="208"/>
      <c r="BB110" s="208"/>
      <c r="BC110" s="208"/>
      <c r="BD110" s="208"/>
      <c r="BE110" s="212">
        <f>IF(N110="základní",J110,0)</f>
        <v>0</v>
      </c>
      <c r="BF110" s="212">
        <f>IF(N110="snížená",J110,0)</f>
        <v>0</v>
      </c>
      <c r="BG110" s="212">
        <f>IF(N110="zákl. přenesená",J110,0)</f>
        <v>0</v>
      </c>
      <c r="BH110" s="212">
        <f>IF(N110="sníž. přenesená",J110,0)</f>
        <v>0</v>
      </c>
      <c r="BI110" s="212">
        <f>IF(N110="nulová",J110,0)</f>
        <v>0</v>
      </c>
      <c r="BJ110" s="211" t="s">
        <v>83</v>
      </c>
      <c r="BK110" s="208"/>
      <c r="BL110" s="208"/>
      <c r="BM110" s="208"/>
    </row>
    <row r="111" spans="1:65" s="2" customFormat="1" ht="18" customHeight="1">
      <c r="A111" s="39"/>
      <c r="B111" s="40"/>
      <c r="C111" s="41"/>
      <c r="D111" s="204" t="s">
        <v>150</v>
      </c>
      <c r="E111" s="205"/>
      <c r="F111" s="205"/>
      <c r="G111" s="41"/>
      <c r="H111" s="41"/>
      <c r="I111" s="41"/>
      <c r="J111" s="206">
        <v>0</v>
      </c>
      <c r="K111" s="41"/>
      <c r="L111" s="207"/>
      <c r="M111" s="208"/>
      <c r="N111" s="209" t="s">
        <v>40</v>
      </c>
      <c r="O111" s="208"/>
      <c r="P111" s="208"/>
      <c r="Q111" s="208"/>
      <c r="R111" s="208"/>
      <c r="S111" s="210"/>
      <c r="T111" s="210"/>
      <c r="U111" s="210"/>
      <c r="V111" s="210"/>
      <c r="W111" s="210"/>
      <c r="X111" s="210"/>
      <c r="Y111" s="210"/>
      <c r="Z111" s="210"/>
      <c r="AA111" s="210"/>
      <c r="AB111" s="210"/>
      <c r="AC111" s="210"/>
      <c r="AD111" s="210"/>
      <c r="AE111" s="210"/>
      <c r="AF111" s="208"/>
      <c r="AG111" s="208"/>
      <c r="AH111" s="208"/>
      <c r="AI111" s="208"/>
      <c r="AJ111" s="208"/>
      <c r="AK111" s="208"/>
      <c r="AL111" s="208"/>
      <c r="AM111" s="208"/>
      <c r="AN111" s="208"/>
      <c r="AO111" s="208"/>
      <c r="AP111" s="208"/>
      <c r="AQ111" s="208"/>
      <c r="AR111" s="208"/>
      <c r="AS111" s="208"/>
      <c r="AT111" s="208"/>
      <c r="AU111" s="208"/>
      <c r="AV111" s="208"/>
      <c r="AW111" s="208"/>
      <c r="AX111" s="208"/>
      <c r="AY111" s="211" t="s">
        <v>149</v>
      </c>
      <c r="AZ111" s="208"/>
      <c r="BA111" s="208"/>
      <c r="BB111" s="208"/>
      <c r="BC111" s="208"/>
      <c r="BD111" s="208"/>
      <c r="BE111" s="212">
        <f>IF(N111="základní",J111,0)</f>
        <v>0</v>
      </c>
      <c r="BF111" s="212">
        <f>IF(N111="snížená",J111,0)</f>
        <v>0</v>
      </c>
      <c r="BG111" s="212">
        <f>IF(N111="zákl. přenesená",J111,0)</f>
        <v>0</v>
      </c>
      <c r="BH111" s="212">
        <f>IF(N111="sníž. přenesená",J111,0)</f>
        <v>0</v>
      </c>
      <c r="BI111" s="212">
        <f>IF(N111="nulová",J111,0)</f>
        <v>0</v>
      </c>
      <c r="BJ111" s="211" t="s">
        <v>83</v>
      </c>
      <c r="BK111" s="208"/>
      <c r="BL111" s="208"/>
      <c r="BM111" s="208"/>
    </row>
    <row r="112" spans="1:65" s="2" customFormat="1" ht="18" customHeight="1">
      <c r="A112" s="39"/>
      <c r="B112" s="40"/>
      <c r="C112" s="41"/>
      <c r="D112" s="204" t="s">
        <v>151</v>
      </c>
      <c r="E112" s="205"/>
      <c r="F112" s="205"/>
      <c r="G112" s="41"/>
      <c r="H112" s="41"/>
      <c r="I112" s="41"/>
      <c r="J112" s="206">
        <v>0</v>
      </c>
      <c r="K112" s="41"/>
      <c r="L112" s="207"/>
      <c r="M112" s="208"/>
      <c r="N112" s="209" t="s">
        <v>40</v>
      </c>
      <c r="O112" s="208"/>
      <c r="P112" s="208"/>
      <c r="Q112" s="208"/>
      <c r="R112" s="208"/>
      <c r="S112" s="210"/>
      <c r="T112" s="210"/>
      <c r="U112" s="210"/>
      <c r="V112" s="210"/>
      <c r="W112" s="210"/>
      <c r="X112" s="210"/>
      <c r="Y112" s="210"/>
      <c r="Z112" s="210"/>
      <c r="AA112" s="210"/>
      <c r="AB112" s="210"/>
      <c r="AC112" s="210"/>
      <c r="AD112" s="210"/>
      <c r="AE112" s="210"/>
      <c r="AF112" s="208"/>
      <c r="AG112" s="208"/>
      <c r="AH112" s="208"/>
      <c r="AI112" s="208"/>
      <c r="AJ112" s="208"/>
      <c r="AK112" s="208"/>
      <c r="AL112" s="208"/>
      <c r="AM112" s="208"/>
      <c r="AN112" s="208"/>
      <c r="AO112" s="208"/>
      <c r="AP112" s="208"/>
      <c r="AQ112" s="208"/>
      <c r="AR112" s="208"/>
      <c r="AS112" s="208"/>
      <c r="AT112" s="208"/>
      <c r="AU112" s="208"/>
      <c r="AV112" s="208"/>
      <c r="AW112" s="208"/>
      <c r="AX112" s="208"/>
      <c r="AY112" s="211" t="s">
        <v>149</v>
      </c>
      <c r="AZ112" s="208"/>
      <c r="BA112" s="208"/>
      <c r="BB112" s="208"/>
      <c r="BC112" s="208"/>
      <c r="BD112" s="208"/>
      <c r="BE112" s="212">
        <f>IF(N112="základní",J112,0)</f>
        <v>0</v>
      </c>
      <c r="BF112" s="212">
        <f>IF(N112="snížená",J112,0)</f>
        <v>0</v>
      </c>
      <c r="BG112" s="212">
        <f>IF(N112="zákl. přenesená",J112,0)</f>
        <v>0</v>
      </c>
      <c r="BH112" s="212">
        <f>IF(N112="sníž. přenesená",J112,0)</f>
        <v>0</v>
      </c>
      <c r="BI112" s="212">
        <f>IF(N112="nulová",J112,0)</f>
        <v>0</v>
      </c>
      <c r="BJ112" s="211" t="s">
        <v>83</v>
      </c>
      <c r="BK112" s="208"/>
      <c r="BL112" s="208"/>
      <c r="BM112" s="208"/>
    </row>
    <row r="113" spans="1:65" s="2" customFormat="1" ht="18" customHeight="1">
      <c r="A113" s="39"/>
      <c r="B113" s="40"/>
      <c r="C113" s="41"/>
      <c r="D113" s="204" t="s">
        <v>152</v>
      </c>
      <c r="E113" s="205"/>
      <c r="F113" s="205"/>
      <c r="G113" s="41"/>
      <c r="H113" s="41"/>
      <c r="I113" s="41"/>
      <c r="J113" s="206">
        <v>0</v>
      </c>
      <c r="K113" s="41"/>
      <c r="L113" s="207"/>
      <c r="M113" s="208"/>
      <c r="N113" s="209" t="s">
        <v>40</v>
      </c>
      <c r="O113" s="208"/>
      <c r="P113" s="208"/>
      <c r="Q113" s="208"/>
      <c r="R113" s="208"/>
      <c r="S113" s="210"/>
      <c r="T113" s="210"/>
      <c r="U113" s="210"/>
      <c r="V113" s="210"/>
      <c r="W113" s="210"/>
      <c r="X113" s="210"/>
      <c r="Y113" s="210"/>
      <c r="Z113" s="210"/>
      <c r="AA113" s="210"/>
      <c r="AB113" s="210"/>
      <c r="AC113" s="210"/>
      <c r="AD113" s="210"/>
      <c r="AE113" s="210"/>
      <c r="AF113" s="208"/>
      <c r="AG113" s="208"/>
      <c r="AH113" s="208"/>
      <c r="AI113" s="208"/>
      <c r="AJ113" s="208"/>
      <c r="AK113" s="208"/>
      <c r="AL113" s="208"/>
      <c r="AM113" s="208"/>
      <c r="AN113" s="208"/>
      <c r="AO113" s="208"/>
      <c r="AP113" s="208"/>
      <c r="AQ113" s="208"/>
      <c r="AR113" s="208"/>
      <c r="AS113" s="208"/>
      <c r="AT113" s="208"/>
      <c r="AU113" s="208"/>
      <c r="AV113" s="208"/>
      <c r="AW113" s="208"/>
      <c r="AX113" s="208"/>
      <c r="AY113" s="211" t="s">
        <v>149</v>
      </c>
      <c r="AZ113" s="208"/>
      <c r="BA113" s="208"/>
      <c r="BB113" s="208"/>
      <c r="BC113" s="208"/>
      <c r="BD113" s="208"/>
      <c r="BE113" s="212">
        <f>IF(N113="základní",J113,0)</f>
        <v>0</v>
      </c>
      <c r="BF113" s="212">
        <f>IF(N113="snížená",J113,0)</f>
        <v>0</v>
      </c>
      <c r="BG113" s="212">
        <f>IF(N113="zákl. přenesená",J113,0)</f>
        <v>0</v>
      </c>
      <c r="BH113" s="212">
        <f>IF(N113="sníž. přenesená",J113,0)</f>
        <v>0</v>
      </c>
      <c r="BI113" s="212">
        <f>IF(N113="nulová",J113,0)</f>
        <v>0</v>
      </c>
      <c r="BJ113" s="211" t="s">
        <v>83</v>
      </c>
      <c r="BK113" s="208"/>
      <c r="BL113" s="208"/>
      <c r="BM113" s="208"/>
    </row>
    <row r="114" spans="1:65" s="2" customFormat="1" ht="18" customHeight="1">
      <c r="A114" s="39"/>
      <c r="B114" s="40"/>
      <c r="C114" s="41"/>
      <c r="D114" s="204" t="s">
        <v>153</v>
      </c>
      <c r="E114" s="205"/>
      <c r="F114" s="205"/>
      <c r="G114" s="41"/>
      <c r="H114" s="41"/>
      <c r="I114" s="41"/>
      <c r="J114" s="206">
        <v>0</v>
      </c>
      <c r="K114" s="41"/>
      <c r="L114" s="207"/>
      <c r="M114" s="208"/>
      <c r="N114" s="209" t="s">
        <v>40</v>
      </c>
      <c r="O114" s="208"/>
      <c r="P114" s="208"/>
      <c r="Q114" s="208"/>
      <c r="R114" s="208"/>
      <c r="S114" s="210"/>
      <c r="T114" s="210"/>
      <c r="U114" s="210"/>
      <c r="V114" s="210"/>
      <c r="W114" s="210"/>
      <c r="X114" s="210"/>
      <c r="Y114" s="210"/>
      <c r="Z114" s="210"/>
      <c r="AA114" s="210"/>
      <c r="AB114" s="210"/>
      <c r="AC114" s="210"/>
      <c r="AD114" s="210"/>
      <c r="AE114" s="210"/>
      <c r="AF114" s="208"/>
      <c r="AG114" s="208"/>
      <c r="AH114" s="208"/>
      <c r="AI114" s="208"/>
      <c r="AJ114" s="208"/>
      <c r="AK114" s="208"/>
      <c r="AL114" s="208"/>
      <c r="AM114" s="208"/>
      <c r="AN114" s="208"/>
      <c r="AO114" s="208"/>
      <c r="AP114" s="208"/>
      <c r="AQ114" s="208"/>
      <c r="AR114" s="208"/>
      <c r="AS114" s="208"/>
      <c r="AT114" s="208"/>
      <c r="AU114" s="208"/>
      <c r="AV114" s="208"/>
      <c r="AW114" s="208"/>
      <c r="AX114" s="208"/>
      <c r="AY114" s="211" t="s">
        <v>149</v>
      </c>
      <c r="AZ114" s="208"/>
      <c r="BA114" s="208"/>
      <c r="BB114" s="208"/>
      <c r="BC114" s="208"/>
      <c r="BD114" s="208"/>
      <c r="BE114" s="212">
        <f>IF(N114="základní",J114,0)</f>
        <v>0</v>
      </c>
      <c r="BF114" s="212">
        <f>IF(N114="snížená",J114,0)</f>
        <v>0</v>
      </c>
      <c r="BG114" s="212">
        <f>IF(N114="zákl. přenesená",J114,0)</f>
        <v>0</v>
      </c>
      <c r="BH114" s="212">
        <f>IF(N114="sníž. přenesená",J114,0)</f>
        <v>0</v>
      </c>
      <c r="BI114" s="212">
        <f>IF(N114="nulová",J114,0)</f>
        <v>0</v>
      </c>
      <c r="BJ114" s="211" t="s">
        <v>83</v>
      </c>
      <c r="BK114" s="208"/>
      <c r="BL114" s="208"/>
      <c r="BM114" s="208"/>
    </row>
    <row r="115" spans="1:65" s="2" customFormat="1" ht="18" customHeight="1">
      <c r="A115" s="39"/>
      <c r="B115" s="40"/>
      <c r="C115" s="41"/>
      <c r="D115" s="205" t="s">
        <v>154</v>
      </c>
      <c r="E115" s="41"/>
      <c r="F115" s="41"/>
      <c r="G115" s="41"/>
      <c r="H115" s="41"/>
      <c r="I115" s="41"/>
      <c r="J115" s="206">
        <f>ROUND(J30*T115,2)</f>
        <v>0</v>
      </c>
      <c r="K115" s="41"/>
      <c r="L115" s="207"/>
      <c r="M115" s="208"/>
      <c r="N115" s="209" t="s">
        <v>40</v>
      </c>
      <c r="O115" s="208"/>
      <c r="P115" s="208"/>
      <c r="Q115" s="208"/>
      <c r="R115" s="208"/>
      <c r="S115" s="210"/>
      <c r="T115" s="210"/>
      <c r="U115" s="210"/>
      <c r="V115" s="210"/>
      <c r="W115" s="210"/>
      <c r="X115" s="210"/>
      <c r="Y115" s="210"/>
      <c r="Z115" s="210"/>
      <c r="AA115" s="210"/>
      <c r="AB115" s="210"/>
      <c r="AC115" s="210"/>
      <c r="AD115" s="210"/>
      <c r="AE115" s="210"/>
      <c r="AF115" s="208"/>
      <c r="AG115" s="208"/>
      <c r="AH115" s="208"/>
      <c r="AI115" s="208"/>
      <c r="AJ115" s="208"/>
      <c r="AK115" s="208"/>
      <c r="AL115" s="208"/>
      <c r="AM115" s="208"/>
      <c r="AN115" s="208"/>
      <c r="AO115" s="208"/>
      <c r="AP115" s="208"/>
      <c r="AQ115" s="208"/>
      <c r="AR115" s="208"/>
      <c r="AS115" s="208"/>
      <c r="AT115" s="208"/>
      <c r="AU115" s="208"/>
      <c r="AV115" s="208"/>
      <c r="AW115" s="208"/>
      <c r="AX115" s="208"/>
      <c r="AY115" s="211" t="s">
        <v>155</v>
      </c>
      <c r="AZ115" s="208"/>
      <c r="BA115" s="208"/>
      <c r="BB115" s="208"/>
      <c r="BC115" s="208"/>
      <c r="BD115" s="208"/>
      <c r="BE115" s="212">
        <f>IF(N115="základní",J115,0)</f>
        <v>0</v>
      </c>
      <c r="BF115" s="212">
        <f>IF(N115="snížená",J115,0)</f>
        <v>0</v>
      </c>
      <c r="BG115" s="212">
        <f>IF(N115="zákl. přenesená",J115,0)</f>
        <v>0</v>
      </c>
      <c r="BH115" s="212">
        <f>IF(N115="sníž. přenesená",J115,0)</f>
        <v>0</v>
      </c>
      <c r="BI115" s="212">
        <f>IF(N115="nulová",J115,0)</f>
        <v>0</v>
      </c>
      <c r="BJ115" s="211" t="s">
        <v>83</v>
      </c>
      <c r="BK115" s="208"/>
      <c r="BL115" s="208"/>
      <c r="BM115" s="208"/>
    </row>
    <row r="116" spans="1:31" s="2" customFormat="1" ht="12">
      <c r="A116" s="39"/>
      <c r="B116" s="40"/>
      <c r="C116" s="41"/>
      <c r="D116" s="41"/>
      <c r="E116" s="41"/>
      <c r="F116" s="41"/>
      <c r="G116" s="41"/>
      <c r="H116" s="41"/>
      <c r="I116" s="41"/>
      <c r="J116" s="41"/>
      <c r="K116" s="41"/>
      <c r="L116" s="64"/>
      <c r="S116" s="39"/>
      <c r="T116" s="39"/>
      <c r="U116" s="39"/>
      <c r="V116" s="39"/>
      <c r="W116" s="39"/>
      <c r="X116" s="39"/>
      <c r="Y116" s="39"/>
      <c r="Z116" s="39"/>
      <c r="AA116" s="39"/>
      <c r="AB116" s="39"/>
      <c r="AC116" s="39"/>
      <c r="AD116" s="39"/>
      <c r="AE116" s="39"/>
    </row>
    <row r="117" spans="1:31" s="2" customFormat="1" ht="29.25" customHeight="1">
      <c r="A117" s="39"/>
      <c r="B117" s="40"/>
      <c r="C117" s="213" t="s">
        <v>156</v>
      </c>
      <c r="D117" s="188"/>
      <c r="E117" s="188"/>
      <c r="F117" s="188"/>
      <c r="G117" s="188"/>
      <c r="H117" s="188"/>
      <c r="I117" s="188"/>
      <c r="J117" s="214">
        <f>ROUND(J96+J109,2)</f>
        <v>0</v>
      </c>
      <c r="K117" s="188"/>
      <c r="L117" s="64"/>
      <c r="S117" s="39"/>
      <c r="T117" s="39"/>
      <c r="U117" s="39"/>
      <c r="V117" s="39"/>
      <c r="W117" s="39"/>
      <c r="X117" s="39"/>
      <c r="Y117" s="39"/>
      <c r="Z117" s="39"/>
      <c r="AA117" s="39"/>
      <c r="AB117" s="39"/>
      <c r="AC117" s="39"/>
      <c r="AD117" s="39"/>
      <c r="AE117" s="39"/>
    </row>
    <row r="118" spans="1:31" s="2" customFormat="1" ht="6.95" customHeight="1">
      <c r="A118" s="39"/>
      <c r="B118" s="67"/>
      <c r="C118" s="68"/>
      <c r="D118" s="68"/>
      <c r="E118" s="68"/>
      <c r="F118" s="68"/>
      <c r="G118" s="68"/>
      <c r="H118" s="68"/>
      <c r="I118" s="68"/>
      <c r="J118" s="68"/>
      <c r="K118" s="68"/>
      <c r="L118" s="64"/>
      <c r="S118" s="39"/>
      <c r="T118" s="39"/>
      <c r="U118" s="39"/>
      <c r="V118" s="39"/>
      <c r="W118" s="39"/>
      <c r="X118" s="39"/>
      <c r="Y118" s="39"/>
      <c r="Z118" s="39"/>
      <c r="AA118" s="39"/>
      <c r="AB118" s="39"/>
      <c r="AC118" s="39"/>
      <c r="AD118" s="39"/>
      <c r="AE118" s="39"/>
    </row>
    <row r="122" spans="1:31" s="2" customFormat="1" ht="6.95" customHeight="1">
      <c r="A122" s="39"/>
      <c r="B122" s="69"/>
      <c r="C122" s="70"/>
      <c r="D122" s="70"/>
      <c r="E122" s="70"/>
      <c r="F122" s="70"/>
      <c r="G122" s="70"/>
      <c r="H122" s="70"/>
      <c r="I122" s="70"/>
      <c r="J122" s="70"/>
      <c r="K122" s="70"/>
      <c r="L122" s="64"/>
      <c r="S122" s="39"/>
      <c r="T122" s="39"/>
      <c r="U122" s="39"/>
      <c r="V122" s="39"/>
      <c r="W122" s="39"/>
      <c r="X122" s="39"/>
      <c r="Y122" s="39"/>
      <c r="Z122" s="39"/>
      <c r="AA122" s="39"/>
      <c r="AB122" s="39"/>
      <c r="AC122" s="39"/>
      <c r="AD122" s="39"/>
      <c r="AE122" s="39"/>
    </row>
    <row r="123" spans="1:31" s="2" customFormat="1" ht="24.95" customHeight="1">
      <c r="A123" s="39"/>
      <c r="B123" s="40"/>
      <c r="C123" s="24" t="s">
        <v>157</v>
      </c>
      <c r="D123" s="41"/>
      <c r="E123" s="41"/>
      <c r="F123" s="41"/>
      <c r="G123" s="41"/>
      <c r="H123" s="41"/>
      <c r="I123" s="41"/>
      <c r="J123" s="41"/>
      <c r="K123" s="41"/>
      <c r="L123" s="64"/>
      <c r="S123" s="39"/>
      <c r="T123" s="39"/>
      <c r="U123" s="39"/>
      <c r="V123" s="39"/>
      <c r="W123" s="39"/>
      <c r="X123" s="39"/>
      <c r="Y123" s="39"/>
      <c r="Z123" s="39"/>
      <c r="AA123" s="39"/>
      <c r="AB123" s="39"/>
      <c r="AC123" s="39"/>
      <c r="AD123" s="39"/>
      <c r="AE123" s="39"/>
    </row>
    <row r="124" spans="1:31" s="2" customFormat="1" ht="6.95" customHeight="1">
      <c r="A124" s="39"/>
      <c r="B124" s="40"/>
      <c r="C124" s="41"/>
      <c r="D124" s="41"/>
      <c r="E124" s="41"/>
      <c r="F124" s="41"/>
      <c r="G124" s="41"/>
      <c r="H124" s="41"/>
      <c r="I124" s="41"/>
      <c r="J124" s="41"/>
      <c r="K124" s="41"/>
      <c r="L124" s="64"/>
      <c r="S124" s="39"/>
      <c r="T124" s="39"/>
      <c r="U124" s="39"/>
      <c r="V124" s="39"/>
      <c r="W124" s="39"/>
      <c r="X124" s="39"/>
      <c r="Y124" s="39"/>
      <c r="Z124" s="39"/>
      <c r="AA124" s="39"/>
      <c r="AB124" s="39"/>
      <c r="AC124" s="39"/>
      <c r="AD124" s="39"/>
      <c r="AE124" s="39"/>
    </row>
    <row r="125" spans="1:31" s="2" customFormat="1" ht="12" customHeight="1">
      <c r="A125" s="39"/>
      <c r="B125" s="40"/>
      <c r="C125" s="33" t="s">
        <v>16</v>
      </c>
      <c r="D125" s="41"/>
      <c r="E125" s="41"/>
      <c r="F125" s="41"/>
      <c r="G125" s="41"/>
      <c r="H125" s="41"/>
      <c r="I125" s="41"/>
      <c r="J125" s="41"/>
      <c r="K125" s="41"/>
      <c r="L125" s="64"/>
      <c r="S125" s="39"/>
      <c r="T125" s="39"/>
      <c r="U125" s="39"/>
      <c r="V125" s="39"/>
      <c r="W125" s="39"/>
      <c r="X125" s="39"/>
      <c r="Y125" s="39"/>
      <c r="Z125" s="39"/>
      <c r="AA125" s="39"/>
      <c r="AB125" s="39"/>
      <c r="AC125" s="39"/>
      <c r="AD125" s="39"/>
      <c r="AE125" s="39"/>
    </row>
    <row r="126" spans="1:31" s="2" customFormat="1" ht="26.25" customHeight="1">
      <c r="A126" s="39"/>
      <c r="B126" s="40"/>
      <c r="C126" s="41"/>
      <c r="D126" s="41"/>
      <c r="E126" s="186" t="str">
        <f>E7</f>
        <v>Chodník a úpravy autobusových zastávek, ul. Císařská v Novém Jičíně (Bocheta)</v>
      </c>
      <c r="F126" s="33"/>
      <c r="G126" s="33"/>
      <c r="H126" s="33"/>
      <c r="I126" s="41"/>
      <c r="J126" s="41"/>
      <c r="K126" s="41"/>
      <c r="L126" s="64"/>
      <c r="S126" s="39"/>
      <c r="T126" s="39"/>
      <c r="U126" s="39"/>
      <c r="V126" s="39"/>
      <c r="W126" s="39"/>
      <c r="X126" s="39"/>
      <c r="Y126" s="39"/>
      <c r="Z126" s="39"/>
      <c r="AA126" s="39"/>
      <c r="AB126" s="39"/>
      <c r="AC126" s="39"/>
      <c r="AD126" s="39"/>
      <c r="AE126" s="39"/>
    </row>
    <row r="127" spans="1:31" s="2" customFormat="1" ht="12" customHeight="1">
      <c r="A127" s="39"/>
      <c r="B127" s="40"/>
      <c r="C127" s="33" t="s">
        <v>133</v>
      </c>
      <c r="D127" s="41"/>
      <c r="E127" s="41"/>
      <c r="F127" s="41"/>
      <c r="G127" s="41"/>
      <c r="H127" s="41"/>
      <c r="I127" s="41"/>
      <c r="J127" s="41"/>
      <c r="K127" s="41"/>
      <c r="L127" s="64"/>
      <c r="S127" s="39"/>
      <c r="T127" s="39"/>
      <c r="U127" s="39"/>
      <c r="V127" s="39"/>
      <c r="W127" s="39"/>
      <c r="X127" s="39"/>
      <c r="Y127" s="39"/>
      <c r="Z127" s="39"/>
      <c r="AA127" s="39"/>
      <c r="AB127" s="39"/>
      <c r="AC127" s="39"/>
      <c r="AD127" s="39"/>
      <c r="AE127" s="39"/>
    </row>
    <row r="128" spans="1:31" s="2" customFormat="1" ht="16.5" customHeight="1">
      <c r="A128" s="39"/>
      <c r="B128" s="40"/>
      <c r="C128" s="41"/>
      <c r="D128" s="41"/>
      <c r="E128" s="77" t="str">
        <f>E9</f>
        <v>SO301 - Dešťová kanalizace</v>
      </c>
      <c r="F128" s="41"/>
      <c r="G128" s="41"/>
      <c r="H128" s="41"/>
      <c r="I128" s="41"/>
      <c r="J128" s="41"/>
      <c r="K128" s="41"/>
      <c r="L128" s="64"/>
      <c r="S128" s="39"/>
      <c r="T128" s="39"/>
      <c r="U128" s="39"/>
      <c r="V128" s="39"/>
      <c r="W128" s="39"/>
      <c r="X128" s="39"/>
      <c r="Y128" s="39"/>
      <c r="Z128" s="39"/>
      <c r="AA128" s="39"/>
      <c r="AB128" s="39"/>
      <c r="AC128" s="39"/>
      <c r="AD128" s="39"/>
      <c r="AE128" s="39"/>
    </row>
    <row r="129" spans="1:31" s="2" customFormat="1" ht="6.95" customHeight="1">
      <c r="A129" s="39"/>
      <c r="B129" s="40"/>
      <c r="C129" s="41"/>
      <c r="D129" s="41"/>
      <c r="E129" s="41"/>
      <c r="F129" s="41"/>
      <c r="G129" s="41"/>
      <c r="H129" s="41"/>
      <c r="I129" s="41"/>
      <c r="J129" s="41"/>
      <c r="K129" s="41"/>
      <c r="L129" s="64"/>
      <c r="S129" s="39"/>
      <c r="T129" s="39"/>
      <c r="U129" s="39"/>
      <c r="V129" s="39"/>
      <c r="W129" s="39"/>
      <c r="X129" s="39"/>
      <c r="Y129" s="39"/>
      <c r="Z129" s="39"/>
      <c r="AA129" s="39"/>
      <c r="AB129" s="39"/>
      <c r="AC129" s="39"/>
      <c r="AD129" s="39"/>
      <c r="AE129" s="39"/>
    </row>
    <row r="130" spans="1:31" s="2" customFormat="1" ht="12" customHeight="1">
      <c r="A130" s="39"/>
      <c r="B130" s="40"/>
      <c r="C130" s="33" t="s">
        <v>20</v>
      </c>
      <c r="D130" s="41"/>
      <c r="E130" s="41"/>
      <c r="F130" s="28" t="str">
        <f>F12</f>
        <v xml:space="preserve"> </v>
      </c>
      <c r="G130" s="41"/>
      <c r="H130" s="41"/>
      <c r="I130" s="33" t="s">
        <v>22</v>
      </c>
      <c r="J130" s="80" t="str">
        <f>IF(J12="","",J12)</f>
        <v>7. 2. 2022</v>
      </c>
      <c r="K130" s="41"/>
      <c r="L130" s="64"/>
      <c r="S130" s="39"/>
      <c r="T130" s="39"/>
      <c r="U130" s="39"/>
      <c r="V130" s="39"/>
      <c r="W130" s="39"/>
      <c r="X130" s="39"/>
      <c r="Y130" s="39"/>
      <c r="Z130" s="39"/>
      <c r="AA130" s="39"/>
      <c r="AB130" s="39"/>
      <c r="AC130" s="39"/>
      <c r="AD130" s="39"/>
      <c r="AE130" s="39"/>
    </row>
    <row r="131" spans="1:31" s="2" customFormat="1" ht="6.95" customHeight="1">
      <c r="A131" s="39"/>
      <c r="B131" s="40"/>
      <c r="C131" s="41"/>
      <c r="D131" s="41"/>
      <c r="E131" s="41"/>
      <c r="F131" s="41"/>
      <c r="G131" s="41"/>
      <c r="H131" s="41"/>
      <c r="I131" s="41"/>
      <c r="J131" s="41"/>
      <c r="K131" s="41"/>
      <c r="L131" s="64"/>
      <c r="S131" s="39"/>
      <c r="T131" s="39"/>
      <c r="U131" s="39"/>
      <c r="V131" s="39"/>
      <c r="W131" s="39"/>
      <c r="X131" s="39"/>
      <c r="Y131" s="39"/>
      <c r="Z131" s="39"/>
      <c r="AA131" s="39"/>
      <c r="AB131" s="39"/>
      <c r="AC131" s="39"/>
      <c r="AD131" s="39"/>
      <c r="AE131" s="39"/>
    </row>
    <row r="132" spans="1:31" s="2" customFormat="1" ht="15.15" customHeight="1">
      <c r="A132" s="39"/>
      <c r="B132" s="40"/>
      <c r="C132" s="33" t="s">
        <v>24</v>
      </c>
      <c r="D132" s="41"/>
      <c r="E132" s="41"/>
      <c r="F132" s="28" t="str">
        <f>E15</f>
        <v>Město Nový Jičín</v>
      </c>
      <c r="G132" s="41"/>
      <c r="H132" s="41"/>
      <c r="I132" s="33" t="s">
        <v>30</v>
      </c>
      <c r="J132" s="37" t="str">
        <f>E21</f>
        <v>Dopraplan s.r.o.</v>
      </c>
      <c r="K132" s="41"/>
      <c r="L132" s="64"/>
      <c r="S132" s="39"/>
      <c r="T132" s="39"/>
      <c r="U132" s="39"/>
      <c r="V132" s="39"/>
      <c r="W132" s="39"/>
      <c r="X132" s="39"/>
      <c r="Y132" s="39"/>
      <c r="Z132" s="39"/>
      <c r="AA132" s="39"/>
      <c r="AB132" s="39"/>
      <c r="AC132" s="39"/>
      <c r="AD132" s="39"/>
      <c r="AE132" s="39"/>
    </row>
    <row r="133" spans="1:31" s="2" customFormat="1" ht="15.15" customHeight="1">
      <c r="A133" s="39"/>
      <c r="B133" s="40"/>
      <c r="C133" s="33" t="s">
        <v>28</v>
      </c>
      <c r="D133" s="41"/>
      <c r="E133" s="41"/>
      <c r="F133" s="28" t="str">
        <f>IF(E18="","",E18)</f>
        <v>Vyplň údaj</v>
      </c>
      <c r="G133" s="41"/>
      <c r="H133" s="41"/>
      <c r="I133" s="33" t="s">
        <v>33</v>
      </c>
      <c r="J133" s="37" t="str">
        <f>E24</f>
        <v xml:space="preserve"> </v>
      </c>
      <c r="K133" s="41"/>
      <c r="L133" s="64"/>
      <c r="S133" s="39"/>
      <c r="T133" s="39"/>
      <c r="U133" s="39"/>
      <c r="V133" s="39"/>
      <c r="W133" s="39"/>
      <c r="X133" s="39"/>
      <c r="Y133" s="39"/>
      <c r="Z133" s="39"/>
      <c r="AA133" s="39"/>
      <c r="AB133" s="39"/>
      <c r="AC133" s="39"/>
      <c r="AD133" s="39"/>
      <c r="AE133" s="39"/>
    </row>
    <row r="134" spans="1:31" s="2" customFormat="1" ht="10.3" customHeight="1">
      <c r="A134" s="39"/>
      <c r="B134" s="40"/>
      <c r="C134" s="41"/>
      <c r="D134" s="41"/>
      <c r="E134" s="41"/>
      <c r="F134" s="41"/>
      <c r="G134" s="41"/>
      <c r="H134" s="41"/>
      <c r="I134" s="41"/>
      <c r="J134" s="41"/>
      <c r="K134" s="41"/>
      <c r="L134" s="64"/>
      <c r="S134" s="39"/>
      <c r="T134" s="39"/>
      <c r="U134" s="39"/>
      <c r="V134" s="39"/>
      <c r="W134" s="39"/>
      <c r="X134" s="39"/>
      <c r="Y134" s="39"/>
      <c r="Z134" s="39"/>
      <c r="AA134" s="39"/>
      <c r="AB134" s="39"/>
      <c r="AC134" s="39"/>
      <c r="AD134" s="39"/>
      <c r="AE134" s="39"/>
    </row>
    <row r="135" spans="1:31" s="11" customFormat="1" ht="29.25" customHeight="1">
      <c r="A135" s="215"/>
      <c r="B135" s="216"/>
      <c r="C135" s="217" t="s">
        <v>158</v>
      </c>
      <c r="D135" s="218" t="s">
        <v>60</v>
      </c>
      <c r="E135" s="218" t="s">
        <v>56</v>
      </c>
      <c r="F135" s="218" t="s">
        <v>57</v>
      </c>
      <c r="G135" s="218" t="s">
        <v>159</v>
      </c>
      <c r="H135" s="218" t="s">
        <v>160</v>
      </c>
      <c r="I135" s="218" t="s">
        <v>161</v>
      </c>
      <c r="J135" s="218" t="s">
        <v>140</v>
      </c>
      <c r="K135" s="219" t="s">
        <v>162</v>
      </c>
      <c r="L135" s="220"/>
      <c r="M135" s="101" t="s">
        <v>1</v>
      </c>
      <c r="N135" s="102" t="s">
        <v>39</v>
      </c>
      <c r="O135" s="102" t="s">
        <v>163</v>
      </c>
      <c r="P135" s="102" t="s">
        <v>164</v>
      </c>
      <c r="Q135" s="102" t="s">
        <v>165</v>
      </c>
      <c r="R135" s="102" t="s">
        <v>166</v>
      </c>
      <c r="S135" s="102" t="s">
        <v>167</v>
      </c>
      <c r="T135" s="103" t="s">
        <v>168</v>
      </c>
      <c r="U135" s="215"/>
      <c r="V135" s="215"/>
      <c r="W135" s="215"/>
      <c r="X135" s="215"/>
      <c r="Y135" s="215"/>
      <c r="Z135" s="215"/>
      <c r="AA135" s="215"/>
      <c r="AB135" s="215"/>
      <c r="AC135" s="215"/>
      <c r="AD135" s="215"/>
      <c r="AE135" s="215"/>
    </row>
    <row r="136" spans="1:63" s="2" customFormat="1" ht="22.8" customHeight="1">
      <c r="A136" s="39"/>
      <c r="B136" s="40"/>
      <c r="C136" s="108" t="s">
        <v>169</v>
      </c>
      <c r="D136" s="41"/>
      <c r="E136" s="41"/>
      <c r="F136" s="41"/>
      <c r="G136" s="41"/>
      <c r="H136" s="41"/>
      <c r="I136" s="41"/>
      <c r="J136" s="221">
        <f>BK136</f>
        <v>0</v>
      </c>
      <c r="K136" s="41"/>
      <c r="L136" s="45"/>
      <c r="M136" s="104"/>
      <c r="N136" s="222"/>
      <c r="O136" s="105"/>
      <c r="P136" s="223">
        <f>P137+P361</f>
        <v>0</v>
      </c>
      <c r="Q136" s="105"/>
      <c r="R136" s="223">
        <f>R137+R361</f>
        <v>317.90848144</v>
      </c>
      <c r="S136" s="105"/>
      <c r="T136" s="224">
        <f>T137+T361</f>
        <v>1.395</v>
      </c>
      <c r="U136" s="39"/>
      <c r="V136" s="39"/>
      <c r="W136" s="39"/>
      <c r="X136" s="39"/>
      <c r="Y136" s="39"/>
      <c r="Z136" s="39"/>
      <c r="AA136" s="39"/>
      <c r="AB136" s="39"/>
      <c r="AC136" s="39"/>
      <c r="AD136" s="39"/>
      <c r="AE136" s="39"/>
      <c r="AT136" s="18" t="s">
        <v>74</v>
      </c>
      <c r="AU136" s="18" t="s">
        <v>142</v>
      </c>
      <c r="BK136" s="225">
        <f>BK137+BK361</f>
        <v>0</v>
      </c>
    </row>
    <row r="137" spans="1:63" s="12" customFormat="1" ht="25.9" customHeight="1">
      <c r="A137" s="12"/>
      <c r="B137" s="226"/>
      <c r="C137" s="227"/>
      <c r="D137" s="228" t="s">
        <v>74</v>
      </c>
      <c r="E137" s="229" t="s">
        <v>232</v>
      </c>
      <c r="F137" s="229" t="s">
        <v>233</v>
      </c>
      <c r="G137" s="227"/>
      <c r="H137" s="227"/>
      <c r="I137" s="230"/>
      <c r="J137" s="231">
        <f>BK137</f>
        <v>0</v>
      </c>
      <c r="K137" s="227"/>
      <c r="L137" s="232"/>
      <c r="M137" s="233"/>
      <c r="N137" s="234"/>
      <c r="O137" s="234"/>
      <c r="P137" s="235">
        <f>P138+P260+P287+P332+P343+P356</f>
        <v>0</v>
      </c>
      <c r="Q137" s="234"/>
      <c r="R137" s="235">
        <f>R138+R260+R287+R332+R343+R356</f>
        <v>317.86000944</v>
      </c>
      <c r="S137" s="234"/>
      <c r="T137" s="236">
        <f>T138+T260+T287+T332+T343+T356</f>
        <v>1.395</v>
      </c>
      <c r="U137" s="12"/>
      <c r="V137" s="12"/>
      <c r="W137" s="12"/>
      <c r="X137" s="12"/>
      <c r="Y137" s="12"/>
      <c r="Z137" s="12"/>
      <c r="AA137" s="12"/>
      <c r="AB137" s="12"/>
      <c r="AC137" s="12"/>
      <c r="AD137" s="12"/>
      <c r="AE137" s="12"/>
      <c r="AR137" s="237" t="s">
        <v>83</v>
      </c>
      <c r="AT137" s="238" t="s">
        <v>74</v>
      </c>
      <c r="AU137" s="238" t="s">
        <v>75</v>
      </c>
      <c r="AY137" s="237" t="s">
        <v>172</v>
      </c>
      <c r="BK137" s="239">
        <f>BK138+BK260+BK287+BK332+BK343+BK356</f>
        <v>0</v>
      </c>
    </row>
    <row r="138" spans="1:63" s="12" customFormat="1" ht="22.8" customHeight="1">
      <c r="A138" s="12"/>
      <c r="B138" s="226"/>
      <c r="C138" s="227"/>
      <c r="D138" s="228" t="s">
        <v>74</v>
      </c>
      <c r="E138" s="240" t="s">
        <v>83</v>
      </c>
      <c r="F138" s="240" t="s">
        <v>121</v>
      </c>
      <c r="G138" s="227"/>
      <c r="H138" s="227"/>
      <c r="I138" s="230"/>
      <c r="J138" s="241">
        <f>BK138</f>
        <v>0</v>
      </c>
      <c r="K138" s="227"/>
      <c r="L138" s="232"/>
      <c r="M138" s="233"/>
      <c r="N138" s="234"/>
      <c r="O138" s="234"/>
      <c r="P138" s="235">
        <f>SUM(P139:P259)</f>
        <v>0</v>
      </c>
      <c r="Q138" s="234"/>
      <c r="R138" s="235">
        <f>SUM(R139:R259)</f>
        <v>293.14148403999997</v>
      </c>
      <c r="S138" s="234"/>
      <c r="T138" s="236">
        <f>SUM(T139:T259)</f>
        <v>0</v>
      </c>
      <c r="U138" s="12"/>
      <c r="V138" s="12"/>
      <c r="W138" s="12"/>
      <c r="X138" s="12"/>
      <c r="Y138" s="12"/>
      <c r="Z138" s="12"/>
      <c r="AA138" s="12"/>
      <c r="AB138" s="12"/>
      <c r="AC138" s="12"/>
      <c r="AD138" s="12"/>
      <c r="AE138" s="12"/>
      <c r="AR138" s="237" t="s">
        <v>83</v>
      </c>
      <c r="AT138" s="238" t="s">
        <v>74</v>
      </c>
      <c r="AU138" s="238" t="s">
        <v>83</v>
      </c>
      <c r="AY138" s="237" t="s">
        <v>172</v>
      </c>
      <c r="BK138" s="239">
        <f>SUM(BK139:BK259)</f>
        <v>0</v>
      </c>
    </row>
    <row r="139" spans="1:65" s="2" customFormat="1" ht="24.15" customHeight="1">
      <c r="A139" s="39"/>
      <c r="B139" s="40"/>
      <c r="C139" s="242" t="s">
        <v>83</v>
      </c>
      <c r="D139" s="242" t="s">
        <v>175</v>
      </c>
      <c r="E139" s="243" t="s">
        <v>1789</v>
      </c>
      <c r="F139" s="244" t="s">
        <v>1790</v>
      </c>
      <c r="G139" s="245" t="s">
        <v>1791</v>
      </c>
      <c r="H139" s="246">
        <v>16</v>
      </c>
      <c r="I139" s="247"/>
      <c r="J139" s="248">
        <f>ROUND(I139*H139,2)</f>
        <v>0</v>
      </c>
      <c r="K139" s="244" t="s">
        <v>216</v>
      </c>
      <c r="L139" s="45"/>
      <c r="M139" s="249" t="s">
        <v>1</v>
      </c>
      <c r="N139" s="250" t="s">
        <v>40</v>
      </c>
      <c r="O139" s="92"/>
      <c r="P139" s="251">
        <f>O139*H139</f>
        <v>0</v>
      </c>
      <c r="Q139" s="251">
        <v>3E-05</v>
      </c>
      <c r="R139" s="251">
        <f>Q139*H139</f>
        <v>0.00048</v>
      </c>
      <c r="S139" s="251">
        <v>0</v>
      </c>
      <c r="T139" s="252">
        <f>S139*H139</f>
        <v>0</v>
      </c>
      <c r="U139" s="39"/>
      <c r="V139" s="39"/>
      <c r="W139" s="39"/>
      <c r="X139" s="39"/>
      <c r="Y139" s="39"/>
      <c r="Z139" s="39"/>
      <c r="AA139" s="39"/>
      <c r="AB139" s="39"/>
      <c r="AC139" s="39"/>
      <c r="AD139" s="39"/>
      <c r="AE139" s="39"/>
      <c r="AR139" s="253" t="s">
        <v>195</v>
      </c>
      <c r="AT139" s="253" t="s">
        <v>175</v>
      </c>
      <c r="AU139" s="253" t="s">
        <v>85</v>
      </c>
      <c r="AY139" s="18" t="s">
        <v>172</v>
      </c>
      <c r="BE139" s="254">
        <f>IF(N139="základní",J139,0)</f>
        <v>0</v>
      </c>
      <c r="BF139" s="254">
        <f>IF(N139="snížená",J139,0)</f>
        <v>0</v>
      </c>
      <c r="BG139" s="254">
        <f>IF(N139="zákl. přenesená",J139,0)</f>
        <v>0</v>
      </c>
      <c r="BH139" s="254">
        <f>IF(N139="sníž. přenesená",J139,0)</f>
        <v>0</v>
      </c>
      <c r="BI139" s="254">
        <f>IF(N139="nulová",J139,0)</f>
        <v>0</v>
      </c>
      <c r="BJ139" s="18" t="s">
        <v>83</v>
      </c>
      <c r="BK139" s="254">
        <f>ROUND(I139*H139,2)</f>
        <v>0</v>
      </c>
      <c r="BL139" s="18" t="s">
        <v>195</v>
      </c>
      <c r="BM139" s="253" t="s">
        <v>1792</v>
      </c>
    </row>
    <row r="140" spans="1:47" s="2" customFormat="1" ht="12">
      <c r="A140" s="39"/>
      <c r="B140" s="40"/>
      <c r="C140" s="41"/>
      <c r="D140" s="255" t="s">
        <v>182</v>
      </c>
      <c r="E140" s="41"/>
      <c r="F140" s="256" t="s">
        <v>1793</v>
      </c>
      <c r="G140" s="41"/>
      <c r="H140" s="41"/>
      <c r="I140" s="210"/>
      <c r="J140" s="41"/>
      <c r="K140" s="41"/>
      <c r="L140" s="45"/>
      <c r="M140" s="257"/>
      <c r="N140" s="258"/>
      <c r="O140" s="92"/>
      <c r="P140" s="92"/>
      <c r="Q140" s="92"/>
      <c r="R140" s="92"/>
      <c r="S140" s="92"/>
      <c r="T140" s="93"/>
      <c r="U140" s="39"/>
      <c r="V140" s="39"/>
      <c r="W140" s="39"/>
      <c r="X140" s="39"/>
      <c r="Y140" s="39"/>
      <c r="Z140" s="39"/>
      <c r="AA140" s="39"/>
      <c r="AB140" s="39"/>
      <c r="AC140" s="39"/>
      <c r="AD140" s="39"/>
      <c r="AE140" s="39"/>
      <c r="AT140" s="18" t="s">
        <v>182</v>
      </c>
      <c r="AU140" s="18" t="s">
        <v>85</v>
      </c>
    </row>
    <row r="141" spans="1:47" s="2" customFormat="1" ht="12">
      <c r="A141" s="39"/>
      <c r="B141" s="40"/>
      <c r="C141" s="41"/>
      <c r="D141" s="271" t="s">
        <v>218</v>
      </c>
      <c r="E141" s="41"/>
      <c r="F141" s="272" t="s">
        <v>1794</v>
      </c>
      <c r="G141" s="41"/>
      <c r="H141" s="41"/>
      <c r="I141" s="210"/>
      <c r="J141" s="41"/>
      <c r="K141" s="41"/>
      <c r="L141" s="45"/>
      <c r="M141" s="257"/>
      <c r="N141" s="258"/>
      <c r="O141" s="92"/>
      <c r="P141" s="92"/>
      <c r="Q141" s="92"/>
      <c r="R141" s="92"/>
      <c r="S141" s="92"/>
      <c r="T141" s="93"/>
      <c r="U141" s="39"/>
      <c r="V141" s="39"/>
      <c r="W141" s="39"/>
      <c r="X141" s="39"/>
      <c r="Y141" s="39"/>
      <c r="Z141" s="39"/>
      <c r="AA141" s="39"/>
      <c r="AB141" s="39"/>
      <c r="AC141" s="39"/>
      <c r="AD141" s="39"/>
      <c r="AE141" s="39"/>
      <c r="AT141" s="18" t="s">
        <v>218</v>
      </c>
      <c r="AU141" s="18" t="s">
        <v>85</v>
      </c>
    </row>
    <row r="142" spans="1:47" s="2" customFormat="1" ht="12">
      <c r="A142" s="39"/>
      <c r="B142" s="40"/>
      <c r="C142" s="41"/>
      <c r="D142" s="255" t="s">
        <v>242</v>
      </c>
      <c r="E142" s="41"/>
      <c r="F142" s="259" t="s">
        <v>1795</v>
      </c>
      <c r="G142" s="41"/>
      <c r="H142" s="41"/>
      <c r="I142" s="210"/>
      <c r="J142" s="41"/>
      <c r="K142" s="41"/>
      <c r="L142" s="45"/>
      <c r="M142" s="257"/>
      <c r="N142" s="258"/>
      <c r="O142" s="92"/>
      <c r="P142" s="92"/>
      <c r="Q142" s="92"/>
      <c r="R142" s="92"/>
      <c r="S142" s="92"/>
      <c r="T142" s="93"/>
      <c r="U142" s="39"/>
      <c r="V142" s="39"/>
      <c r="W142" s="39"/>
      <c r="X142" s="39"/>
      <c r="Y142" s="39"/>
      <c r="Z142" s="39"/>
      <c r="AA142" s="39"/>
      <c r="AB142" s="39"/>
      <c r="AC142" s="39"/>
      <c r="AD142" s="39"/>
      <c r="AE142" s="39"/>
      <c r="AT142" s="18" t="s">
        <v>242</v>
      </c>
      <c r="AU142" s="18" t="s">
        <v>85</v>
      </c>
    </row>
    <row r="143" spans="1:51" s="13" customFormat="1" ht="12">
      <c r="A143" s="13"/>
      <c r="B143" s="260"/>
      <c r="C143" s="261"/>
      <c r="D143" s="255" t="s">
        <v>203</v>
      </c>
      <c r="E143" s="262" t="s">
        <v>1</v>
      </c>
      <c r="F143" s="263" t="s">
        <v>1796</v>
      </c>
      <c r="G143" s="261"/>
      <c r="H143" s="264">
        <v>16</v>
      </c>
      <c r="I143" s="265"/>
      <c r="J143" s="261"/>
      <c r="K143" s="261"/>
      <c r="L143" s="266"/>
      <c r="M143" s="267"/>
      <c r="N143" s="268"/>
      <c r="O143" s="268"/>
      <c r="P143" s="268"/>
      <c r="Q143" s="268"/>
      <c r="R143" s="268"/>
      <c r="S143" s="268"/>
      <c r="T143" s="269"/>
      <c r="U143" s="13"/>
      <c r="V143" s="13"/>
      <c r="W143" s="13"/>
      <c r="X143" s="13"/>
      <c r="Y143" s="13"/>
      <c r="Z143" s="13"/>
      <c r="AA143" s="13"/>
      <c r="AB143" s="13"/>
      <c r="AC143" s="13"/>
      <c r="AD143" s="13"/>
      <c r="AE143" s="13"/>
      <c r="AT143" s="270" t="s">
        <v>203</v>
      </c>
      <c r="AU143" s="270" t="s">
        <v>85</v>
      </c>
      <c r="AV143" s="13" t="s">
        <v>85</v>
      </c>
      <c r="AW143" s="13" t="s">
        <v>32</v>
      </c>
      <c r="AX143" s="13" t="s">
        <v>83</v>
      </c>
      <c r="AY143" s="270" t="s">
        <v>172</v>
      </c>
    </row>
    <row r="144" spans="1:65" s="2" customFormat="1" ht="24.15" customHeight="1">
      <c r="A144" s="39"/>
      <c r="B144" s="40"/>
      <c r="C144" s="242" t="s">
        <v>85</v>
      </c>
      <c r="D144" s="242" t="s">
        <v>175</v>
      </c>
      <c r="E144" s="243" t="s">
        <v>1797</v>
      </c>
      <c r="F144" s="244" t="s">
        <v>1798</v>
      </c>
      <c r="G144" s="245" t="s">
        <v>1799</v>
      </c>
      <c r="H144" s="246">
        <v>9</v>
      </c>
      <c r="I144" s="247"/>
      <c r="J144" s="248">
        <f>ROUND(I144*H144,2)</f>
        <v>0</v>
      </c>
      <c r="K144" s="244" t="s">
        <v>216</v>
      </c>
      <c r="L144" s="45"/>
      <c r="M144" s="249" t="s">
        <v>1</v>
      </c>
      <c r="N144" s="250" t="s">
        <v>40</v>
      </c>
      <c r="O144" s="92"/>
      <c r="P144" s="251">
        <f>O144*H144</f>
        <v>0</v>
      </c>
      <c r="Q144" s="251">
        <v>0</v>
      </c>
      <c r="R144" s="251">
        <f>Q144*H144</f>
        <v>0</v>
      </c>
      <c r="S144" s="251">
        <v>0</v>
      </c>
      <c r="T144" s="252">
        <f>S144*H144</f>
        <v>0</v>
      </c>
      <c r="U144" s="39"/>
      <c r="V144" s="39"/>
      <c r="W144" s="39"/>
      <c r="X144" s="39"/>
      <c r="Y144" s="39"/>
      <c r="Z144" s="39"/>
      <c r="AA144" s="39"/>
      <c r="AB144" s="39"/>
      <c r="AC144" s="39"/>
      <c r="AD144" s="39"/>
      <c r="AE144" s="39"/>
      <c r="AR144" s="253" t="s">
        <v>195</v>
      </c>
      <c r="AT144" s="253" t="s">
        <v>175</v>
      </c>
      <c r="AU144" s="253" t="s">
        <v>85</v>
      </c>
      <c r="AY144" s="18" t="s">
        <v>172</v>
      </c>
      <c r="BE144" s="254">
        <f>IF(N144="základní",J144,0)</f>
        <v>0</v>
      </c>
      <c r="BF144" s="254">
        <f>IF(N144="snížená",J144,0)</f>
        <v>0</v>
      </c>
      <c r="BG144" s="254">
        <f>IF(N144="zákl. přenesená",J144,0)</f>
        <v>0</v>
      </c>
      <c r="BH144" s="254">
        <f>IF(N144="sníž. přenesená",J144,0)</f>
        <v>0</v>
      </c>
      <c r="BI144" s="254">
        <f>IF(N144="nulová",J144,0)</f>
        <v>0</v>
      </c>
      <c r="BJ144" s="18" t="s">
        <v>83</v>
      </c>
      <c r="BK144" s="254">
        <f>ROUND(I144*H144,2)</f>
        <v>0</v>
      </c>
      <c r="BL144" s="18" t="s">
        <v>195</v>
      </c>
      <c r="BM144" s="253" t="s">
        <v>1800</v>
      </c>
    </row>
    <row r="145" spans="1:47" s="2" customFormat="1" ht="12">
      <c r="A145" s="39"/>
      <c r="B145" s="40"/>
      <c r="C145" s="41"/>
      <c r="D145" s="255" t="s">
        <v>182</v>
      </c>
      <c r="E145" s="41"/>
      <c r="F145" s="256" t="s">
        <v>1801</v>
      </c>
      <c r="G145" s="41"/>
      <c r="H145" s="41"/>
      <c r="I145" s="210"/>
      <c r="J145" s="41"/>
      <c r="K145" s="41"/>
      <c r="L145" s="45"/>
      <c r="M145" s="257"/>
      <c r="N145" s="258"/>
      <c r="O145" s="92"/>
      <c r="P145" s="92"/>
      <c r="Q145" s="92"/>
      <c r="R145" s="92"/>
      <c r="S145" s="92"/>
      <c r="T145" s="93"/>
      <c r="U145" s="39"/>
      <c r="V145" s="39"/>
      <c r="W145" s="39"/>
      <c r="X145" s="39"/>
      <c r="Y145" s="39"/>
      <c r="Z145" s="39"/>
      <c r="AA145" s="39"/>
      <c r="AB145" s="39"/>
      <c r="AC145" s="39"/>
      <c r="AD145" s="39"/>
      <c r="AE145" s="39"/>
      <c r="AT145" s="18" t="s">
        <v>182</v>
      </c>
      <c r="AU145" s="18" t="s">
        <v>85</v>
      </c>
    </row>
    <row r="146" spans="1:47" s="2" customFormat="1" ht="12">
      <c r="A146" s="39"/>
      <c r="B146" s="40"/>
      <c r="C146" s="41"/>
      <c r="D146" s="271" t="s">
        <v>218</v>
      </c>
      <c r="E146" s="41"/>
      <c r="F146" s="272" t="s">
        <v>1802</v>
      </c>
      <c r="G146" s="41"/>
      <c r="H146" s="41"/>
      <c r="I146" s="210"/>
      <c r="J146" s="41"/>
      <c r="K146" s="41"/>
      <c r="L146" s="45"/>
      <c r="M146" s="257"/>
      <c r="N146" s="258"/>
      <c r="O146" s="92"/>
      <c r="P146" s="92"/>
      <c r="Q146" s="92"/>
      <c r="R146" s="92"/>
      <c r="S146" s="92"/>
      <c r="T146" s="93"/>
      <c r="U146" s="39"/>
      <c r="V146" s="39"/>
      <c r="W146" s="39"/>
      <c r="X146" s="39"/>
      <c r="Y146" s="39"/>
      <c r="Z146" s="39"/>
      <c r="AA146" s="39"/>
      <c r="AB146" s="39"/>
      <c r="AC146" s="39"/>
      <c r="AD146" s="39"/>
      <c r="AE146" s="39"/>
      <c r="AT146" s="18" t="s">
        <v>218</v>
      </c>
      <c r="AU146" s="18" t="s">
        <v>85</v>
      </c>
    </row>
    <row r="147" spans="1:47" s="2" customFormat="1" ht="12">
      <c r="A147" s="39"/>
      <c r="B147" s="40"/>
      <c r="C147" s="41"/>
      <c r="D147" s="255" t="s">
        <v>242</v>
      </c>
      <c r="E147" s="41"/>
      <c r="F147" s="259" t="s">
        <v>1803</v>
      </c>
      <c r="G147" s="41"/>
      <c r="H147" s="41"/>
      <c r="I147" s="210"/>
      <c r="J147" s="41"/>
      <c r="K147" s="41"/>
      <c r="L147" s="45"/>
      <c r="M147" s="257"/>
      <c r="N147" s="258"/>
      <c r="O147" s="92"/>
      <c r="P147" s="92"/>
      <c r="Q147" s="92"/>
      <c r="R147" s="92"/>
      <c r="S147" s="92"/>
      <c r="T147" s="93"/>
      <c r="U147" s="39"/>
      <c r="V147" s="39"/>
      <c r="W147" s="39"/>
      <c r="X147" s="39"/>
      <c r="Y147" s="39"/>
      <c r="Z147" s="39"/>
      <c r="AA147" s="39"/>
      <c r="AB147" s="39"/>
      <c r="AC147" s="39"/>
      <c r="AD147" s="39"/>
      <c r="AE147" s="39"/>
      <c r="AT147" s="18" t="s">
        <v>242</v>
      </c>
      <c r="AU147" s="18" t="s">
        <v>85</v>
      </c>
    </row>
    <row r="148" spans="1:51" s="13" customFormat="1" ht="12">
      <c r="A148" s="13"/>
      <c r="B148" s="260"/>
      <c r="C148" s="261"/>
      <c r="D148" s="255" t="s">
        <v>203</v>
      </c>
      <c r="E148" s="262" t="s">
        <v>1</v>
      </c>
      <c r="F148" s="263" t="s">
        <v>1804</v>
      </c>
      <c r="G148" s="261"/>
      <c r="H148" s="264">
        <v>9</v>
      </c>
      <c r="I148" s="265"/>
      <c r="J148" s="261"/>
      <c r="K148" s="261"/>
      <c r="L148" s="266"/>
      <c r="M148" s="267"/>
      <c r="N148" s="268"/>
      <c r="O148" s="268"/>
      <c r="P148" s="268"/>
      <c r="Q148" s="268"/>
      <c r="R148" s="268"/>
      <c r="S148" s="268"/>
      <c r="T148" s="269"/>
      <c r="U148" s="13"/>
      <c r="V148" s="13"/>
      <c r="W148" s="13"/>
      <c r="X148" s="13"/>
      <c r="Y148" s="13"/>
      <c r="Z148" s="13"/>
      <c r="AA148" s="13"/>
      <c r="AB148" s="13"/>
      <c r="AC148" s="13"/>
      <c r="AD148" s="13"/>
      <c r="AE148" s="13"/>
      <c r="AT148" s="270" t="s">
        <v>203</v>
      </c>
      <c r="AU148" s="270" t="s">
        <v>85</v>
      </c>
      <c r="AV148" s="13" t="s">
        <v>85</v>
      </c>
      <c r="AW148" s="13" t="s">
        <v>32</v>
      </c>
      <c r="AX148" s="13" t="s">
        <v>83</v>
      </c>
      <c r="AY148" s="270" t="s">
        <v>172</v>
      </c>
    </row>
    <row r="149" spans="1:65" s="2" customFormat="1" ht="24.15" customHeight="1">
      <c r="A149" s="39"/>
      <c r="B149" s="40"/>
      <c r="C149" s="242" t="s">
        <v>189</v>
      </c>
      <c r="D149" s="242" t="s">
        <v>175</v>
      </c>
      <c r="E149" s="243" t="s">
        <v>1805</v>
      </c>
      <c r="F149" s="244" t="s">
        <v>1806</v>
      </c>
      <c r="G149" s="245" t="s">
        <v>369</v>
      </c>
      <c r="H149" s="246">
        <v>1.5</v>
      </c>
      <c r="I149" s="247"/>
      <c r="J149" s="248">
        <f>ROUND(I149*H149,2)</f>
        <v>0</v>
      </c>
      <c r="K149" s="244" t="s">
        <v>216</v>
      </c>
      <c r="L149" s="45"/>
      <c r="M149" s="249" t="s">
        <v>1</v>
      </c>
      <c r="N149" s="250" t="s">
        <v>40</v>
      </c>
      <c r="O149" s="92"/>
      <c r="P149" s="251">
        <f>O149*H149</f>
        <v>0</v>
      </c>
      <c r="Q149" s="251">
        <v>0.06053</v>
      </c>
      <c r="R149" s="251">
        <f>Q149*H149</f>
        <v>0.090795</v>
      </c>
      <c r="S149" s="251">
        <v>0</v>
      </c>
      <c r="T149" s="252">
        <f>S149*H149</f>
        <v>0</v>
      </c>
      <c r="U149" s="39"/>
      <c r="V149" s="39"/>
      <c r="W149" s="39"/>
      <c r="X149" s="39"/>
      <c r="Y149" s="39"/>
      <c r="Z149" s="39"/>
      <c r="AA149" s="39"/>
      <c r="AB149" s="39"/>
      <c r="AC149" s="39"/>
      <c r="AD149" s="39"/>
      <c r="AE149" s="39"/>
      <c r="AR149" s="253" t="s">
        <v>195</v>
      </c>
      <c r="AT149" s="253" t="s">
        <v>175</v>
      </c>
      <c r="AU149" s="253" t="s">
        <v>85</v>
      </c>
      <c r="AY149" s="18" t="s">
        <v>172</v>
      </c>
      <c r="BE149" s="254">
        <f>IF(N149="základní",J149,0)</f>
        <v>0</v>
      </c>
      <c r="BF149" s="254">
        <f>IF(N149="snížená",J149,0)</f>
        <v>0</v>
      </c>
      <c r="BG149" s="254">
        <f>IF(N149="zákl. přenesená",J149,0)</f>
        <v>0</v>
      </c>
      <c r="BH149" s="254">
        <f>IF(N149="sníž. přenesená",J149,0)</f>
        <v>0</v>
      </c>
      <c r="BI149" s="254">
        <f>IF(N149="nulová",J149,0)</f>
        <v>0</v>
      </c>
      <c r="BJ149" s="18" t="s">
        <v>83</v>
      </c>
      <c r="BK149" s="254">
        <f>ROUND(I149*H149,2)</f>
        <v>0</v>
      </c>
      <c r="BL149" s="18" t="s">
        <v>195</v>
      </c>
      <c r="BM149" s="253" t="s">
        <v>1807</v>
      </c>
    </row>
    <row r="150" spans="1:47" s="2" customFormat="1" ht="12">
      <c r="A150" s="39"/>
      <c r="B150" s="40"/>
      <c r="C150" s="41"/>
      <c r="D150" s="255" t="s">
        <v>182</v>
      </c>
      <c r="E150" s="41"/>
      <c r="F150" s="256" t="s">
        <v>1808</v>
      </c>
      <c r="G150" s="41"/>
      <c r="H150" s="41"/>
      <c r="I150" s="210"/>
      <c r="J150" s="41"/>
      <c r="K150" s="41"/>
      <c r="L150" s="45"/>
      <c r="M150" s="257"/>
      <c r="N150" s="258"/>
      <c r="O150" s="92"/>
      <c r="P150" s="92"/>
      <c r="Q150" s="92"/>
      <c r="R150" s="92"/>
      <c r="S150" s="92"/>
      <c r="T150" s="93"/>
      <c r="U150" s="39"/>
      <c r="V150" s="39"/>
      <c r="W150" s="39"/>
      <c r="X150" s="39"/>
      <c r="Y150" s="39"/>
      <c r="Z150" s="39"/>
      <c r="AA150" s="39"/>
      <c r="AB150" s="39"/>
      <c r="AC150" s="39"/>
      <c r="AD150" s="39"/>
      <c r="AE150" s="39"/>
      <c r="AT150" s="18" t="s">
        <v>182</v>
      </c>
      <c r="AU150" s="18" t="s">
        <v>85</v>
      </c>
    </row>
    <row r="151" spans="1:47" s="2" customFormat="1" ht="12">
      <c r="A151" s="39"/>
      <c r="B151" s="40"/>
      <c r="C151" s="41"/>
      <c r="D151" s="271" t="s">
        <v>218</v>
      </c>
      <c r="E151" s="41"/>
      <c r="F151" s="272" t="s">
        <v>1809</v>
      </c>
      <c r="G151" s="41"/>
      <c r="H151" s="41"/>
      <c r="I151" s="210"/>
      <c r="J151" s="41"/>
      <c r="K151" s="41"/>
      <c r="L151" s="45"/>
      <c r="M151" s="257"/>
      <c r="N151" s="258"/>
      <c r="O151" s="92"/>
      <c r="P151" s="92"/>
      <c r="Q151" s="92"/>
      <c r="R151" s="92"/>
      <c r="S151" s="92"/>
      <c r="T151" s="93"/>
      <c r="U151" s="39"/>
      <c r="V151" s="39"/>
      <c r="W151" s="39"/>
      <c r="X151" s="39"/>
      <c r="Y151" s="39"/>
      <c r="Z151" s="39"/>
      <c r="AA151" s="39"/>
      <c r="AB151" s="39"/>
      <c r="AC151" s="39"/>
      <c r="AD151" s="39"/>
      <c r="AE151" s="39"/>
      <c r="AT151" s="18" t="s">
        <v>218</v>
      </c>
      <c r="AU151" s="18" t="s">
        <v>85</v>
      </c>
    </row>
    <row r="152" spans="1:47" s="2" customFormat="1" ht="12">
      <c r="A152" s="39"/>
      <c r="B152" s="40"/>
      <c r="C152" s="41"/>
      <c r="D152" s="255" t="s">
        <v>242</v>
      </c>
      <c r="E152" s="41"/>
      <c r="F152" s="259" t="s">
        <v>1810</v>
      </c>
      <c r="G152" s="41"/>
      <c r="H152" s="41"/>
      <c r="I152" s="210"/>
      <c r="J152" s="41"/>
      <c r="K152" s="41"/>
      <c r="L152" s="45"/>
      <c r="M152" s="257"/>
      <c r="N152" s="258"/>
      <c r="O152" s="92"/>
      <c r="P152" s="92"/>
      <c r="Q152" s="92"/>
      <c r="R152" s="92"/>
      <c r="S152" s="92"/>
      <c r="T152" s="93"/>
      <c r="U152" s="39"/>
      <c r="V152" s="39"/>
      <c r="W152" s="39"/>
      <c r="X152" s="39"/>
      <c r="Y152" s="39"/>
      <c r="Z152" s="39"/>
      <c r="AA152" s="39"/>
      <c r="AB152" s="39"/>
      <c r="AC152" s="39"/>
      <c r="AD152" s="39"/>
      <c r="AE152" s="39"/>
      <c r="AT152" s="18" t="s">
        <v>242</v>
      </c>
      <c r="AU152" s="18" t="s">
        <v>85</v>
      </c>
    </row>
    <row r="153" spans="1:51" s="14" customFormat="1" ht="12">
      <c r="A153" s="14"/>
      <c r="B153" s="277"/>
      <c r="C153" s="278"/>
      <c r="D153" s="255" t="s">
        <v>203</v>
      </c>
      <c r="E153" s="279" t="s">
        <v>1</v>
      </c>
      <c r="F153" s="280" t="s">
        <v>1811</v>
      </c>
      <c r="G153" s="278"/>
      <c r="H153" s="279" t="s">
        <v>1</v>
      </c>
      <c r="I153" s="281"/>
      <c r="J153" s="278"/>
      <c r="K153" s="278"/>
      <c r="L153" s="282"/>
      <c r="M153" s="283"/>
      <c r="N153" s="284"/>
      <c r="O153" s="284"/>
      <c r="P153" s="284"/>
      <c r="Q153" s="284"/>
      <c r="R153" s="284"/>
      <c r="S153" s="284"/>
      <c r="T153" s="285"/>
      <c r="U153" s="14"/>
      <c r="V153" s="14"/>
      <c r="W153" s="14"/>
      <c r="X153" s="14"/>
      <c r="Y153" s="14"/>
      <c r="Z153" s="14"/>
      <c r="AA153" s="14"/>
      <c r="AB153" s="14"/>
      <c r="AC153" s="14"/>
      <c r="AD153" s="14"/>
      <c r="AE153" s="14"/>
      <c r="AT153" s="286" t="s">
        <v>203</v>
      </c>
      <c r="AU153" s="286" t="s">
        <v>85</v>
      </c>
      <c r="AV153" s="14" t="s">
        <v>83</v>
      </c>
      <c r="AW153" s="14" t="s">
        <v>32</v>
      </c>
      <c r="AX153" s="14" t="s">
        <v>75</v>
      </c>
      <c r="AY153" s="286" t="s">
        <v>172</v>
      </c>
    </row>
    <row r="154" spans="1:51" s="13" customFormat="1" ht="12">
      <c r="A154" s="13"/>
      <c r="B154" s="260"/>
      <c r="C154" s="261"/>
      <c r="D154" s="255" t="s">
        <v>203</v>
      </c>
      <c r="E154" s="262" t="s">
        <v>1</v>
      </c>
      <c r="F154" s="263" t="s">
        <v>1273</v>
      </c>
      <c r="G154" s="261"/>
      <c r="H154" s="264">
        <v>1.5</v>
      </c>
      <c r="I154" s="265"/>
      <c r="J154" s="261"/>
      <c r="K154" s="261"/>
      <c r="L154" s="266"/>
      <c r="M154" s="267"/>
      <c r="N154" s="268"/>
      <c r="O154" s="268"/>
      <c r="P154" s="268"/>
      <c r="Q154" s="268"/>
      <c r="R154" s="268"/>
      <c r="S154" s="268"/>
      <c r="T154" s="269"/>
      <c r="U154" s="13"/>
      <c r="V154" s="13"/>
      <c r="W154" s="13"/>
      <c r="X154" s="13"/>
      <c r="Y154" s="13"/>
      <c r="Z154" s="13"/>
      <c r="AA154" s="13"/>
      <c r="AB154" s="13"/>
      <c r="AC154" s="13"/>
      <c r="AD154" s="13"/>
      <c r="AE154" s="13"/>
      <c r="AT154" s="270" t="s">
        <v>203</v>
      </c>
      <c r="AU154" s="270" t="s">
        <v>85</v>
      </c>
      <c r="AV154" s="13" t="s">
        <v>85</v>
      </c>
      <c r="AW154" s="13" t="s">
        <v>32</v>
      </c>
      <c r="AX154" s="13" t="s">
        <v>83</v>
      </c>
      <c r="AY154" s="270" t="s">
        <v>172</v>
      </c>
    </row>
    <row r="155" spans="1:65" s="2" customFormat="1" ht="24.15" customHeight="1">
      <c r="A155" s="39"/>
      <c r="B155" s="40"/>
      <c r="C155" s="242" t="s">
        <v>195</v>
      </c>
      <c r="D155" s="242" t="s">
        <v>175</v>
      </c>
      <c r="E155" s="243" t="s">
        <v>1812</v>
      </c>
      <c r="F155" s="244" t="s">
        <v>1813</v>
      </c>
      <c r="G155" s="245" t="s">
        <v>417</v>
      </c>
      <c r="H155" s="246">
        <v>1.65</v>
      </c>
      <c r="I155" s="247"/>
      <c r="J155" s="248">
        <f>ROUND(I155*H155,2)</f>
        <v>0</v>
      </c>
      <c r="K155" s="244" t="s">
        <v>179</v>
      </c>
      <c r="L155" s="45"/>
      <c r="M155" s="249" t="s">
        <v>1</v>
      </c>
      <c r="N155" s="250" t="s">
        <v>40</v>
      </c>
      <c r="O155" s="92"/>
      <c r="P155" s="251">
        <f>O155*H155</f>
        <v>0</v>
      </c>
      <c r="Q155" s="251">
        <v>0</v>
      </c>
      <c r="R155" s="251">
        <f>Q155*H155</f>
        <v>0</v>
      </c>
      <c r="S155" s="251">
        <v>0</v>
      </c>
      <c r="T155" s="252">
        <f>S155*H155</f>
        <v>0</v>
      </c>
      <c r="U155" s="39"/>
      <c r="V155" s="39"/>
      <c r="W155" s="39"/>
      <c r="X155" s="39"/>
      <c r="Y155" s="39"/>
      <c r="Z155" s="39"/>
      <c r="AA155" s="39"/>
      <c r="AB155" s="39"/>
      <c r="AC155" s="39"/>
      <c r="AD155" s="39"/>
      <c r="AE155" s="39"/>
      <c r="AR155" s="253" t="s">
        <v>195</v>
      </c>
      <c r="AT155" s="253" t="s">
        <v>175</v>
      </c>
      <c r="AU155" s="253" t="s">
        <v>85</v>
      </c>
      <c r="AY155" s="18" t="s">
        <v>172</v>
      </c>
      <c r="BE155" s="254">
        <f>IF(N155="základní",J155,0)</f>
        <v>0</v>
      </c>
      <c r="BF155" s="254">
        <f>IF(N155="snížená",J155,0)</f>
        <v>0</v>
      </c>
      <c r="BG155" s="254">
        <f>IF(N155="zákl. přenesená",J155,0)</f>
        <v>0</v>
      </c>
      <c r="BH155" s="254">
        <f>IF(N155="sníž. přenesená",J155,0)</f>
        <v>0</v>
      </c>
      <c r="BI155" s="254">
        <f>IF(N155="nulová",J155,0)</f>
        <v>0</v>
      </c>
      <c r="BJ155" s="18" t="s">
        <v>83</v>
      </c>
      <c r="BK155" s="254">
        <f>ROUND(I155*H155,2)</f>
        <v>0</v>
      </c>
      <c r="BL155" s="18" t="s">
        <v>195</v>
      </c>
      <c r="BM155" s="253" t="s">
        <v>1814</v>
      </c>
    </row>
    <row r="156" spans="1:47" s="2" customFormat="1" ht="12">
      <c r="A156" s="39"/>
      <c r="B156" s="40"/>
      <c r="C156" s="41"/>
      <c r="D156" s="255" t="s">
        <v>182</v>
      </c>
      <c r="E156" s="41"/>
      <c r="F156" s="256" t="s">
        <v>1815</v>
      </c>
      <c r="G156" s="41"/>
      <c r="H156" s="41"/>
      <c r="I156" s="210"/>
      <c r="J156" s="41"/>
      <c r="K156" s="41"/>
      <c r="L156" s="45"/>
      <c r="M156" s="257"/>
      <c r="N156" s="258"/>
      <c r="O156" s="92"/>
      <c r="P156" s="92"/>
      <c r="Q156" s="92"/>
      <c r="R156" s="92"/>
      <c r="S156" s="92"/>
      <c r="T156" s="93"/>
      <c r="U156" s="39"/>
      <c r="V156" s="39"/>
      <c r="W156" s="39"/>
      <c r="X156" s="39"/>
      <c r="Y156" s="39"/>
      <c r="Z156" s="39"/>
      <c r="AA156" s="39"/>
      <c r="AB156" s="39"/>
      <c r="AC156" s="39"/>
      <c r="AD156" s="39"/>
      <c r="AE156" s="39"/>
      <c r="AT156" s="18" t="s">
        <v>182</v>
      </c>
      <c r="AU156" s="18" t="s">
        <v>85</v>
      </c>
    </row>
    <row r="157" spans="1:47" s="2" customFormat="1" ht="12">
      <c r="A157" s="39"/>
      <c r="B157" s="40"/>
      <c r="C157" s="41"/>
      <c r="D157" s="255" t="s">
        <v>242</v>
      </c>
      <c r="E157" s="41"/>
      <c r="F157" s="259" t="s">
        <v>1816</v>
      </c>
      <c r="G157" s="41"/>
      <c r="H157" s="41"/>
      <c r="I157" s="210"/>
      <c r="J157" s="41"/>
      <c r="K157" s="41"/>
      <c r="L157" s="45"/>
      <c r="M157" s="257"/>
      <c r="N157" s="258"/>
      <c r="O157" s="92"/>
      <c r="P157" s="92"/>
      <c r="Q157" s="92"/>
      <c r="R157" s="92"/>
      <c r="S157" s="92"/>
      <c r="T157" s="93"/>
      <c r="U157" s="39"/>
      <c r="V157" s="39"/>
      <c r="W157" s="39"/>
      <c r="X157" s="39"/>
      <c r="Y157" s="39"/>
      <c r="Z157" s="39"/>
      <c r="AA157" s="39"/>
      <c r="AB157" s="39"/>
      <c r="AC157" s="39"/>
      <c r="AD157" s="39"/>
      <c r="AE157" s="39"/>
      <c r="AT157" s="18" t="s">
        <v>242</v>
      </c>
      <c r="AU157" s="18" t="s">
        <v>85</v>
      </c>
    </row>
    <row r="158" spans="1:51" s="13" customFormat="1" ht="12">
      <c r="A158" s="13"/>
      <c r="B158" s="260"/>
      <c r="C158" s="261"/>
      <c r="D158" s="255" t="s">
        <v>203</v>
      </c>
      <c r="E158" s="262" t="s">
        <v>1</v>
      </c>
      <c r="F158" s="263" t="s">
        <v>1817</v>
      </c>
      <c r="G158" s="261"/>
      <c r="H158" s="264">
        <v>1.65</v>
      </c>
      <c r="I158" s="265"/>
      <c r="J158" s="261"/>
      <c r="K158" s="261"/>
      <c r="L158" s="266"/>
      <c r="M158" s="267"/>
      <c r="N158" s="268"/>
      <c r="O158" s="268"/>
      <c r="P158" s="268"/>
      <c r="Q158" s="268"/>
      <c r="R158" s="268"/>
      <c r="S158" s="268"/>
      <c r="T158" s="269"/>
      <c r="U158" s="13"/>
      <c r="V158" s="13"/>
      <c r="W158" s="13"/>
      <c r="X158" s="13"/>
      <c r="Y158" s="13"/>
      <c r="Z158" s="13"/>
      <c r="AA158" s="13"/>
      <c r="AB158" s="13"/>
      <c r="AC158" s="13"/>
      <c r="AD158" s="13"/>
      <c r="AE158" s="13"/>
      <c r="AT158" s="270" t="s">
        <v>203</v>
      </c>
      <c r="AU158" s="270" t="s">
        <v>85</v>
      </c>
      <c r="AV158" s="13" t="s">
        <v>85</v>
      </c>
      <c r="AW158" s="13" t="s">
        <v>32</v>
      </c>
      <c r="AX158" s="13" t="s">
        <v>83</v>
      </c>
      <c r="AY158" s="270" t="s">
        <v>172</v>
      </c>
    </row>
    <row r="159" spans="1:65" s="2" customFormat="1" ht="24.15" customHeight="1">
      <c r="A159" s="39"/>
      <c r="B159" s="40"/>
      <c r="C159" s="242" t="s">
        <v>171</v>
      </c>
      <c r="D159" s="242" t="s">
        <v>175</v>
      </c>
      <c r="E159" s="243" t="s">
        <v>1818</v>
      </c>
      <c r="F159" s="244" t="s">
        <v>1819</v>
      </c>
      <c r="G159" s="245" t="s">
        <v>417</v>
      </c>
      <c r="H159" s="246">
        <v>38.455</v>
      </c>
      <c r="I159" s="247"/>
      <c r="J159" s="248">
        <f>ROUND(I159*H159,2)</f>
        <v>0</v>
      </c>
      <c r="K159" s="244" t="s">
        <v>179</v>
      </c>
      <c r="L159" s="45"/>
      <c r="M159" s="249" t="s">
        <v>1</v>
      </c>
      <c r="N159" s="250" t="s">
        <v>40</v>
      </c>
      <c r="O159" s="92"/>
      <c r="P159" s="251">
        <f>O159*H159</f>
        <v>0</v>
      </c>
      <c r="Q159" s="251">
        <v>0</v>
      </c>
      <c r="R159" s="251">
        <f>Q159*H159</f>
        <v>0</v>
      </c>
      <c r="S159" s="251">
        <v>0</v>
      </c>
      <c r="T159" s="252">
        <f>S159*H159</f>
        <v>0</v>
      </c>
      <c r="U159" s="39"/>
      <c r="V159" s="39"/>
      <c r="W159" s="39"/>
      <c r="X159" s="39"/>
      <c r="Y159" s="39"/>
      <c r="Z159" s="39"/>
      <c r="AA159" s="39"/>
      <c r="AB159" s="39"/>
      <c r="AC159" s="39"/>
      <c r="AD159" s="39"/>
      <c r="AE159" s="39"/>
      <c r="AR159" s="253" t="s">
        <v>195</v>
      </c>
      <c r="AT159" s="253" t="s">
        <v>175</v>
      </c>
      <c r="AU159" s="253" t="s">
        <v>85</v>
      </c>
      <c r="AY159" s="18" t="s">
        <v>172</v>
      </c>
      <c r="BE159" s="254">
        <f>IF(N159="základní",J159,0)</f>
        <v>0</v>
      </c>
      <c r="BF159" s="254">
        <f>IF(N159="snížená",J159,0)</f>
        <v>0</v>
      </c>
      <c r="BG159" s="254">
        <f>IF(N159="zákl. přenesená",J159,0)</f>
        <v>0</v>
      </c>
      <c r="BH159" s="254">
        <f>IF(N159="sníž. přenesená",J159,0)</f>
        <v>0</v>
      </c>
      <c r="BI159" s="254">
        <f>IF(N159="nulová",J159,0)</f>
        <v>0</v>
      </c>
      <c r="BJ159" s="18" t="s">
        <v>83</v>
      </c>
      <c r="BK159" s="254">
        <f>ROUND(I159*H159,2)</f>
        <v>0</v>
      </c>
      <c r="BL159" s="18" t="s">
        <v>195</v>
      </c>
      <c r="BM159" s="253" t="s">
        <v>1820</v>
      </c>
    </row>
    <row r="160" spans="1:47" s="2" customFormat="1" ht="12">
      <c r="A160" s="39"/>
      <c r="B160" s="40"/>
      <c r="C160" s="41"/>
      <c r="D160" s="255" t="s">
        <v>182</v>
      </c>
      <c r="E160" s="41"/>
      <c r="F160" s="256" t="s">
        <v>1821</v>
      </c>
      <c r="G160" s="41"/>
      <c r="H160" s="41"/>
      <c r="I160" s="210"/>
      <c r="J160" s="41"/>
      <c r="K160" s="41"/>
      <c r="L160" s="45"/>
      <c r="M160" s="257"/>
      <c r="N160" s="258"/>
      <c r="O160" s="92"/>
      <c r="P160" s="92"/>
      <c r="Q160" s="92"/>
      <c r="R160" s="92"/>
      <c r="S160" s="92"/>
      <c r="T160" s="93"/>
      <c r="U160" s="39"/>
      <c r="V160" s="39"/>
      <c r="W160" s="39"/>
      <c r="X160" s="39"/>
      <c r="Y160" s="39"/>
      <c r="Z160" s="39"/>
      <c r="AA160" s="39"/>
      <c r="AB160" s="39"/>
      <c r="AC160" s="39"/>
      <c r="AD160" s="39"/>
      <c r="AE160" s="39"/>
      <c r="AT160" s="18" t="s">
        <v>182</v>
      </c>
      <c r="AU160" s="18" t="s">
        <v>85</v>
      </c>
    </row>
    <row r="161" spans="1:47" s="2" customFormat="1" ht="12">
      <c r="A161" s="39"/>
      <c r="B161" s="40"/>
      <c r="C161" s="41"/>
      <c r="D161" s="255" t="s">
        <v>242</v>
      </c>
      <c r="E161" s="41"/>
      <c r="F161" s="259" t="s">
        <v>1822</v>
      </c>
      <c r="G161" s="41"/>
      <c r="H161" s="41"/>
      <c r="I161" s="210"/>
      <c r="J161" s="41"/>
      <c r="K161" s="41"/>
      <c r="L161" s="45"/>
      <c r="M161" s="257"/>
      <c r="N161" s="258"/>
      <c r="O161" s="92"/>
      <c r="P161" s="92"/>
      <c r="Q161" s="92"/>
      <c r="R161" s="92"/>
      <c r="S161" s="92"/>
      <c r="T161" s="93"/>
      <c r="U161" s="39"/>
      <c r="V161" s="39"/>
      <c r="W161" s="39"/>
      <c r="X161" s="39"/>
      <c r="Y161" s="39"/>
      <c r="Z161" s="39"/>
      <c r="AA161" s="39"/>
      <c r="AB161" s="39"/>
      <c r="AC161" s="39"/>
      <c r="AD161" s="39"/>
      <c r="AE161" s="39"/>
      <c r="AT161" s="18" t="s">
        <v>242</v>
      </c>
      <c r="AU161" s="18" t="s">
        <v>85</v>
      </c>
    </row>
    <row r="162" spans="1:51" s="14" customFormat="1" ht="12">
      <c r="A162" s="14"/>
      <c r="B162" s="277"/>
      <c r="C162" s="278"/>
      <c r="D162" s="255" t="s">
        <v>203</v>
      </c>
      <c r="E162" s="279" t="s">
        <v>1</v>
      </c>
      <c r="F162" s="280" t="s">
        <v>1811</v>
      </c>
      <c r="G162" s="278"/>
      <c r="H162" s="279" t="s">
        <v>1</v>
      </c>
      <c r="I162" s="281"/>
      <c r="J162" s="278"/>
      <c r="K162" s="278"/>
      <c r="L162" s="282"/>
      <c r="M162" s="283"/>
      <c r="N162" s="284"/>
      <c r="O162" s="284"/>
      <c r="P162" s="284"/>
      <c r="Q162" s="284"/>
      <c r="R162" s="284"/>
      <c r="S162" s="284"/>
      <c r="T162" s="285"/>
      <c r="U162" s="14"/>
      <c r="V162" s="14"/>
      <c r="W162" s="14"/>
      <c r="X162" s="14"/>
      <c r="Y162" s="14"/>
      <c r="Z162" s="14"/>
      <c r="AA162" s="14"/>
      <c r="AB162" s="14"/>
      <c r="AC162" s="14"/>
      <c r="AD162" s="14"/>
      <c r="AE162" s="14"/>
      <c r="AT162" s="286" t="s">
        <v>203</v>
      </c>
      <c r="AU162" s="286" t="s">
        <v>85</v>
      </c>
      <c r="AV162" s="14" t="s">
        <v>83</v>
      </c>
      <c r="AW162" s="14" t="s">
        <v>32</v>
      </c>
      <c r="AX162" s="14" t="s">
        <v>75</v>
      </c>
      <c r="AY162" s="286" t="s">
        <v>172</v>
      </c>
    </row>
    <row r="163" spans="1:51" s="13" customFormat="1" ht="12">
      <c r="A163" s="13"/>
      <c r="B163" s="260"/>
      <c r="C163" s="261"/>
      <c r="D163" s="255" t="s">
        <v>203</v>
      </c>
      <c r="E163" s="262" t="s">
        <v>1</v>
      </c>
      <c r="F163" s="263" t="s">
        <v>1823</v>
      </c>
      <c r="G163" s="261"/>
      <c r="H163" s="264">
        <v>9.73</v>
      </c>
      <c r="I163" s="265"/>
      <c r="J163" s="261"/>
      <c r="K163" s="261"/>
      <c r="L163" s="266"/>
      <c r="M163" s="267"/>
      <c r="N163" s="268"/>
      <c r="O163" s="268"/>
      <c r="P163" s="268"/>
      <c r="Q163" s="268"/>
      <c r="R163" s="268"/>
      <c r="S163" s="268"/>
      <c r="T163" s="269"/>
      <c r="U163" s="13"/>
      <c r="V163" s="13"/>
      <c r="W163" s="13"/>
      <c r="X163" s="13"/>
      <c r="Y163" s="13"/>
      <c r="Z163" s="13"/>
      <c r="AA163" s="13"/>
      <c r="AB163" s="13"/>
      <c r="AC163" s="13"/>
      <c r="AD163" s="13"/>
      <c r="AE163" s="13"/>
      <c r="AT163" s="270" t="s">
        <v>203</v>
      </c>
      <c r="AU163" s="270" t="s">
        <v>85</v>
      </c>
      <c r="AV163" s="13" t="s">
        <v>85</v>
      </c>
      <c r="AW163" s="13" t="s">
        <v>32</v>
      </c>
      <c r="AX163" s="13" t="s">
        <v>75</v>
      </c>
      <c r="AY163" s="270" t="s">
        <v>172</v>
      </c>
    </row>
    <row r="164" spans="1:51" s="13" customFormat="1" ht="12">
      <c r="A164" s="13"/>
      <c r="B164" s="260"/>
      <c r="C164" s="261"/>
      <c r="D164" s="255" t="s">
        <v>203</v>
      </c>
      <c r="E164" s="262" t="s">
        <v>1</v>
      </c>
      <c r="F164" s="263" t="s">
        <v>1824</v>
      </c>
      <c r="G164" s="261"/>
      <c r="H164" s="264">
        <v>28.725</v>
      </c>
      <c r="I164" s="265"/>
      <c r="J164" s="261"/>
      <c r="K164" s="261"/>
      <c r="L164" s="266"/>
      <c r="M164" s="267"/>
      <c r="N164" s="268"/>
      <c r="O164" s="268"/>
      <c r="P164" s="268"/>
      <c r="Q164" s="268"/>
      <c r="R164" s="268"/>
      <c r="S164" s="268"/>
      <c r="T164" s="269"/>
      <c r="U164" s="13"/>
      <c r="V164" s="13"/>
      <c r="W164" s="13"/>
      <c r="X164" s="13"/>
      <c r="Y164" s="13"/>
      <c r="Z164" s="13"/>
      <c r="AA164" s="13"/>
      <c r="AB164" s="13"/>
      <c r="AC164" s="13"/>
      <c r="AD164" s="13"/>
      <c r="AE164" s="13"/>
      <c r="AT164" s="270" t="s">
        <v>203</v>
      </c>
      <c r="AU164" s="270" t="s">
        <v>85</v>
      </c>
      <c r="AV164" s="13" t="s">
        <v>85</v>
      </c>
      <c r="AW164" s="13" t="s">
        <v>32</v>
      </c>
      <c r="AX164" s="13" t="s">
        <v>75</v>
      </c>
      <c r="AY164" s="270" t="s">
        <v>172</v>
      </c>
    </row>
    <row r="165" spans="1:51" s="16" customFormat="1" ht="12">
      <c r="A165" s="16"/>
      <c r="B165" s="298"/>
      <c r="C165" s="299"/>
      <c r="D165" s="255" t="s">
        <v>203</v>
      </c>
      <c r="E165" s="300" t="s">
        <v>1</v>
      </c>
      <c r="F165" s="301" t="s">
        <v>257</v>
      </c>
      <c r="G165" s="299"/>
      <c r="H165" s="302">
        <v>38.455</v>
      </c>
      <c r="I165" s="303"/>
      <c r="J165" s="299"/>
      <c r="K165" s="299"/>
      <c r="L165" s="304"/>
      <c r="M165" s="305"/>
      <c r="N165" s="306"/>
      <c r="O165" s="306"/>
      <c r="P165" s="306"/>
      <c r="Q165" s="306"/>
      <c r="R165" s="306"/>
      <c r="S165" s="306"/>
      <c r="T165" s="307"/>
      <c r="U165" s="16"/>
      <c r="V165" s="16"/>
      <c r="W165" s="16"/>
      <c r="X165" s="16"/>
      <c r="Y165" s="16"/>
      <c r="Z165" s="16"/>
      <c r="AA165" s="16"/>
      <c r="AB165" s="16"/>
      <c r="AC165" s="16"/>
      <c r="AD165" s="16"/>
      <c r="AE165" s="16"/>
      <c r="AT165" s="308" t="s">
        <v>203</v>
      </c>
      <c r="AU165" s="308" t="s">
        <v>85</v>
      </c>
      <c r="AV165" s="16" t="s">
        <v>195</v>
      </c>
      <c r="AW165" s="16" t="s">
        <v>32</v>
      </c>
      <c r="AX165" s="16" t="s">
        <v>83</v>
      </c>
      <c r="AY165" s="308" t="s">
        <v>172</v>
      </c>
    </row>
    <row r="166" spans="1:65" s="2" customFormat="1" ht="24.15" customHeight="1">
      <c r="A166" s="39"/>
      <c r="B166" s="40"/>
      <c r="C166" s="242" t="s">
        <v>205</v>
      </c>
      <c r="D166" s="242" t="s">
        <v>175</v>
      </c>
      <c r="E166" s="243" t="s">
        <v>1825</v>
      </c>
      <c r="F166" s="244" t="s">
        <v>1826</v>
      </c>
      <c r="G166" s="245" t="s">
        <v>417</v>
      </c>
      <c r="H166" s="246">
        <v>38.455</v>
      </c>
      <c r="I166" s="247"/>
      <c r="J166" s="248">
        <f>ROUND(I166*H166,2)</f>
        <v>0</v>
      </c>
      <c r="K166" s="244" t="s">
        <v>179</v>
      </c>
      <c r="L166" s="45"/>
      <c r="M166" s="249" t="s">
        <v>1</v>
      </c>
      <c r="N166" s="250" t="s">
        <v>40</v>
      </c>
      <c r="O166" s="92"/>
      <c r="P166" s="251">
        <f>O166*H166</f>
        <v>0</v>
      </c>
      <c r="Q166" s="251">
        <v>0</v>
      </c>
      <c r="R166" s="251">
        <f>Q166*H166</f>
        <v>0</v>
      </c>
      <c r="S166" s="251">
        <v>0</v>
      </c>
      <c r="T166" s="252">
        <f>S166*H166</f>
        <v>0</v>
      </c>
      <c r="U166" s="39"/>
      <c r="V166" s="39"/>
      <c r="W166" s="39"/>
      <c r="X166" s="39"/>
      <c r="Y166" s="39"/>
      <c r="Z166" s="39"/>
      <c r="AA166" s="39"/>
      <c r="AB166" s="39"/>
      <c r="AC166" s="39"/>
      <c r="AD166" s="39"/>
      <c r="AE166" s="39"/>
      <c r="AR166" s="253" t="s">
        <v>195</v>
      </c>
      <c r="AT166" s="253" t="s">
        <v>175</v>
      </c>
      <c r="AU166" s="253" t="s">
        <v>85</v>
      </c>
      <c r="AY166" s="18" t="s">
        <v>172</v>
      </c>
      <c r="BE166" s="254">
        <f>IF(N166="základní",J166,0)</f>
        <v>0</v>
      </c>
      <c r="BF166" s="254">
        <f>IF(N166="snížená",J166,0)</f>
        <v>0</v>
      </c>
      <c r="BG166" s="254">
        <f>IF(N166="zákl. přenesená",J166,0)</f>
        <v>0</v>
      </c>
      <c r="BH166" s="254">
        <f>IF(N166="sníž. přenesená",J166,0)</f>
        <v>0</v>
      </c>
      <c r="BI166" s="254">
        <f>IF(N166="nulová",J166,0)</f>
        <v>0</v>
      </c>
      <c r="BJ166" s="18" t="s">
        <v>83</v>
      </c>
      <c r="BK166" s="254">
        <f>ROUND(I166*H166,2)</f>
        <v>0</v>
      </c>
      <c r="BL166" s="18" t="s">
        <v>195</v>
      </c>
      <c r="BM166" s="253" t="s">
        <v>1827</v>
      </c>
    </row>
    <row r="167" spans="1:47" s="2" customFormat="1" ht="12">
      <c r="A167" s="39"/>
      <c r="B167" s="40"/>
      <c r="C167" s="41"/>
      <c r="D167" s="255" t="s">
        <v>182</v>
      </c>
      <c r="E167" s="41"/>
      <c r="F167" s="256" t="s">
        <v>1828</v>
      </c>
      <c r="G167" s="41"/>
      <c r="H167" s="41"/>
      <c r="I167" s="210"/>
      <c r="J167" s="41"/>
      <c r="K167" s="41"/>
      <c r="L167" s="45"/>
      <c r="M167" s="257"/>
      <c r="N167" s="258"/>
      <c r="O167" s="92"/>
      <c r="P167" s="92"/>
      <c r="Q167" s="92"/>
      <c r="R167" s="92"/>
      <c r="S167" s="92"/>
      <c r="T167" s="93"/>
      <c r="U167" s="39"/>
      <c r="V167" s="39"/>
      <c r="W167" s="39"/>
      <c r="X167" s="39"/>
      <c r="Y167" s="39"/>
      <c r="Z167" s="39"/>
      <c r="AA167" s="39"/>
      <c r="AB167" s="39"/>
      <c r="AC167" s="39"/>
      <c r="AD167" s="39"/>
      <c r="AE167" s="39"/>
      <c r="AT167" s="18" t="s">
        <v>182</v>
      </c>
      <c r="AU167" s="18" t="s">
        <v>85</v>
      </c>
    </row>
    <row r="168" spans="1:47" s="2" customFormat="1" ht="12">
      <c r="A168" s="39"/>
      <c r="B168" s="40"/>
      <c r="C168" s="41"/>
      <c r="D168" s="255" t="s">
        <v>242</v>
      </c>
      <c r="E168" s="41"/>
      <c r="F168" s="259" t="s">
        <v>1822</v>
      </c>
      <c r="G168" s="41"/>
      <c r="H168" s="41"/>
      <c r="I168" s="210"/>
      <c r="J168" s="41"/>
      <c r="K168" s="41"/>
      <c r="L168" s="45"/>
      <c r="M168" s="257"/>
      <c r="N168" s="258"/>
      <c r="O168" s="92"/>
      <c r="P168" s="92"/>
      <c r="Q168" s="92"/>
      <c r="R168" s="92"/>
      <c r="S168" s="92"/>
      <c r="T168" s="93"/>
      <c r="U168" s="39"/>
      <c r="V168" s="39"/>
      <c r="W168" s="39"/>
      <c r="X168" s="39"/>
      <c r="Y168" s="39"/>
      <c r="Z168" s="39"/>
      <c r="AA168" s="39"/>
      <c r="AB168" s="39"/>
      <c r="AC168" s="39"/>
      <c r="AD168" s="39"/>
      <c r="AE168" s="39"/>
      <c r="AT168" s="18" t="s">
        <v>242</v>
      </c>
      <c r="AU168" s="18" t="s">
        <v>85</v>
      </c>
    </row>
    <row r="169" spans="1:51" s="13" customFormat="1" ht="12">
      <c r="A169" s="13"/>
      <c r="B169" s="260"/>
      <c r="C169" s="261"/>
      <c r="D169" s="255" t="s">
        <v>203</v>
      </c>
      <c r="E169" s="262" t="s">
        <v>1</v>
      </c>
      <c r="F169" s="263" t="s">
        <v>1829</v>
      </c>
      <c r="G169" s="261"/>
      <c r="H169" s="264">
        <v>38.455</v>
      </c>
      <c r="I169" s="265"/>
      <c r="J169" s="261"/>
      <c r="K169" s="261"/>
      <c r="L169" s="266"/>
      <c r="M169" s="267"/>
      <c r="N169" s="268"/>
      <c r="O169" s="268"/>
      <c r="P169" s="268"/>
      <c r="Q169" s="268"/>
      <c r="R169" s="268"/>
      <c r="S169" s="268"/>
      <c r="T169" s="269"/>
      <c r="U169" s="13"/>
      <c r="V169" s="13"/>
      <c r="W169" s="13"/>
      <c r="X169" s="13"/>
      <c r="Y169" s="13"/>
      <c r="Z169" s="13"/>
      <c r="AA169" s="13"/>
      <c r="AB169" s="13"/>
      <c r="AC169" s="13"/>
      <c r="AD169" s="13"/>
      <c r="AE169" s="13"/>
      <c r="AT169" s="270" t="s">
        <v>203</v>
      </c>
      <c r="AU169" s="270" t="s">
        <v>85</v>
      </c>
      <c r="AV169" s="13" t="s">
        <v>85</v>
      </c>
      <c r="AW169" s="13" t="s">
        <v>32</v>
      </c>
      <c r="AX169" s="13" t="s">
        <v>83</v>
      </c>
      <c r="AY169" s="270" t="s">
        <v>172</v>
      </c>
    </row>
    <row r="170" spans="1:65" s="2" customFormat="1" ht="24.15" customHeight="1">
      <c r="A170" s="39"/>
      <c r="B170" s="40"/>
      <c r="C170" s="242" t="s">
        <v>212</v>
      </c>
      <c r="D170" s="242" t="s">
        <v>175</v>
      </c>
      <c r="E170" s="243" t="s">
        <v>1830</v>
      </c>
      <c r="F170" s="244" t="s">
        <v>1831</v>
      </c>
      <c r="G170" s="245" t="s">
        <v>417</v>
      </c>
      <c r="H170" s="246">
        <v>289.27</v>
      </c>
      <c r="I170" s="247"/>
      <c r="J170" s="248">
        <f>ROUND(I170*H170,2)</f>
        <v>0</v>
      </c>
      <c r="K170" s="244" t="s">
        <v>179</v>
      </c>
      <c r="L170" s="45"/>
      <c r="M170" s="249" t="s">
        <v>1</v>
      </c>
      <c r="N170" s="250" t="s">
        <v>40</v>
      </c>
      <c r="O170" s="92"/>
      <c r="P170" s="251">
        <f>O170*H170</f>
        <v>0</v>
      </c>
      <c r="Q170" s="251">
        <v>0</v>
      </c>
      <c r="R170" s="251">
        <f>Q170*H170</f>
        <v>0</v>
      </c>
      <c r="S170" s="251">
        <v>0</v>
      </c>
      <c r="T170" s="252">
        <f>S170*H170</f>
        <v>0</v>
      </c>
      <c r="U170" s="39"/>
      <c r="V170" s="39"/>
      <c r="W170" s="39"/>
      <c r="X170" s="39"/>
      <c r="Y170" s="39"/>
      <c r="Z170" s="39"/>
      <c r="AA170" s="39"/>
      <c r="AB170" s="39"/>
      <c r="AC170" s="39"/>
      <c r="AD170" s="39"/>
      <c r="AE170" s="39"/>
      <c r="AR170" s="253" t="s">
        <v>195</v>
      </c>
      <c r="AT170" s="253" t="s">
        <v>175</v>
      </c>
      <c r="AU170" s="253" t="s">
        <v>85</v>
      </c>
      <c r="AY170" s="18" t="s">
        <v>172</v>
      </c>
      <c r="BE170" s="254">
        <f>IF(N170="základní",J170,0)</f>
        <v>0</v>
      </c>
      <c r="BF170" s="254">
        <f>IF(N170="snížená",J170,0)</f>
        <v>0</v>
      </c>
      <c r="BG170" s="254">
        <f>IF(N170="zákl. přenesená",J170,0)</f>
        <v>0</v>
      </c>
      <c r="BH170" s="254">
        <f>IF(N170="sníž. přenesená",J170,0)</f>
        <v>0</v>
      </c>
      <c r="BI170" s="254">
        <f>IF(N170="nulová",J170,0)</f>
        <v>0</v>
      </c>
      <c r="BJ170" s="18" t="s">
        <v>83</v>
      </c>
      <c r="BK170" s="254">
        <f>ROUND(I170*H170,2)</f>
        <v>0</v>
      </c>
      <c r="BL170" s="18" t="s">
        <v>195</v>
      </c>
      <c r="BM170" s="253" t="s">
        <v>1832</v>
      </c>
    </row>
    <row r="171" spans="1:47" s="2" customFormat="1" ht="12">
      <c r="A171" s="39"/>
      <c r="B171" s="40"/>
      <c r="C171" s="41"/>
      <c r="D171" s="255" t="s">
        <v>182</v>
      </c>
      <c r="E171" s="41"/>
      <c r="F171" s="256" t="s">
        <v>1833</v>
      </c>
      <c r="G171" s="41"/>
      <c r="H171" s="41"/>
      <c r="I171" s="210"/>
      <c r="J171" s="41"/>
      <c r="K171" s="41"/>
      <c r="L171" s="45"/>
      <c r="M171" s="257"/>
      <c r="N171" s="258"/>
      <c r="O171" s="92"/>
      <c r="P171" s="92"/>
      <c r="Q171" s="92"/>
      <c r="R171" s="92"/>
      <c r="S171" s="92"/>
      <c r="T171" s="93"/>
      <c r="U171" s="39"/>
      <c r="V171" s="39"/>
      <c r="W171" s="39"/>
      <c r="X171" s="39"/>
      <c r="Y171" s="39"/>
      <c r="Z171" s="39"/>
      <c r="AA171" s="39"/>
      <c r="AB171" s="39"/>
      <c r="AC171" s="39"/>
      <c r="AD171" s="39"/>
      <c r="AE171" s="39"/>
      <c r="AT171" s="18" t="s">
        <v>182</v>
      </c>
      <c r="AU171" s="18" t="s">
        <v>85</v>
      </c>
    </row>
    <row r="172" spans="1:47" s="2" customFormat="1" ht="12">
      <c r="A172" s="39"/>
      <c r="B172" s="40"/>
      <c r="C172" s="41"/>
      <c r="D172" s="255" t="s">
        <v>242</v>
      </c>
      <c r="E172" s="41"/>
      <c r="F172" s="259" t="s">
        <v>420</v>
      </c>
      <c r="G172" s="41"/>
      <c r="H172" s="41"/>
      <c r="I172" s="210"/>
      <c r="J172" s="41"/>
      <c r="K172" s="41"/>
      <c r="L172" s="45"/>
      <c r="M172" s="257"/>
      <c r="N172" s="258"/>
      <c r="O172" s="92"/>
      <c r="P172" s="92"/>
      <c r="Q172" s="92"/>
      <c r="R172" s="92"/>
      <c r="S172" s="92"/>
      <c r="T172" s="93"/>
      <c r="U172" s="39"/>
      <c r="V172" s="39"/>
      <c r="W172" s="39"/>
      <c r="X172" s="39"/>
      <c r="Y172" s="39"/>
      <c r="Z172" s="39"/>
      <c r="AA172" s="39"/>
      <c r="AB172" s="39"/>
      <c r="AC172" s="39"/>
      <c r="AD172" s="39"/>
      <c r="AE172" s="39"/>
      <c r="AT172" s="18" t="s">
        <v>242</v>
      </c>
      <c r="AU172" s="18" t="s">
        <v>85</v>
      </c>
    </row>
    <row r="173" spans="1:51" s="14" customFormat="1" ht="12">
      <c r="A173" s="14"/>
      <c r="B173" s="277"/>
      <c r="C173" s="278"/>
      <c r="D173" s="255" t="s">
        <v>203</v>
      </c>
      <c r="E173" s="279" t="s">
        <v>1</v>
      </c>
      <c r="F173" s="280" t="s">
        <v>1811</v>
      </c>
      <c r="G173" s="278"/>
      <c r="H173" s="279" t="s">
        <v>1</v>
      </c>
      <c r="I173" s="281"/>
      <c r="J173" s="278"/>
      <c r="K173" s="278"/>
      <c r="L173" s="282"/>
      <c r="M173" s="283"/>
      <c r="N173" s="284"/>
      <c r="O173" s="284"/>
      <c r="P173" s="284"/>
      <c r="Q173" s="284"/>
      <c r="R173" s="284"/>
      <c r="S173" s="284"/>
      <c r="T173" s="285"/>
      <c r="U173" s="14"/>
      <c r="V173" s="14"/>
      <c r="W173" s="14"/>
      <c r="X173" s="14"/>
      <c r="Y173" s="14"/>
      <c r="Z173" s="14"/>
      <c r="AA173" s="14"/>
      <c r="AB173" s="14"/>
      <c r="AC173" s="14"/>
      <c r="AD173" s="14"/>
      <c r="AE173" s="14"/>
      <c r="AT173" s="286" t="s">
        <v>203</v>
      </c>
      <c r="AU173" s="286" t="s">
        <v>85</v>
      </c>
      <c r="AV173" s="14" t="s">
        <v>83</v>
      </c>
      <c r="AW173" s="14" t="s">
        <v>32</v>
      </c>
      <c r="AX173" s="14" t="s">
        <v>75</v>
      </c>
      <c r="AY173" s="286" t="s">
        <v>172</v>
      </c>
    </row>
    <row r="174" spans="1:51" s="13" customFormat="1" ht="12">
      <c r="A174" s="13"/>
      <c r="B174" s="260"/>
      <c r="C174" s="261"/>
      <c r="D174" s="255" t="s">
        <v>203</v>
      </c>
      <c r="E174" s="262" t="s">
        <v>1</v>
      </c>
      <c r="F174" s="263" t="s">
        <v>1834</v>
      </c>
      <c r="G174" s="261"/>
      <c r="H174" s="264">
        <v>274.15</v>
      </c>
      <c r="I174" s="265"/>
      <c r="J174" s="261"/>
      <c r="K174" s="261"/>
      <c r="L174" s="266"/>
      <c r="M174" s="267"/>
      <c r="N174" s="268"/>
      <c r="O174" s="268"/>
      <c r="P174" s="268"/>
      <c r="Q174" s="268"/>
      <c r="R174" s="268"/>
      <c r="S174" s="268"/>
      <c r="T174" s="269"/>
      <c r="U174" s="13"/>
      <c r="V174" s="13"/>
      <c r="W174" s="13"/>
      <c r="X174" s="13"/>
      <c r="Y174" s="13"/>
      <c r="Z174" s="13"/>
      <c r="AA174" s="13"/>
      <c r="AB174" s="13"/>
      <c r="AC174" s="13"/>
      <c r="AD174" s="13"/>
      <c r="AE174" s="13"/>
      <c r="AT174" s="270" t="s">
        <v>203</v>
      </c>
      <c r="AU174" s="270" t="s">
        <v>85</v>
      </c>
      <c r="AV174" s="13" t="s">
        <v>85</v>
      </c>
      <c r="AW174" s="13" t="s">
        <v>32</v>
      </c>
      <c r="AX174" s="13" t="s">
        <v>75</v>
      </c>
      <c r="AY174" s="270" t="s">
        <v>172</v>
      </c>
    </row>
    <row r="175" spans="1:51" s="13" customFormat="1" ht="12">
      <c r="A175" s="13"/>
      <c r="B175" s="260"/>
      <c r="C175" s="261"/>
      <c r="D175" s="255" t="s">
        <v>203</v>
      </c>
      <c r="E175" s="262" t="s">
        <v>1</v>
      </c>
      <c r="F175" s="263" t="s">
        <v>1835</v>
      </c>
      <c r="G175" s="261"/>
      <c r="H175" s="264">
        <v>15.12</v>
      </c>
      <c r="I175" s="265"/>
      <c r="J175" s="261"/>
      <c r="K175" s="261"/>
      <c r="L175" s="266"/>
      <c r="M175" s="267"/>
      <c r="N175" s="268"/>
      <c r="O175" s="268"/>
      <c r="P175" s="268"/>
      <c r="Q175" s="268"/>
      <c r="R175" s="268"/>
      <c r="S175" s="268"/>
      <c r="T175" s="269"/>
      <c r="U175" s="13"/>
      <c r="V175" s="13"/>
      <c r="W175" s="13"/>
      <c r="X175" s="13"/>
      <c r="Y175" s="13"/>
      <c r="Z175" s="13"/>
      <c r="AA175" s="13"/>
      <c r="AB175" s="13"/>
      <c r="AC175" s="13"/>
      <c r="AD175" s="13"/>
      <c r="AE175" s="13"/>
      <c r="AT175" s="270" t="s">
        <v>203</v>
      </c>
      <c r="AU175" s="270" t="s">
        <v>85</v>
      </c>
      <c r="AV175" s="13" t="s">
        <v>85</v>
      </c>
      <c r="AW175" s="13" t="s">
        <v>32</v>
      </c>
      <c r="AX175" s="13" t="s">
        <v>75</v>
      </c>
      <c r="AY175" s="270" t="s">
        <v>172</v>
      </c>
    </row>
    <row r="176" spans="1:51" s="16" customFormat="1" ht="12">
      <c r="A176" s="16"/>
      <c r="B176" s="298"/>
      <c r="C176" s="299"/>
      <c r="D176" s="255" t="s">
        <v>203</v>
      </c>
      <c r="E176" s="300" t="s">
        <v>1</v>
      </c>
      <c r="F176" s="301" t="s">
        <v>257</v>
      </c>
      <c r="G176" s="299"/>
      <c r="H176" s="302">
        <v>289.27</v>
      </c>
      <c r="I176" s="303"/>
      <c r="J176" s="299"/>
      <c r="K176" s="299"/>
      <c r="L176" s="304"/>
      <c r="M176" s="305"/>
      <c r="N176" s="306"/>
      <c r="O176" s="306"/>
      <c r="P176" s="306"/>
      <c r="Q176" s="306"/>
      <c r="R176" s="306"/>
      <c r="S176" s="306"/>
      <c r="T176" s="307"/>
      <c r="U176" s="16"/>
      <c r="V176" s="16"/>
      <c r="W176" s="16"/>
      <c r="X176" s="16"/>
      <c r="Y176" s="16"/>
      <c r="Z176" s="16"/>
      <c r="AA176" s="16"/>
      <c r="AB176" s="16"/>
      <c r="AC176" s="16"/>
      <c r="AD176" s="16"/>
      <c r="AE176" s="16"/>
      <c r="AT176" s="308" t="s">
        <v>203</v>
      </c>
      <c r="AU176" s="308" t="s">
        <v>85</v>
      </c>
      <c r="AV176" s="16" t="s">
        <v>195</v>
      </c>
      <c r="AW176" s="16" t="s">
        <v>32</v>
      </c>
      <c r="AX176" s="16" t="s">
        <v>83</v>
      </c>
      <c r="AY176" s="308" t="s">
        <v>172</v>
      </c>
    </row>
    <row r="177" spans="1:65" s="2" customFormat="1" ht="24.15" customHeight="1">
      <c r="A177" s="39"/>
      <c r="B177" s="40"/>
      <c r="C177" s="242" t="s">
        <v>220</v>
      </c>
      <c r="D177" s="242" t="s">
        <v>175</v>
      </c>
      <c r="E177" s="243" t="s">
        <v>422</v>
      </c>
      <c r="F177" s="244" t="s">
        <v>423</v>
      </c>
      <c r="G177" s="245" t="s">
        <v>417</v>
      </c>
      <c r="H177" s="246">
        <v>289.27</v>
      </c>
      <c r="I177" s="247"/>
      <c r="J177" s="248">
        <f>ROUND(I177*H177,2)</f>
        <v>0</v>
      </c>
      <c r="K177" s="244" t="s">
        <v>179</v>
      </c>
      <c r="L177" s="45"/>
      <c r="M177" s="249" t="s">
        <v>1</v>
      </c>
      <c r="N177" s="250" t="s">
        <v>40</v>
      </c>
      <c r="O177" s="92"/>
      <c r="P177" s="251">
        <f>O177*H177</f>
        <v>0</v>
      </c>
      <c r="Q177" s="251">
        <v>0</v>
      </c>
      <c r="R177" s="251">
        <f>Q177*H177</f>
        <v>0</v>
      </c>
      <c r="S177" s="251">
        <v>0</v>
      </c>
      <c r="T177" s="252">
        <f>S177*H177</f>
        <v>0</v>
      </c>
      <c r="U177" s="39"/>
      <c r="V177" s="39"/>
      <c r="W177" s="39"/>
      <c r="X177" s="39"/>
      <c r="Y177" s="39"/>
      <c r="Z177" s="39"/>
      <c r="AA177" s="39"/>
      <c r="AB177" s="39"/>
      <c r="AC177" s="39"/>
      <c r="AD177" s="39"/>
      <c r="AE177" s="39"/>
      <c r="AR177" s="253" t="s">
        <v>195</v>
      </c>
      <c r="AT177" s="253" t="s">
        <v>175</v>
      </c>
      <c r="AU177" s="253" t="s">
        <v>85</v>
      </c>
      <c r="AY177" s="18" t="s">
        <v>172</v>
      </c>
      <c r="BE177" s="254">
        <f>IF(N177="základní",J177,0)</f>
        <v>0</v>
      </c>
      <c r="BF177" s="254">
        <f>IF(N177="snížená",J177,0)</f>
        <v>0</v>
      </c>
      <c r="BG177" s="254">
        <f>IF(N177="zákl. přenesená",J177,0)</f>
        <v>0</v>
      </c>
      <c r="BH177" s="254">
        <f>IF(N177="sníž. přenesená",J177,0)</f>
        <v>0</v>
      </c>
      <c r="BI177" s="254">
        <f>IF(N177="nulová",J177,0)</f>
        <v>0</v>
      </c>
      <c r="BJ177" s="18" t="s">
        <v>83</v>
      </c>
      <c r="BK177" s="254">
        <f>ROUND(I177*H177,2)</f>
        <v>0</v>
      </c>
      <c r="BL177" s="18" t="s">
        <v>195</v>
      </c>
      <c r="BM177" s="253" t="s">
        <v>1836</v>
      </c>
    </row>
    <row r="178" spans="1:47" s="2" customFormat="1" ht="12">
      <c r="A178" s="39"/>
      <c r="B178" s="40"/>
      <c r="C178" s="41"/>
      <c r="D178" s="255" t="s">
        <v>182</v>
      </c>
      <c r="E178" s="41"/>
      <c r="F178" s="256" t="s">
        <v>425</v>
      </c>
      <c r="G178" s="41"/>
      <c r="H178" s="41"/>
      <c r="I178" s="210"/>
      <c r="J178" s="41"/>
      <c r="K178" s="41"/>
      <c r="L178" s="45"/>
      <c r="M178" s="257"/>
      <c r="N178" s="258"/>
      <c r="O178" s="92"/>
      <c r="P178" s="92"/>
      <c r="Q178" s="92"/>
      <c r="R178" s="92"/>
      <c r="S178" s="92"/>
      <c r="T178" s="93"/>
      <c r="U178" s="39"/>
      <c r="V178" s="39"/>
      <c r="W178" s="39"/>
      <c r="X178" s="39"/>
      <c r="Y178" s="39"/>
      <c r="Z178" s="39"/>
      <c r="AA178" s="39"/>
      <c r="AB178" s="39"/>
      <c r="AC178" s="39"/>
      <c r="AD178" s="39"/>
      <c r="AE178" s="39"/>
      <c r="AT178" s="18" t="s">
        <v>182</v>
      </c>
      <c r="AU178" s="18" t="s">
        <v>85</v>
      </c>
    </row>
    <row r="179" spans="1:47" s="2" customFormat="1" ht="12">
      <c r="A179" s="39"/>
      <c r="B179" s="40"/>
      <c r="C179" s="41"/>
      <c r="D179" s="255" t="s">
        <v>242</v>
      </c>
      <c r="E179" s="41"/>
      <c r="F179" s="259" t="s">
        <v>420</v>
      </c>
      <c r="G179" s="41"/>
      <c r="H179" s="41"/>
      <c r="I179" s="210"/>
      <c r="J179" s="41"/>
      <c r="K179" s="41"/>
      <c r="L179" s="45"/>
      <c r="M179" s="257"/>
      <c r="N179" s="258"/>
      <c r="O179" s="92"/>
      <c r="P179" s="92"/>
      <c r="Q179" s="92"/>
      <c r="R179" s="92"/>
      <c r="S179" s="92"/>
      <c r="T179" s="93"/>
      <c r="U179" s="39"/>
      <c r="V179" s="39"/>
      <c r="W179" s="39"/>
      <c r="X179" s="39"/>
      <c r="Y179" s="39"/>
      <c r="Z179" s="39"/>
      <c r="AA179" s="39"/>
      <c r="AB179" s="39"/>
      <c r="AC179" s="39"/>
      <c r="AD179" s="39"/>
      <c r="AE179" s="39"/>
      <c r="AT179" s="18" t="s">
        <v>242</v>
      </c>
      <c r="AU179" s="18" t="s">
        <v>85</v>
      </c>
    </row>
    <row r="180" spans="1:51" s="13" customFormat="1" ht="12">
      <c r="A180" s="13"/>
      <c r="B180" s="260"/>
      <c r="C180" s="261"/>
      <c r="D180" s="255" t="s">
        <v>203</v>
      </c>
      <c r="E180" s="262" t="s">
        <v>1</v>
      </c>
      <c r="F180" s="263" t="s">
        <v>1837</v>
      </c>
      <c r="G180" s="261"/>
      <c r="H180" s="264">
        <v>289.27</v>
      </c>
      <c r="I180" s="265"/>
      <c r="J180" s="261"/>
      <c r="K180" s="261"/>
      <c r="L180" s="266"/>
      <c r="M180" s="267"/>
      <c r="N180" s="268"/>
      <c r="O180" s="268"/>
      <c r="P180" s="268"/>
      <c r="Q180" s="268"/>
      <c r="R180" s="268"/>
      <c r="S180" s="268"/>
      <c r="T180" s="269"/>
      <c r="U180" s="13"/>
      <c r="V180" s="13"/>
      <c r="W180" s="13"/>
      <c r="X180" s="13"/>
      <c r="Y180" s="13"/>
      <c r="Z180" s="13"/>
      <c r="AA180" s="13"/>
      <c r="AB180" s="13"/>
      <c r="AC180" s="13"/>
      <c r="AD180" s="13"/>
      <c r="AE180" s="13"/>
      <c r="AT180" s="270" t="s">
        <v>203</v>
      </c>
      <c r="AU180" s="270" t="s">
        <v>85</v>
      </c>
      <c r="AV180" s="13" t="s">
        <v>85</v>
      </c>
      <c r="AW180" s="13" t="s">
        <v>32</v>
      </c>
      <c r="AX180" s="13" t="s">
        <v>83</v>
      </c>
      <c r="AY180" s="270" t="s">
        <v>172</v>
      </c>
    </row>
    <row r="181" spans="1:65" s="2" customFormat="1" ht="21.75" customHeight="1">
      <c r="A181" s="39"/>
      <c r="B181" s="40"/>
      <c r="C181" s="242" t="s">
        <v>234</v>
      </c>
      <c r="D181" s="242" t="s">
        <v>175</v>
      </c>
      <c r="E181" s="243" t="s">
        <v>1838</v>
      </c>
      <c r="F181" s="244" t="s">
        <v>1839</v>
      </c>
      <c r="G181" s="245" t="s">
        <v>399</v>
      </c>
      <c r="H181" s="246">
        <v>393.106</v>
      </c>
      <c r="I181" s="247"/>
      <c r="J181" s="248">
        <f>ROUND(I181*H181,2)</f>
        <v>0</v>
      </c>
      <c r="K181" s="244" t="s">
        <v>216</v>
      </c>
      <c r="L181" s="45"/>
      <c r="M181" s="249" t="s">
        <v>1</v>
      </c>
      <c r="N181" s="250" t="s">
        <v>40</v>
      </c>
      <c r="O181" s="92"/>
      <c r="P181" s="251">
        <f>O181*H181</f>
        <v>0</v>
      </c>
      <c r="Q181" s="251">
        <v>0.00084</v>
      </c>
      <c r="R181" s="251">
        <f>Q181*H181</f>
        <v>0.33020904</v>
      </c>
      <c r="S181" s="251">
        <v>0</v>
      </c>
      <c r="T181" s="252">
        <f>S181*H181</f>
        <v>0</v>
      </c>
      <c r="U181" s="39"/>
      <c r="V181" s="39"/>
      <c r="W181" s="39"/>
      <c r="X181" s="39"/>
      <c r="Y181" s="39"/>
      <c r="Z181" s="39"/>
      <c r="AA181" s="39"/>
      <c r="AB181" s="39"/>
      <c r="AC181" s="39"/>
      <c r="AD181" s="39"/>
      <c r="AE181" s="39"/>
      <c r="AR181" s="253" t="s">
        <v>195</v>
      </c>
      <c r="AT181" s="253" t="s">
        <v>175</v>
      </c>
      <c r="AU181" s="253" t="s">
        <v>85</v>
      </c>
      <c r="AY181" s="18" t="s">
        <v>172</v>
      </c>
      <c r="BE181" s="254">
        <f>IF(N181="základní",J181,0)</f>
        <v>0</v>
      </c>
      <c r="BF181" s="254">
        <f>IF(N181="snížená",J181,0)</f>
        <v>0</v>
      </c>
      <c r="BG181" s="254">
        <f>IF(N181="zákl. přenesená",J181,0)</f>
        <v>0</v>
      </c>
      <c r="BH181" s="254">
        <f>IF(N181="sníž. přenesená",J181,0)</f>
        <v>0</v>
      </c>
      <c r="BI181" s="254">
        <f>IF(N181="nulová",J181,0)</f>
        <v>0</v>
      </c>
      <c r="BJ181" s="18" t="s">
        <v>83</v>
      </c>
      <c r="BK181" s="254">
        <f>ROUND(I181*H181,2)</f>
        <v>0</v>
      </c>
      <c r="BL181" s="18" t="s">
        <v>195</v>
      </c>
      <c r="BM181" s="253" t="s">
        <v>1840</v>
      </c>
    </row>
    <row r="182" spans="1:47" s="2" customFormat="1" ht="12">
      <c r="A182" s="39"/>
      <c r="B182" s="40"/>
      <c r="C182" s="41"/>
      <c r="D182" s="255" t="s">
        <v>182</v>
      </c>
      <c r="E182" s="41"/>
      <c r="F182" s="256" t="s">
        <v>1841</v>
      </c>
      <c r="G182" s="41"/>
      <c r="H182" s="41"/>
      <c r="I182" s="210"/>
      <c r="J182" s="41"/>
      <c r="K182" s="41"/>
      <c r="L182" s="45"/>
      <c r="M182" s="257"/>
      <c r="N182" s="258"/>
      <c r="O182" s="92"/>
      <c r="P182" s="92"/>
      <c r="Q182" s="92"/>
      <c r="R182" s="92"/>
      <c r="S182" s="92"/>
      <c r="T182" s="93"/>
      <c r="U182" s="39"/>
      <c r="V182" s="39"/>
      <c r="W182" s="39"/>
      <c r="X182" s="39"/>
      <c r="Y182" s="39"/>
      <c r="Z182" s="39"/>
      <c r="AA182" s="39"/>
      <c r="AB182" s="39"/>
      <c r="AC182" s="39"/>
      <c r="AD182" s="39"/>
      <c r="AE182" s="39"/>
      <c r="AT182" s="18" t="s">
        <v>182</v>
      </c>
      <c r="AU182" s="18" t="s">
        <v>85</v>
      </c>
    </row>
    <row r="183" spans="1:47" s="2" customFormat="1" ht="12">
      <c r="A183" s="39"/>
      <c r="B183" s="40"/>
      <c r="C183" s="41"/>
      <c r="D183" s="271" t="s">
        <v>218</v>
      </c>
      <c r="E183" s="41"/>
      <c r="F183" s="272" t="s">
        <v>1842</v>
      </c>
      <c r="G183" s="41"/>
      <c r="H183" s="41"/>
      <c r="I183" s="210"/>
      <c r="J183" s="41"/>
      <c r="K183" s="41"/>
      <c r="L183" s="45"/>
      <c r="M183" s="257"/>
      <c r="N183" s="258"/>
      <c r="O183" s="92"/>
      <c r="P183" s="92"/>
      <c r="Q183" s="92"/>
      <c r="R183" s="92"/>
      <c r="S183" s="92"/>
      <c r="T183" s="93"/>
      <c r="U183" s="39"/>
      <c r="V183" s="39"/>
      <c r="W183" s="39"/>
      <c r="X183" s="39"/>
      <c r="Y183" s="39"/>
      <c r="Z183" s="39"/>
      <c r="AA183" s="39"/>
      <c r="AB183" s="39"/>
      <c r="AC183" s="39"/>
      <c r="AD183" s="39"/>
      <c r="AE183" s="39"/>
      <c r="AT183" s="18" t="s">
        <v>218</v>
      </c>
      <c r="AU183" s="18" t="s">
        <v>85</v>
      </c>
    </row>
    <row r="184" spans="1:47" s="2" customFormat="1" ht="12">
      <c r="A184" s="39"/>
      <c r="B184" s="40"/>
      <c r="C184" s="41"/>
      <c r="D184" s="255" t="s">
        <v>242</v>
      </c>
      <c r="E184" s="41"/>
      <c r="F184" s="259" t="s">
        <v>1843</v>
      </c>
      <c r="G184" s="41"/>
      <c r="H184" s="41"/>
      <c r="I184" s="210"/>
      <c r="J184" s="41"/>
      <c r="K184" s="41"/>
      <c r="L184" s="45"/>
      <c r="M184" s="257"/>
      <c r="N184" s="258"/>
      <c r="O184" s="92"/>
      <c r="P184" s="92"/>
      <c r="Q184" s="92"/>
      <c r="R184" s="92"/>
      <c r="S184" s="92"/>
      <c r="T184" s="93"/>
      <c r="U184" s="39"/>
      <c r="V184" s="39"/>
      <c r="W184" s="39"/>
      <c r="X184" s="39"/>
      <c r="Y184" s="39"/>
      <c r="Z184" s="39"/>
      <c r="AA184" s="39"/>
      <c r="AB184" s="39"/>
      <c r="AC184" s="39"/>
      <c r="AD184" s="39"/>
      <c r="AE184" s="39"/>
      <c r="AT184" s="18" t="s">
        <v>242</v>
      </c>
      <c r="AU184" s="18" t="s">
        <v>85</v>
      </c>
    </row>
    <row r="185" spans="1:51" s="14" customFormat="1" ht="12">
      <c r="A185" s="14"/>
      <c r="B185" s="277"/>
      <c r="C185" s="278"/>
      <c r="D185" s="255" t="s">
        <v>203</v>
      </c>
      <c r="E185" s="279" t="s">
        <v>1</v>
      </c>
      <c r="F185" s="280" t="s">
        <v>1811</v>
      </c>
      <c r="G185" s="278"/>
      <c r="H185" s="279" t="s">
        <v>1</v>
      </c>
      <c r="I185" s="281"/>
      <c r="J185" s="278"/>
      <c r="K185" s="278"/>
      <c r="L185" s="282"/>
      <c r="M185" s="283"/>
      <c r="N185" s="284"/>
      <c r="O185" s="284"/>
      <c r="P185" s="284"/>
      <c r="Q185" s="284"/>
      <c r="R185" s="284"/>
      <c r="S185" s="284"/>
      <c r="T185" s="285"/>
      <c r="U185" s="14"/>
      <c r="V185" s="14"/>
      <c r="W185" s="14"/>
      <c r="X185" s="14"/>
      <c r="Y185" s="14"/>
      <c r="Z185" s="14"/>
      <c r="AA185" s="14"/>
      <c r="AB185" s="14"/>
      <c r="AC185" s="14"/>
      <c r="AD185" s="14"/>
      <c r="AE185" s="14"/>
      <c r="AT185" s="286" t="s">
        <v>203</v>
      </c>
      <c r="AU185" s="286" t="s">
        <v>85</v>
      </c>
      <c r="AV185" s="14" t="s">
        <v>83</v>
      </c>
      <c r="AW185" s="14" t="s">
        <v>32</v>
      </c>
      <c r="AX185" s="14" t="s">
        <v>75</v>
      </c>
      <c r="AY185" s="286" t="s">
        <v>172</v>
      </c>
    </row>
    <row r="186" spans="1:51" s="14" customFormat="1" ht="12">
      <c r="A186" s="14"/>
      <c r="B186" s="277"/>
      <c r="C186" s="278"/>
      <c r="D186" s="255" t="s">
        <v>203</v>
      </c>
      <c r="E186" s="279" t="s">
        <v>1</v>
      </c>
      <c r="F186" s="280" t="s">
        <v>1844</v>
      </c>
      <c r="G186" s="278"/>
      <c r="H186" s="279" t="s">
        <v>1</v>
      </c>
      <c r="I186" s="281"/>
      <c r="J186" s="278"/>
      <c r="K186" s="278"/>
      <c r="L186" s="282"/>
      <c r="M186" s="283"/>
      <c r="N186" s="284"/>
      <c r="O186" s="284"/>
      <c r="P186" s="284"/>
      <c r="Q186" s="284"/>
      <c r="R186" s="284"/>
      <c r="S186" s="284"/>
      <c r="T186" s="285"/>
      <c r="U186" s="14"/>
      <c r="V186" s="14"/>
      <c r="W186" s="14"/>
      <c r="X186" s="14"/>
      <c r="Y186" s="14"/>
      <c r="Z186" s="14"/>
      <c r="AA186" s="14"/>
      <c r="AB186" s="14"/>
      <c r="AC186" s="14"/>
      <c r="AD186" s="14"/>
      <c r="AE186" s="14"/>
      <c r="AT186" s="286" t="s">
        <v>203</v>
      </c>
      <c r="AU186" s="286" t="s">
        <v>85</v>
      </c>
      <c r="AV186" s="14" t="s">
        <v>83</v>
      </c>
      <c r="AW186" s="14" t="s">
        <v>32</v>
      </c>
      <c r="AX186" s="14" t="s">
        <v>75</v>
      </c>
      <c r="AY186" s="286" t="s">
        <v>172</v>
      </c>
    </row>
    <row r="187" spans="1:51" s="14" customFormat="1" ht="12">
      <c r="A187" s="14"/>
      <c r="B187" s="277"/>
      <c r="C187" s="278"/>
      <c r="D187" s="255" t="s">
        <v>203</v>
      </c>
      <c r="E187" s="279" t="s">
        <v>1</v>
      </c>
      <c r="F187" s="280" t="s">
        <v>1845</v>
      </c>
      <c r="G187" s="278"/>
      <c r="H187" s="279" t="s">
        <v>1</v>
      </c>
      <c r="I187" s="281"/>
      <c r="J187" s="278"/>
      <c r="K187" s="278"/>
      <c r="L187" s="282"/>
      <c r="M187" s="283"/>
      <c r="N187" s="284"/>
      <c r="O187" s="284"/>
      <c r="P187" s="284"/>
      <c r="Q187" s="284"/>
      <c r="R187" s="284"/>
      <c r="S187" s="284"/>
      <c r="T187" s="285"/>
      <c r="U187" s="14"/>
      <c r="V187" s="14"/>
      <c r="W187" s="14"/>
      <c r="X187" s="14"/>
      <c r="Y187" s="14"/>
      <c r="Z187" s="14"/>
      <c r="AA187" s="14"/>
      <c r="AB187" s="14"/>
      <c r="AC187" s="14"/>
      <c r="AD187" s="14"/>
      <c r="AE187" s="14"/>
      <c r="AT187" s="286" t="s">
        <v>203</v>
      </c>
      <c r="AU187" s="286" t="s">
        <v>85</v>
      </c>
      <c r="AV187" s="14" t="s">
        <v>83</v>
      </c>
      <c r="AW187" s="14" t="s">
        <v>32</v>
      </c>
      <c r="AX187" s="14" t="s">
        <v>75</v>
      </c>
      <c r="AY187" s="286" t="s">
        <v>172</v>
      </c>
    </row>
    <row r="188" spans="1:51" s="13" customFormat="1" ht="12">
      <c r="A188" s="13"/>
      <c r="B188" s="260"/>
      <c r="C188" s="261"/>
      <c r="D188" s="255" t="s">
        <v>203</v>
      </c>
      <c r="E188" s="262" t="s">
        <v>1</v>
      </c>
      <c r="F188" s="263" t="s">
        <v>1846</v>
      </c>
      <c r="G188" s="261"/>
      <c r="H188" s="264">
        <v>340.856</v>
      </c>
      <c r="I188" s="265"/>
      <c r="J188" s="261"/>
      <c r="K188" s="261"/>
      <c r="L188" s="266"/>
      <c r="M188" s="267"/>
      <c r="N188" s="268"/>
      <c r="O188" s="268"/>
      <c r="P188" s="268"/>
      <c r="Q188" s="268"/>
      <c r="R188" s="268"/>
      <c r="S188" s="268"/>
      <c r="T188" s="269"/>
      <c r="U188" s="13"/>
      <c r="V188" s="13"/>
      <c r="W188" s="13"/>
      <c r="X188" s="13"/>
      <c r="Y188" s="13"/>
      <c r="Z188" s="13"/>
      <c r="AA188" s="13"/>
      <c r="AB188" s="13"/>
      <c r="AC188" s="13"/>
      <c r="AD188" s="13"/>
      <c r="AE188" s="13"/>
      <c r="AT188" s="270" t="s">
        <v>203</v>
      </c>
      <c r="AU188" s="270" t="s">
        <v>85</v>
      </c>
      <c r="AV188" s="13" t="s">
        <v>85</v>
      </c>
      <c r="AW188" s="13" t="s">
        <v>32</v>
      </c>
      <c r="AX188" s="13" t="s">
        <v>75</v>
      </c>
      <c r="AY188" s="270" t="s">
        <v>172</v>
      </c>
    </row>
    <row r="189" spans="1:51" s="14" customFormat="1" ht="12">
      <c r="A189" s="14"/>
      <c r="B189" s="277"/>
      <c r="C189" s="278"/>
      <c r="D189" s="255" t="s">
        <v>203</v>
      </c>
      <c r="E189" s="279" t="s">
        <v>1</v>
      </c>
      <c r="F189" s="280" t="s">
        <v>1847</v>
      </c>
      <c r="G189" s="278"/>
      <c r="H189" s="279" t="s">
        <v>1</v>
      </c>
      <c r="I189" s="281"/>
      <c r="J189" s="278"/>
      <c r="K189" s="278"/>
      <c r="L189" s="282"/>
      <c r="M189" s="283"/>
      <c r="N189" s="284"/>
      <c r="O189" s="284"/>
      <c r="P189" s="284"/>
      <c r="Q189" s="284"/>
      <c r="R189" s="284"/>
      <c r="S189" s="284"/>
      <c r="T189" s="285"/>
      <c r="U189" s="14"/>
      <c r="V189" s="14"/>
      <c r="W189" s="14"/>
      <c r="X189" s="14"/>
      <c r="Y189" s="14"/>
      <c r="Z189" s="14"/>
      <c r="AA189" s="14"/>
      <c r="AB189" s="14"/>
      <c r="AC189" s="14"/>
      <c r="AD189" s="14"/>
      <c r="AE189" s="14"/>
      <c r="AT189" s="286" t="s">
        <v>203</v>
      </c>
      <c r="AU189" s="286" t="s">
        <v>85</v>
      </c>
      <c r="AV189" s="14" t="s">
        <v>83</v>
      </c>
      <c r="AW189" s="14" t="s">
        <v>32</v>
      </c>
      <c r="AX189" s="14" t="s">
        <v>75</v>
      </c>
      <c r="AY189" s="286" t="s">
        <v>172</v>
      </c>
    </row>
    <row r="190" spans="1:51" s="13" customFormat="1" ht="12">
      <c r="A190" s="13"/>
      <c r="B190" s="260"/>
      <c r="C190" s="261"/>
      <c r="D190" s="255" t="s">
        <v>203</v>
      </c>
      <c r="E190" s="262" t="s">
        <v>1</v>
      </c>
      <c r="F190" s="263" t="s">
        <v>1848</v>
      </c>
      <c r="G190" s="261"/>
      <c r="H190" s="264">
        <v>32.25</v>
      </c>
      <c r="I190" s="265"/>
      <c r="J190" s="261"/>
      <c r="K190" s="261"/>
      <c r="L190" s="266"/>
      <c r="M190" s="267"/>
      <c r="N190" s="268"/>
      <c r="O190" s="268"/>
      <c r="P190" s="268"/>
      <c r="Q190" s="268"/>
      <c r="R190" s="268"/>
      <c r="S190" s="268"/>
      <c r="T190" s="269"/>
      <c r="U190" s="13"/>
      <c r="V190" s="13"/>
      <c r="W190" s="13"/>
      <c r="X190" s="13"/>
      <c r="Y190" s="13"/>
      <c r="Z190" s="13"/>
      <c r="AA190" s="13"/>
      <c r="AB190" s="13"/>
      <c r="AC190" s="13"/>
      <c r="AD190" s="13"/>
      <c r="AE190" s="13"/>
      <c r="AT190" s="270" t="s">
        <v>203</v>
      </c>
      <c r="AU190" s="270" t="s">
        <v>85</v>
      </c>
      <c r="AV190" s="13" t="s">
        <v>85</v>
      </c>
      <c r="AW190" s="13" t="s">
        <v>32</v>
      </c>
      <c r="AX190" s="13" t="s">
        <v>75</v>
      </c>
      <c r="AY190" s="270" t="s">
        <v>172</v>
      </c>
    </row>
    <row r="191" spans="1:51" s="14" customFormat="1" ht="12">
      <c r="A191" s="14"/>
      <c r="B191" s="277"/>
      <c r="C191" s="278"/>
      <c r="D191" s="255" t="s">
        <v>203</v>
      </c>
      <c r="E191" s="279" t="s">
        <v>1</v>
      </c>
      <c r="F191" s="280" t="s">
        <v>1849</v>
      </c>
      <c r="G191" s="278"/>
      <c r="H191" s="279" t="s">
        <v>1</v>
      </c>
      <c r="I191" s="281"/>
      <c r="J191" s="278"/>
      <c r="K191" s="278"/>
      <c r="L191" s="282"/>
      <c r="M191" s="283"/>
      <c r="N191" s="284"/>
      <c r="O191" s="284"/>
      <c r="P191" s="284"/>
      <c r="Q191" s="284"/>
      <c r="R191" s="284"/>
      <c r="S191" s="284"/>
      <c r="T191" s="285"/>
      <c r="U191" s="14"/>
      <c r="V191" s="14"/>
      <c r="W191" s="14"/>
      <c r="X191" s="14"/>
      <c r="Y191" s="14"/>
      <c r="Z191" s="14"/>
      <c r="AA191" s="14"/>
      <c r="AB191" s="14"/>
      <c r="AC191" s="14"/>
      <c r="AD191" s="14"/>
      <c r="AE191" s="14"/>
      <c r="AT191" s="286" t="s">
        <v>203</v>
      </c>
      <c r="AU191" s="286" t="s">
        <v>85</v>
      </c>
      <c r="AV191" s="14" t="s">
        <v>83</v>
      </c>
      <c r="AW191" s="14" t="s">
        <v>32</v>
      </c>
      <c r="AX191" s="14" t="s">
        <v>75</v>
      </c>
      <c r="AY191" s="286" t="s">
        <v>172</v>
      </c>
    </row>
    <row r="192" spans="1:51" s="13" customFormat="1" ht="12">
      <c r="A192" s="13"/>
      <c r="B192" s="260"/>
      <c r="C192" s="261"/>
      <c r="D192" s="255" t="s">
        <v>203</v>
      </c>
      <c r="E192" s="262" t="s">
        <v>1</v>
      </c>
      <c r="F192" s="263" t="s">
        <v>1850</v>
      </c>
      <c r="G192" s="261"/>
      <c r="H192" s="264">
        <v>20</v>
      </c>
      <c r="I192" s="265"/>
      <c r="J192" s="261"/>
      <c r="K192" s="261"/>
      <c r="L192" s="266"/>
      <c r="M192" s="267"/>
      <c r="N192" s="268"/>
      <c r="O192" s="268"/>
      <c r="P192" s="268"/>
      <c r="Q192" s="268"/>
      <c r="R192" s="268"/>
      <c r="S192" s="268"/>
      <c r="T192" s="269"/>
      <c r="U192" s="13"/>
      <c r="V192" s="13"/>
      <c r="W192" s="13"/>
      <c r="X192" s="13"/>
      <c r="Y192" s="13"/>
      <c r="Z192" s="13"/>
      <c r="AA192" s="13"/>
      <c r="AB192" s="13"/>
      <c r="AC192" s="13"/>
      <c r="AD192" s="13"/>
      <c r="AE192" s="13"/>
      <c r="AT192" s="270" t="s">
        <v>203</v>
      </c>
      <c r="AU192" s="270" t="s">
        <v>85</v>
      </c>
      <c r="AV192" s="13" t="s">
        <v>85</v>
      </c>
      <c r="AW192" s="13" t="s">
        <v>32</v>
      </c>
      <c r="AX192" s="13" t="s">
        <v>75</v>
      </c>
      <c r="AY192" s="270" t="s">
        <v>172</v>
      </c>
    </row>
    <row r="193" spans="1:51" s="16" customFormat="1" ht="12">
      <c r="A193" s="16"/>
      <c r="B193" s="298"/>
      <c r="C193" s="299"/>
      <c r="D193" s="255" t="s">
        <v>203</v>
      </c>
      <c r="E193" s="300" t="s">
        <v>1</v>
      </c>
      <c r="F193" s="301" t="s">
        <v>257</v>
      </c>
      <c r="G193" s="299"/>
      <c r="H193" s="302">
        <v>393.106</v>
      </c>
      <c r="I193" s="303"/>
      <c r="J193" s="299"/>
      <c r="K193" s="299"/>
      <c r="L193" s="304"/>
      <c r="M193" s="305"/>
      <c r="N193" s="306"/>
      <c r="O193" s="306"/>
      <c r="P193" s="306"/>
      <c r="Q193" s="306"/>
      <c r="R193" s="306"/>
      <c r="S193" s="306"/>
      <c r="T193" s="307"/>
      <c r="U193" s="16"/>
      <c r="V193" s="16"/>
      <c r="W193" s="16"/>
      <c r="X193" s="16"/>
      <c r="Y193" s="16"/>
      <c r="Z193" s="16"/>
      <c r="AA193" s="16"/>
      <c r="AB193" s="16"/>
      <c r="AC193" s="16"/>
      <c r="AD193" s="16"/>
      <c r="AE193" s="16"/>
      <c r="AT193" s="308" t="s">
        <v>203</v>
      </c>
      <c r="AU193" s="308" t="s">
        <v>85</v>
      </c>
      <c r="AV193" s="16" t="s">
        <v>195</v>
      </c>
      <c r="AW193" s="16" t="s">
        <v>32</v>
      </c>
      <c r="AX193" s="16" t="s">
        <v>83</v>
      </c>
      <c r="AY193" s="308" t="s">
        <v>172</v>
      </c>
    </row>
    <row r="194" spans="1:65" s="2" customFormat="1" ht="24.15" customHeight="1">
      <c r="A194" s="39"/>
      <c r="B194" s="40"/>
      <c r="C194" s="242" t="s">
        <v>305</v>
      </c>
      <c r="D194" s="242" t="s">
        <v>175</v>
      </c>
      <c r="E194" s="243" t="s">
        <v>1851</v>
      </c>
      <c r="F194" s="244" t="s">
        <v>1852</v>
      </c>
      <c r="G194" s="245" t="s">
        <v>399</v>
      </c>
      <c r="H194" s="246">
        <v>393.106</v>
      </c>
      <c r="I194" s="247"/>
      <c r="J194" s="248">
        <f>ROUND(I194*H194,2)</f>
        <v>0</v>
      </c>
      <c r="K194" s="244" t="s">
        <v>216</v>
      </c>
      <c r="L194" s="45"/>
      <c r="M194" s="249" t="s">
        <v>1</v>
      </c>
      <c r="N194" s="250" t="s">
        <v>40</v>
      </c>
      <c r="O194" s="92"/>
      <c r="P194" s="251">
        <f>O194*H194</f>
        <v>0</v>
      </c>
      <c r="Q194" s="251">
        <v>0</v>
      </c>
      <c r="R194" s="251">
        <f>Q194*H194</f>
        <v>0</v>
      </c>
      <c r="S194" s="251">
        <v>0</v>
      </c>
      <c r="T194" s="252">
        <f>S194*H194</f>
        <v>0</v>
      </c>
      <c r="U194" s="39"/>
      <c r="V194" s="39"/>
      <c r="W194" s="39"/>
      <c r="X194" s="39"/>
      <c r="Y194" s="39"/>
      <c r="Z194" s="39"/>
      <c r="AA194" s="39"/>
      <c r="AB194" s="39"/>
      <c r="AC194" s="39"/>
      <c r="AD194" s="39"/>
      <c r="AE194" s="39"/>
      <c r="AR194" s="253" t="s">
        <v>195</v>
      </c>
      <c r="AT194" s="253" t="s">
        <v>175</v>
      </c>
      <c r="AU194" s="253" t="s">
        <v>85</v>
      </c>
      <c r="AY194" s="18" t="s">
        <v>172</v>
      </c>
      <c r="BE194" s="254">
        <f>IF(N194="základní",J194,0)</f>
        <v>0</v>
      </c>
      <c r="BF194" s="254">
        <f>IF(N194="snížená",J194,0)</f>
        <v>0</v>
      </c>
      <c r="BG194" s="254">
        <f>IF(N194="zákl. přenesená",J194,0)</f>
        <v>0</v>
      </c>
      <c r="BH194" s="254">
        <f>IF(N194="sníž. přenesená",J194,0)</f>
        <v>0</v>
      </c>
      <c r="BI194" s="254">
        <f>IF(N194="nulová",J194,0)</f>
        <v>0</v>
      </c>
      <c r="BJ194" s="18" t="s">
        <v>83</v>
      </c>
      <c r="BK194" s="254">
        <f>ROUND(I194*H194,2)</f>
        <v>0</v>
      </c>
      <c r="BL194" s="18" t="s">
        <v>195</v>
      </c>
      <c r="BM194" s="253" t="s">
        <v>1853</v>
      </c>
    </row>
    <row r="195" spans="1:47" s="2" customFormat="1" ht="12">
      <c r="A195" s="39"/>
      <c r="B195" s="40"/>
      <c r="C195" s="41"/>
      <c r="D195" s="255" t="s">
        <v>182</v>
      </c>
      <c r="E195" s="41"/>
      <c r="F195" s="256" t="s">
        <v>1854</v>
      </c>
      <c r="G195" s="41"/>
      <c r="H195" s="41"/>
      <c r="I195" s="210"/>
      <c r="J195" s="41"/>
      <c r="K195" s="41"/>
      <c r="L195" s="45"/>
      <c r="M195" s="257"/>
      <c r="N195" s="258"/>
      <c r="O195" s="92"/>
      <c r="P195" s="92"/>
      <c r="Q195" s="92"/>
      <c r="R195" s="92"/>
      <c r="S195" s="92"/>
      <c r="T195" s="93"/>
      <c r="U195" s="39"/>
      <c r="V195" s="39"/>
      <c r="W195" s="39"/>
      <c r="X195" s="39"/>
      <c r="Y195" s="39"/>
      <c r="Z195" s="39"/>
      <c r="AA195" s="39"/>
      <c r="AB195" s="39"/>
      <c r="AC195" s="39"/>
      <c r="AD195" s="39"/>
      <c r="AE195" s="39"/>
      <c r="AT195" s="18" t="s">
        <v>182</v>
      </c>
      <c r="AU195" s="18" t="s">
        <v>85</v>
      </c>
    </row>
    <row r="196" spans="1:47" s="2" customFormat="1" ht="12">
      <c r="A196" s="39"/>
      <c r="B196" s="40"/>
      <c r="C196" s="41"/>
      <c r="D196" s="271" t="s">
        <v>218</v>
      </c>
      <c r="E196" s="41"/>
      <c r="F196" s="272" t="s">
        <v>1855</v>
      </c>
      <c r="G196" s="41"/>
      <c r="H196" s="41"/>
      <c r="I196" s="210"/>
      <c r="J196" s="41"/>
      <c r="K196" s="41"/>
      <c r="L196" s="45"/>
      <c r="M196" s="257"/>
      <c r="N196" s="258"/>
      <c r="O196" s="92"/>
      <c r="P196" s="92"/>
      <c r="Q196" s="92"/>
      <c r="R196" s="92"/>
      <c r="S196" s="92"/>
      <c r="T196" s="93"/>
      <c r="U196" s="39"/>
      <c r="V196" s="39"/>
      <c r="W196" s="39"/>
      <c r="X196" s="39"/>
      <c r="Y196" s="39"/>
      <c r="Z196" s="39"/>
      <c r="AA196" s="39"/>
      <c r="AB196" s="39"/>
      <c r="AC196" s="39"/>
      <c r="AD196" s="39"/>
      <c r="AE196" s="39"/>
      <c r="AT196" s="18" t="s">
        <v>218</v>
      </c>
      <c r="AU196" s="18" t="s">
        <v>85</v>
      </c>
    </row>
    <row r="197" spans="1:51" s="13" customFormat="1" ht="12">
      <c r="A197" s="13"/>
      <c r="B197" s="260"/>
      <c r="C197" s="261"/>
      <c r="D197" s="255" t="s">
        <v>203</v>
      </c>
      <c r="E197" s="262" t="s">
        <v>1</v>
      </c>
      <c r="F197" s="263" t="s">
        <v>1856</v>
      </c>
      <c r="G197" s="261"/>
      <c r="H197" s="264">
        <v>393.106</v>
      </c>
      <c r="I197" s="265"/>
      <c r="J197" s="261"/>
      <c r="K197" s="261"/>
      <c r="L197" s="266"/>
      <c r="M197" s="267"/>
      <c r="N197" s="268"/>
      <c r="O197" s="268"/>
      <c r="P197" s="268"/>
      <c r="Q197" s="268"/>
      <c r="R197" s="268"/>
      <c r="S197" s="268"/>
      <c r="T197" s="269"/>
      <c r="U197" s="13"/>
      <c r="V197" s="13"/>
      <c r="W197" s="13"/>
      <c r="X197" s="13"/>
      <c r="Y197" s="13"/>
      <c r="Z197" s="13"/>
      <c r="AA197" s="13"/>
      <c r="AB197" s="13"/>
      <c r="AC197" s="13"/>
      <c r="AD197" s="13"/>
      <c r="AE197" s="13"/>
      <c r="AT197" s="270" t="s">
        <v>203</v>
      </c>
      <c r="AU197" s="270" t="s">
        <v>85</v>
      </c>
      <c r="AV197" s="13" t="s">
        <v>85</v>
      </c>
      <c r="AW197" s="13" t="s">
        <v>32</v>
      </c>
      <c r="AX197" s="13" t="s">
        <v>83</v>
      </c>
      <c r="AY197" s="270" t="s">
        <v>172</v>
      </c>
    </row>
    <row r="198" spans="1:65" s="2" customFormat="1" ht="24.15" customHeight="1">
      <c r="A198" s="39"/>
      <c r="B198" s="40"/>
      <c r="C198" s="242" t="s">
        <v>312</v>
      </c>
      <c r="D198" s="242" t="s">
        <v>175</v>
      </c>
      <c r="E198" s="243" t="s">
        <v>1857</v>
      </c>
      <c r="F198" s="244" t="s">
        <v>1858</v>
      </c>
      <c r="G198" s="245" t="s">
        <v>417</v>
      </c>
      <c r="H198" s="246">
        <v>327.725</v>
      </c>
      <c r="I198" s="247"/>
      <c r="J198" s="248">
        <f>ROUND(I198*H198,2)</f>
        <v>0</v>
      </c>
      <c r="K198" s="244" t="s">
        <v>179</v>
      </c>
      <c r="L198" s="45"/>
      <c r="M198" s="249" t="s">
        <v>1</v>
      </c>
      <c r="N198" s="250" t="s">
        <v>40</v>
      </c>
      <c r="O198" s="92"/>
      <c r="P198" s="251">
        <f>O198*H198</f>
        <v>0</v>
      </c>
      <c r="Q198" s="251">
        <v>0</v>
      </c>
      <c r="R198" s="251">
        <f>Q198*H198</f>
        <v>0</v>
      </c>
      <c r="S198" s="251">
        <v>0</v>
      </c>
      <c r="T198" s="252">
        <f>S198*H198</f>
        <v>0</v>
      </c>
      <c r="U198" s="39"/>
      <c r="V198" s="39"/>
      <c r="W198" s="39"/>
      <c r="X198" s="39"/>
      <c r="Y198" s="39"/>
      <c r="Z198" s="39"/>
      <c r="AA198" s="39"/>
      <c r="AB198" s="39"/>
      <c r="AC198" s="39"/>
      <c r="AD198" s="39"/>
      <c r="AE198" s="39"/>
      <c r="AR198" s="253" t="s">
        <v>195</v>
      </c>
      <c r="AT198" s="253" t="s">
        <v>175</v>
      </c>
      <c r="AU198" s="253" t="s">
        <v>85</v>
      </c>
      <c r="AY198" s="18" t="s">
        <v>172</v>
      </c>
      <c r="BE198" s="254">
        <f>IF(N198="základní",J198,0)</f>
        <v>0</v>
      </c>
      <c r="BF198" s="254">
        <f>IF(N198="snížená",J198,0)</f>
        <v>0</v>
      </c>
      <c r="BG198" s="254">
        <f>IF(N198="zákl. přenesená",J198,0)</f>
        <v>0</v>
      </c>
      <c r="BH198" s="254">
        <f>IF(N198="sníž. přenesená",J198,0)</f>
        <v>0</v>
      </c>
      <c r="BI198" s="254">
        <f>IF(N198="nulová",J198,0)</f>
        <v>0</v>
      </c>
      <c r="BJ198" s="18" t="s">
        <v>83</v>
      </c>
      <c r="BK198" s="254">
        <f>ROUND(I198*H198,2)</f>
        <v>0</v>
      </c>
      <c r="BL198" s="18" t="s">
        <v>195</v>
      </c>
      <c r="BM198" s="253" t="s">
        <v>1859</v>
      </c>
    </row>
    <row r="199" spans="1:47" s="2" customFormat="1" ht="12">
      <c r="A199" s="39"/>
      <c r="B199" s="40"/>
      <c r="C199" s="41"/>
      <c r="D199" s="255" t="s">
        <v>182</v>
      </c>
      <c r="E199" s="41"/>
      <c r="F199" s="256" t="s">
        <v>1860</v>
      </c>
      <c r="G199" s="41"/>
      <c r="H199" s="41"/>
      <c r="I199" s="210"/>
      <c r="J199" s="41"/>
      <c r="K199" s="41"/>
      <c r="L199" s="45"/>
      <c r="M199" s="257"/>
      <c r="N199" s="258"/>
      <c r="O199" s="92"/>
      <c r="P199" s="92"/>
      <c r="Q199" s="92"/>
      <c r="R199" s="92"/>
      <c r="S199" s="92"/>
      <c r="T199" s="93"/>
      <c r="U199" s="39"/>
      <c r="V199" s="39"/>
      <c r="W199" s="39"/>
      <c r="X199" s="39"/>
      <c r="Y199" s="39"/>
      <c r="Z199" s="39"/>
      <c r="AA199" s="39"/>
      <c r="AB199" s="39"/>
      <c r="AC199" s="39"/>
      <c r="AD199" s="39"/>
      <c r="AE199" s="39"/>
      <c r="AT199" s="18" t="s">
        <v>182</v>
      </c>
      <c r="AU199" s="18" t="s">
        <v>85</v>
      </c>
    </row>
    <row r="200" spans="1:47" s="2" customFormat="1" ht="12">
      <c r="A200" s="39"/>
      <c r="B200" s="40"/>
      <c r="C200" s="41"/>
      <c r="D200" s="255" t="s">
        <v>242</v>
      </c>
      <c r="E200" s="41"/>
      <c r="F200" s="259" t="s">
        <v>1861</v>
      </c>
      <c r="G200" s="41"/>
      <c r="H200" s="41"/>
      <c r="I200" s="210"/>
      <c r="J200" s="41"/>
      <c r="K200" s="41"/>
      <c r="L200" s="45"/>
      <c r="M200" s="257"/>
      <c r="N200" s="258"/>
      <c r="O200" s="92"/>
      <c r="P200" s="92"/>
      <c r="Q200" s="92"/>
      <c r="R200" s="92"/>
      <c r="S200" s="92"/>
      <c r="T200" s="93"/>
      <c r="U200" s="39"/>
      <c r="V200" s="39"/>
      <c r="W200" s="39"/>
      <c r="X200" s="39"/>
      <c r="Y200" s="39"/>
      <c r="Z200" s="39"/>
      <c r="AA200" s="39"/>
      <c r="AB200" s="39"/>
      <c r="AC200" s="39"/>
      <c r="AD200" s="39"/>
      <c r="AE200" s="39"/>
      <c r="AT200" s="18" t="s">
        <v>242</v>
      </c>
      <c r="AU200" s="18" t="s">
        <v>85</v>
      </c>
    </row>
    <row r="201" spans="1:51" s="13" customFormat="1" ht="12">
      <c r="A201" s="13"/>
      <c r="B201" s="260"/>
      <c r="C201" s="261"/>
      <c r="D201" s="255" t="s">
        <v>203</v>
      </c>
      <c r="E201" s="262" t="s">
        <v>1</v>
      </c>
      <c r="F201" s="263" t="s">
        <v>1862</v>
      </c>
      <c r="G201" s="261"/>
      <c r="H201" s="264">
        <v>327.725</v>
      </c>
      <c r="I201" s="265"/>
      <c r="J201" s="261"/>
      <c r="K201" s="261"/>
      <c r="L201" s="266"/>
      <c r="M201" s="267"/>
      <c r="N201" s="268"/>
      <c r="O201" s="268"/>
      <c r="P201" s="268"/>
      <c r="Q201" s="268"/>
      <c r="R201" s="268"/>
      <c r="S201" s="268"/>
      <c r="T201" s="269"/>
      <c r="U201" s="13"/>
      <c r="V201" s="13"/>
      <c r="W201" s="13"/>
      <c r="X201" s="13"/>
      <c r="Y201" s="13"/>
      <c r="Z201" s="13"/>
      <c r="AA201" s="13"/>
      <c r="AB201" s="13"/>
      <c r="AC201" s="13"/>
      <c r="AD201" s="13"/>
      <c r="AE201" s="13"/>
      <c r="AT201" s="270" t="s">
        <v>203</v>
      </c>
      <c r="AU201" s="270" t="s">
        <v>85</v>
      </c>
      <c r="AV201" s="13" t="s">
        <v>85</v>
      </c>
      <c r="AW201" s="13" t="s">
        <v>32</v>
      </c>
      <c r="AX201" s="13" t="s">
        <v>83</v>
      </c>
      <c r="AY201" s="270" t="s">
        <v>172</v>
      </c>
    </row>
    <row r="202" spans="1:65" s="2" customFormat="1" ht="24.15" customHeight="1">
      <c r="A202" s="39"/>
      <c r="B202" s="40"/>
      <c r="C202" s="242" t="s">
        <v>320</v>
      </c>
      <c r="D202" s="242" t="s">
        <v>175</v>
      </c>
      <c r="E202" s="243" t="s">
        <v>426</v>
      </c>
      <c r="F202" s="244" t="s">
        <v>427</v>
      </c>
      <c r="G202" s="245" t="s">
        <v>417</v>
      </c>
      <c r="H202" s="246">
        <v>453.38</v>
      </c>
      <c r="I202" s="247"/>
      <c r="J202" s="248">
        <f>ROUND(I202*H202,2)</f>
        <v>0</v>
      </c>
      <c r="K202" s="244" t="s">
        <v>179</v>
      </c>
      <c r="L202" s="45"/>
      <c r="M202" s="249" t="s">
        <v>1</v>
      </c>
      <c r="N202" s="250" t="s">
        <v>40</v>
      </c>
      <c r="O202" s="92"/>
      <c r="P202" s="251">
        <f>O202*H202</f>
        <v>0</v>
      </c>
      <c r="Q202" s="251">
        <v>0</v>
      </c>
      <c r="R202" s="251">
        <f>Q202*H202</f>
        <v>0</v>
      </c>
      <c r="S202" s="251">
        <v>0</v>
      </c>
      <c r="T202" s="252">
        <f>S202*H202</f>
        <v>0</v>
      </c>
      <c r="U202" s="39"/>
      <c r="V202" s="39"/>
      <c r="W202" s="39"/>
      <c r="X202" s="39"/>
      <c r="Y202" s="39"/>
      <c r="Z202" s="39"/>
      <c r="AA202" s="39"/>
      <c r="AB202" s="39"/>
      <c r="AC202" s="39"/>
      <c r="AD202" s="39"/>
      <c r="AE202" s="39"/>
      <c r="AR202" s="253" t="s">
        <v>195</v>
      </c>
      <c r="AT202" s="253" t="s">
        <v>175</v>
      </c>
      <c r="AU202" s="253" t="s">
        <v>85</v>
      </c>
      <c r="AY202" s="18" t="s">
        <v>172</v>
      </c>
      <c r="BE202" s="254">
        <f>IF(N202="základní",J202,0)</f>
        <v>0</v>
      </c>
      <c r="BF202" s="254">
        <f>IF(N202="snížená",J202,0)</f>
        <v>0</v>
      </c>
      <c r="BG202" s="254">
        <f>IF(N202="zákl. přenesená",J202,0)</f>
        <v>0</v>
      </c>
      <c r="BH202" s="254">
        <f>IF(N202="sníž. přenesená",J202,0)</f>
        <v>0</v>
      </c>
      <c r="BI202" s="254">
        <f>IF(N202="nulová",J202,0)</f>
        <v>0</v>
      </c>
      <c r="BJ202" s="18" t="s">
        <v>83</v>
      </c>
      <c r="BK202" s="254">
        <f>ROUND(I202*H202,2)</f>
        <v>0</v>
      </c>
      <c r="BL202" s="18" t="s">
        <v>195</v>
      </c>
      <c r="BM202" s="253" t="s">
        <v>1863</v>
      </c>
    </row>
    <row r="203" spans="1:47" s="2" customFormat="1" ht="12">
      <c r="A203" s="39"/>
      <c r="B203" s="40"/>
      <c r="C203" s="41"/>
      <c r="D203" s="255" t="s">
        <v>182</v>
      </c>
      <c r="E203" s="41"/>
      <c r="F203" s="256" t="s">
        <v>429</v>
      </c>
      <c r="G203" s="41"/>
      <c r="H203" s="41"/>
      <c r="I203" s="210"/>
      <c r="J203" s="41"/>
      <c r="K203" s="41"/>
      <c r="L203" s="45"/>
      <c r="M203" s="257"/>
      <c r="N203" s="258"/>
      <c r="O203" s="92"/>
      <c r="P203" s="92"/>
      <c r="Q203" s="92"/>
      <c r="R203" s="92"/>
      <c r="S203" s="92"/>
      <c r="T203" s="93"/>
      <c r="U203" s="39"/>
      <c r="V203" s="39"/>
      <c r="W203" s="39"/>
      <c r="X203" s="39"/>
      <c r="Y203" s="39"/>
      <c r="Z203" s="39"/>
      <c r="AA203" s="39"/>
      <c r="AB203" s="39"/>
      <c r="AC203" s="39"/>
      <c r="AD203" s="39"/>
      <c r="AE203" s="39"/>
      <c r="AT203" s="18" t="s">
        <v>182</v>
      </c>
      <c r="AU203" s="18" t="s">
        <v>85</v>
      </c>
    </row>
    <row r="204" spans="1:47" s="2" customFormat="1" ht="12">
      <c r="A204" s="39"/>
      <c r="B204" s="40"/>
      <c r="C204" s="41"/>
      <c r="D204" s="255" t="s">
        <v>242</v>
      </c>
      <c r="E204" s="41"/>
      <c r="F204" s="259" t="s">
        <v>430</v>
      </c>
      <c r="G204" s="41"/>
      <c r="H204" s="41"/>
      <c r="I204" s="210"/>
      <c r="J204" s="41"/>
      <c r="K204" s="41"/>
      <c r="L204" s="45"/>
      <c r="M204" s="257"/>
      <c r="N204" s="258"/>
      <c r="O204" s="92"/>
      <c r="P204" s="92"/>
      <c r="Q204" s="92"/>
      <c r="R204" s="92"/>
      <c r="S204" s="92"/>
      <c r="T204" s="93"/>
      <c r="U204" s="39"/>
      <c r="V204" s="39"/>
      <c r="W204" s="39"/>
      <c r="X204" s="39"/>
      <c r="Y204" s="39"/>
      <c r="Z204" s="39"/>
      <c r="AA204" s="39"/>
      <c r="AB204" s="39"/>
      <c r="AC204" s="39"/>
      <c r="AD204" s="39"/>
      <c r="AE204" s="39"/>
      <c r="AT204" s="18" t="s">
        <v>242</v>
      </c>
      <c r="AU204" s="18" t="s">
        <v>85</v>
      </c>
    </row>
    <row r="205" spans="1:51" s="13" customFormat="1" ht="12">
      <c r="A205" s="13"/>
      <c r="B205" s="260"/>
      <c r="C205" s="261"/>
      <c r="D205" s="255" t="s">
        <v>203</v>
      </c>
      <c r="E205" s="262" t="s">
        <v>1</v>
      </c>
      <c r="F205" s="263" t="s">
        <v>1864</v>
      </c>
      <c r="G205" s="261"/>
      <c r="H205" s="264">
        <v>38.455</v>
      </c>
      <c r="I205" s="265"/>
      <c r="J205" s="261"/>
      <c r="K205" s="261"/>
      <c r="L205" s="266"/>
      <c r="M205" s="267"/>
      <c r="N205" s="268"/>
      <c r="O205" s="268"/>
      <c r="P205" s="268"/>
      <c r="Q205" s="268"/>
      <c r="R205" s="268"/>
      <c r="S205" s="268"/>
      <c r="T205" s="269"/>
      <c r="U205" s="13"/>
      <c r="V205" s="13"/>
      <c r="W205" s="13"/>
      <c r="X205" s="13"/>
      <c r="Y205" s="13"/>
      <c r="Z205" s="13"/>
      <c r="AA205" s="13"/>
      <c r="AB205" s="13"/>
      <c r="AC205" s="13"/>
      <c r="AD205" s="13"/>
      <c r="AE205" s="13"/>
      <c r="AT205" s="270" t="s">
        <v>203</v>
      </c>
      <c r="AU205" s="270" t="s">
        <v>85</v>
      </c>
      <c r="AV205" s="13" t="s">
        <v>85</v>
      </c>
      <c r="AW205" s="13" t="s">
        <v>32</v>
      </c>
      <c r="AX205" s="13" t="s">
        <v>75</v>
      </c>
      <c r="AY205" s="270" t="s">
        <v>172</v>
      </c>
    </row>
    <row r="206" spans="1:51" s="13" customFormat="1" ht="12">
      <c r="A206" s="13"/>
      <c r="B206" s="260"/>
      <c r="C206" s="261"/>
      <c r="D206" s="255" t="s">
        <v>203</v>
      </c>
      <c r="E206" s="262" t="s">
        <v>1</v>
      </c>
      <c r="F206" s="263" t="s">
        <v>1865</v>
      </c>
      <c r="G206" s="261"/>
      <c r="H206" s="264">
        <v>289.27</v>
      </c>
      <c r="I206" s="265"/>
      <c r="J206" s="261"/>
      <c r="K206" s="261"/>
      <c r="L206" s="266"/>
      <c r="M206" s="267"/>
      <c r="N206" s="268"/>
      <c r="O206" s="268"/>
      <c r="P206" s="268"/>
      <c r="Q206" s="268"/>
      <c r="R206" s="268"/>
      <c r="S206" s="268"/>
      <c r="T206" s="269"/>
      <c r="U206" s="13"/>
      <c r="V206" s="13"/>
      <c r="W206" s="13"/>
      <c r="X206" s="13"/>
      <c r="Y206" s="13"/>
      <c r="Z206" s="13"/>
      <c r="AA206" s="13"/>
      <c r="AB206" s="13"/>
      <c r="AC206" s="13"/>
      <c r="AD206" s="13"/>
      <c r="AE206" s="13"/>
      <c r="AT206" s="270" t="s">
        <v>203</v>
      </c>
      <c r="AU206" s="270" t="s">
        <v>85</v>
      </c>
      <c r="AV206" s="13" t="s">
        <v>85</v>
      </c>
      <c r="AW206" s="13" t="s">
        <v>32</v>
      </c>
      <c r="AX206" s="13" t="s">
        <v>75</v>
      </c>
      <c r="AY206" s="270" t="s">
        <v>172</v>
      </c>
    </row>
    <row r="207" spans="1:51" s="13" customFormat="1" ht="12">
      <c r="A207" s="13"/>
      <c r="B207" s="260"/>
      <c r="C207" s="261"/>
      <c r="D207" s="255" t="s">
        <v>203</v>
      </c>
      <c r="E207" s="262" t="s">
        <v>1</v>
      </c>
      <c r="F207" s="263" t="s">
        <v>1866</v>
      </c>
      <c r="G207" s="261"/>
      <c r="H207" s="264">
        <v>125.655</v>
      </c>
      <c r="I207" s="265"/>
      <c r="J207" s="261"/>
      <c r="K207" s="261"/>
      <c r="L207" s="266"/>
      <c r="M207" s="267"/>
      <c r="N207" s="268"/>
      <c r="O207" s="268"/>
      <c r="P207" s="268"/>
      <c r="Q207" s="268"/>
      <c r="R207" s="268"/>
      <c r="S207" s="268"/>
      <c r="T207" s="269"/>
      <c r="U207" s="13"/>
      <c r="V207" s="13"/>
      <c r="W207" s="13"/>
      <c r="X207" s="13"/>
      <c r="Y207" s="13"/>
      <c r="Z207" s="13"/>
      <c r="AA207" s="13"/>
      <c r="AB207" s="13"/>
      <c r="AC207" s="13"/>
      <c r="AD207" s="13"/>
      <c r="AE207" s="13"/>
      <c r="AT207" s="270" t="s">
        <v>203</v>
      </c>
      <c r="AU207" s="270" t="s">
        <v>85</v>
      </c>
      <c r="AV207" s="13" t="s">
        <v>85</v>
      </c>
      <c r="AW207" s="13" t="s">
        <v>32</v>
      </c>
      <c r="AX207" s="13" t="s">
        <v>75</v>
      </c>
      <c r="AY207" s="270" t="s">
        <v>172</v>
      </c>
    </row>
    <row r="208" spans="1:51" s="16" customFormat="1" ht="12">
      <c r="A208" s="16"/>
      <c r="B208" s="298"/>
      <c r="C208" s="299"/>
      <c r="D208" s="255" t="s">
        <v>203</v>
      </c>
      <c r="E208" s="300" t="s">
        <v>1</v>
      </c>
      <c r="F208" s="301" t="s">
        <v>257</v>
      </c>
      <c r="G208" s="299"/>
      <c r="H208" s="302">
        <v>453.38</v>
      </c>
      <c r="I208" s="303"/>
      <c r="J208" s="299"/>
      <c r="K208" s="299"/>
      <c r="L208" s="304"/>
      <c r="M208" s="305"/>
      <c r="N208" s="306"/>
      <c r="O208" s="306"/>
      <c r="P208" s="306"/>
      <c r="Q208" s="306"/>
      <c r="R208" s="306"/>
      <c r="S208" s="306"/>
      <c r="T208" s="307"/>
      <c r="U208" s="16"/>
      <c r="V208" s="16"/>
      <c r="W208" s="16"/>
      <c r="X208" s="16"/>
      <c r="Y208" s="16"/>
      <c r="Z208" s="16"/>
      <c r="AA208" s="16"/>
      <c r="AB208" s="16"/>
      <c r="AC208" s="16"/>
      <c r="AD208" s="16"/>
      <c r="AE208" s="16"/>
      <c r="AT208" s="308" t="s">
        <v>203</v>
      </c>
      <c r="AU208" s="308" t="s">
        <v>85</v>
      </c>
      <c r="AV208" s="16" t="s">
        <v>195</v>
      </c>
      <c r="AW208" s="16" t="s">
        <v>32</v>
      </c>
      <c r="AX208" s="16" t="s">
        <v>83</v>
      </c>
      <c r="AY208" s="308" t="s">
        <v>172</v>
      </c>
    </row>
    <row r="209" spans="1:65" s="2" customFormat="1" ht="21.75" customHeight="1">
      <c r="A209" s="39"/>
      <c r="B209" s="40"/>
      <c r="C209" s="242" t="s">
        <v>327</v>
      </c>
      <c r="D209" s="242" t="s">
        <v>175</v>
      </c>
      <c r="E209" s="243" t="s">
        <v>1867</v>
      </c>
      <c r="F209" s="244" t="s">
        <v>1868</v>
      </c>
      <c r="G209" s="245" t="s">
        <v>417</v>
      </c>
      <c r="H209" s="246">
        <v>453.38</v>
      </c>
      <c r="I209" s="247"/>
      <c r="J209" s="248">
        <f>ROUND(I209*H209,2)</f>
        <v>0</v>
      </c>
      <c r="K209" s="244" t="s">
        <v>179</v>
      </c>
      <c r="L209" s="45"/>
      <c r="M209" s="249" t="s">
        <v>1</v>
      </c>
      <c r="N209" s="250" t="s">
        <v>40</v>
      </c>
      <c r="O209" s="92"/>
      <c r="P209" s="251">
        <f>O209*H209</f>
        <v>0</v>
      </c>
      <c r="Q209" s="251">
        <v>0</v>
      </c>
      <c r="R209" s="251">
        <f>Q209*H209</f>
        <v>0</v>
      </c>
      <c r="S209" s="251">
        <v>0</v>
      </c>
      <c r="T209" s="252">
        <f>S209*H209</f>
        <v>0</v>
      </c>
      <c r="U209" s="39"/>
      <c r="V209" s="39"/>
      <c r="W209" s="39"/>
      <c r="X209" s="39"/>
      <c r="Y209" s="39"/>
      <c r="Z209" s="39"/>
      <c r="AA209" s="39"/>
      <c r="AB209" s="39"/>
      <c r="AC209" s="39"/>
      <c r="AD209" s="39"/>
      <c r="AE209" s="39"/>
      <c r="AR209" s="253" t="s">
        <v>195</v>
      </c>
      <c r="AT209" s="253" t="s">
        <v>175</v>
      </c>
      <c r="AU209" s="253" t="s">
        <v>85</v>
      </c>
      <c r="AY209" s="18" t="s">
        <v>172</v>
      </c>
      <c r="BE209" s="254">
        <f>IF(N209="základní",J209,0)</f>
        <v>0</v>
      </c>
      <c r="BF209" s="254">
        <f>IF(N209="snížená",J209,0)</f>
        <v>0</v>
      </c>
      <c r="BG209" s="254">
        <f>IF(N209="zákl. přenesená",J209,0)</f>
        <v>0</v>
      </c>
      <c r="BH209" s="254">
        <f>IF(N209="sníž. přenesená",J209,0)</f>
        <v>0</v>
      </c>
      <c r="BI209" s="254">
        <f>IF(N209="nulová",J209,0)</f>
        <v>0</v>
      </c>
      <c r="BJ209" s="18" t="s">
        <v>83</v>
      </c>
      <c r="BK209" s="254">
        <f>ROUND(I209*H209,2)</f>
        <v>0</v>
      </c>
      <c r="BL209" s="18" t="s">
        <v>195</v>
      </c>
      <c r="BM209" s="253" t="s">
        <v>1869</v>
      </c>
    </row>
    <row r="210" spans="1:47" s="2" customFormat="1" ht="12">
      <c r="A210" s="39"/>
      <c r="B210" s="40"/>
      <c r="C210" s="41"/>
      <c r="D210" s="255" t="s">
        <v>182</v>
      </c>
      <c r="E210" s="41"/>
      <c r="F210" s="256" t="s">
        <v>1870</v>
      </c>
      <c r="G210" s="41"/>
      <c r="H210" s="41"/>
      <c r="I210" s="210"/>
      <c r="J210" s="41"/>
      <c r="K210" s="41"/>
      <c r="L210" s="45"/>
      <c r="M210" s="257"/>
      <c r="N210" s="258"/>
      <c r="O210" s="92"/>
      <c r="P210" s="92"/>
      <c r="Q210" s="92"/>
      <c r="R210" s="92"/>
      <c r="S210" s="92"/>
      <c r="T210" s="93"/>
      <c r="U210" s="39"/>
      <c r="V210" s="39"/>
      <c r="W210" s="39"/>
      <c r="X210" s="39"/>
      <c r="Y210" s="39"/>
      <c r="Z210" s="39"/>
      <c r="AA210" s="39"/>
      <c r="AB210" s="39"/>
      <c r="AC210" s="39"/>
      <c r="AD210" s="39"/>
      <c r="AE210" s="39"/>
      <c r="AT210" s="18" t="s">
        <v>182</v>
      </c>
      <c r="AU210" s="18" t="s">
        <v>85</v>
      </c>
    </row>
    <row r="211" spans="1:47" s="2" customFormat="1" ht="12">
      <c r="A211" s="39"/>
      <c r="B211" s="40"/>
      <c r="C211" s="41"/>
      <c r="D211" s="255" t="s">
        <v>242</v>
      </c>
      <c r="E211" s="41"/>
      <c r="F211" s="259" t="s">
        <v>1871</v>
      </c>
      <c r="G211" s="41"/>
      <c r="H211" s="41"/>
      <c r="I211" s="210"/>
      <c r="J211" s="41"/>
      <c r="K211" s="41"/>
      <c r="L211" s="45"/>
      <c r="M211" s="257"/>
      <c r="N211" s="258"/>
      <c r="O211" s="92"/>
      <c r="P211" s="92"/>
      <c r="Q211" s="92"/>
      <c r="R211" s="92"/>
      <c r="S211" s="92"/>
      <c r="T211" s="93"/>
      <c r="U211" s="39"/>
      <c r="V211" s="39"/>
      <c r="W211" s="39"/>
      <c r="X211" s="39"/>
      <c r="Y211" s="39"/>
      <c r="Z211" s="39"/>
      <c r="AA211" s="39"/>
      <c r="AB211" s="39"/>
      <c r="AC211" s="39"/>
      <c r="AD211" s="39"/>
      <c r="AE211" s="39"/>
      <c r="AT211" s="18" t="s">
        <v>242</v>
      </c>
      <c r="AU211" s="18" t="s">
        <v>85</v>
      </c>
    </row>
    <row r="212" spans="1:51" s="13" customFormat="1" ht="12">
      <c r="A212" s="13"/>
      <c r="B212" s="260"/>
      <c r="C212" s="261"/>
      <c r="D212" s="255" t="s">
        <v>203</v>
      </c>
      <c r="E212" s="262" t="s">
        <v>1</v>
      </c>
      <c r="F212" s="263" t="s">
        <v>1864</v>
      </c>
      <c r="G212" s="261"/>
      <c r="H212" s="264">
        <v>38.455</v>
      </c>
      <c r="I212" s="265"/>
      <c r="J212" s="261"/>
      <c r="K212" s="261"/>
      <c r="L212" s="266"/>
      <c r="M212" s="267"/>
      <c r="N212" s="268"/>
      <c r="O212" s="268"/>
      <c r="P212" s="268"/>
      <c r="Q212" s="268"/>
      <c r="R212" s="268"/>
      <c r="S212" s="268"/>
      <c r="T212" s="269"/>
      <c r="U212" s="13"/>
      <c r="V212" s="13"/>
      <c r="W212" s="13"/>
      <c r="X212" s="13"/>
      <c r="Y212" s="13"/>
      <c r="Z212" s="13"/>
      <c r="AA212" s="13"/>
      <c r="AB212" s="13"/>
      <c r="AC212" s="13"/>
      <c r="AD212" s="13"/>
      <c r="AE212" s="13"/>
      <c r="AT212" s="270" t="s">
        <v>203</v>
      </c>
      <c r="AU212" s="270" t="s">
        <v>85</v>
      </c>
      <c r="AV212" s="13" t="s">
        <v>85</v>
      </c>
      <c r="AW212" s="13" t="s">
        <v>32</v>
      </c>
      <c r="AX212" s="13" t="s">
        <v>75</v>
      </c>
      <c r="AY212" s="270" t="s">
        <v>172</v>
      </c>
    </row>
    <row r="213" spans="1:51" s="13" customFormat="1" ht="12">
      <c r="A213" s="13"/>
      <c r="B213" s="260"/>
      <c r="C213" s="261"/>
      <c r="D213" s="255" t="s">
        <v>203</v>
      </c>
      <c r="E213" s="262" t="s">
        <v>1</v>
      </c>
      <c r="F213" s="263" t="s">
        <v>1865</v>
      </c>
      <c r="G213" s="261"/>
      <c r="H213" s="264">
        <v>289.27</v>
      </c>
      <c r="I213" s="265"/>
      <c r="J213" s="261"/>
      <c r="K213" s="261"/>
      <c r="L213" s="266"/>
      <c r="M213" s="267"/>
      <c r="N213" s="268"/>
      <c r="O213" s="268"/>
      <c r="P213" s="268"/>
      <c r="Q213" s="268"/>
      <c r="R213" s="268"/>
      <c r="S213" s="268"/>
      <c r="T213" s="269"/>
      <c r="U213" s="13"/>
      <c r="V213" s="13"/>
      <c r="W213" s="13"/>
      <c r="X213" s="13"/>
      <c r="Y213" s="13"/>
      <c r="Z213" s="13"/>
      <c r="AA213" s="13"/>
      <c r="AB213" s="13"/>
      <c r="AC213" s="13"/>
      <c r="AD213" s="13"/>
      <c r="AE213" s="13"/>
      <c r="AT213" s="270" t="s">
        <v>203</v>
      </c>
      <c r="AU213" s="270" t="s">
        <v>85</v>
      </c>
      <c r="AV213" s="13" t="s">
        <v>85</v>
      </c>
      <c r="AW213" s="13" t="s">
        <v>32</v>
      </c>
      <c r="AX213" s="13" t="s">
        <v>75</v>
      </c>
      <c r="AY213" s="270" t="s">
        <v>172</v>
      </c>
    </row>
    <row r="214" spans="1:51" s="13" customFormat="1" ht="12">
      <c r="A214" s="13"/>
      <c r="B214" s="260"/>
      <c r="C214" s="261"/>
      <c r="D214" s="255" t="s">
        <v>203</v>
      </c>
      <c r="E214" s="262" t="s">
        <v>1</v>
      </c>
      <c r="F214" s="263" t="s">
        <v>1866</v>
      </c>
      <c r="G214" s="261"/>
      <c r="H214" s="264">
        <v>125.655</v>
      </c>
      <c r="I214" s="265"/>
      <c r="J214" s="261"/>
      <c r="K214" s="261"/>
      <c r="L214" s="266"/>
      <c r="M214" s="267"/>
      <c r="N214" s="268"/>
      <c r="O214" s="268"/>
      <c r="P214" s="268"/>
      <c r="Q214" s="268"/>
      <c r="R214" s="268"/>
      <c r="S214" s="268"/>
      <c r="T214" s="269"/>
      <c r="U214" s="13"/>
      <c r="V214" s="13"/>
      <c r="W214" s="13"/>
      <c r="X214" s="13"/>
      <c r="Y214" s="13"/>
      <c r="Z214" s="13"/>
      <c r="AA214" s="13"/>
      <c r="AB214" s="13"/>
      <c r="AC214" s="13"/>
      <c r="AD214" s="13"/>
      <c r="AE214" s="13"/>
      <c r="AT214" s="270" t="s">
        <v>203</v>
      </c>
      <c r="AU214" s="270" t="s">
        <v>85</v>
      </c>
      <c r="AV214" s="13" t="s">
        <v>85</v>
      </c>
      <c r="AW214" s="13" t="s">
        <v>32</v>
      </c>
      <c r="AX214" s="13" t="s">
        <v>75</v>
      </c>
      <c r="AY214" s="270" t="s">
        <v>172</v>
      </c>
    </row>
    <row r="215" spans="1:51" s="16" customFormat="1" ht="12">
      <c r="A215" s="16"/>
      <c r="B215" s="298"/>
      <c r="C215" s="299"/>
      <c r="D215" s="255" t="s">
        <v>203</v>
      </c>
      <c r="E215" s="300" t="s">
        <v>1</v>
      </c>
      <c r="F215" s="301" t="s">
        <v>257</v>
      </c>
      <c r="G215" s="299"/>
      <c r="H215" s="302">
        <v>453.38</v>
      </c>
      <c r="I215" s="303"/>
      <c r="J215" s="299"/>
      <c r="K215" s="299"/>
      <c r="L215" s="304"/>
      <c r="M215" s="305"/>
      <c r="N215" s="306"/>
      <c r="O215" s="306"/>
      <c r="P215" s="306"/>
      <c r="Q215" s="306"/>
      <c r="R215" s="306"/>
      <c r="S215" s="306"/>
      <c r="T215" s="307"/>
      <c r="U215" s="16"/>
      <c r="V215" s="16"/>
      <c r="W215" s="16"/>
      <c r="X215" s="16"/>
      <c r="Y215" s="16"/>
      <c r="Z215" s="16"/>
      <c r="AA215" s="16"/>
      <c r="AB215" s="16"/>
      <c r="AC215" s="16"/>
      <c r="AD215" s="16"/>
      <c r="AE215" s="16"/>
      <c r="AT215" s="308" t="s">
        <v>203</v>
      </c>
      <c r="AU215" s="308" t="s">
        <v>85</v>
      </c>
      <c r="AV215" s="16" t="s">
        <v>195</v>
      </c>
      <c r="AW215" s="16" t="s">
        <v>32</v>
      </c>
      <c r="AX215" s="16" t="s">
        <v>83</v>
      </c>
      <c r="AY215" s="308" t="s">
        <v>172</v>
      </c>
    </row>
    <row r="216" spans="1:65" s="2" customFormat="1" ht="16.5" customHeight="1">
      <c r="A216" s="39"/>
      <c r="B216" s="40"/>
      <c r="C216" s="242" t="s">
        <v>227</v>
      </c>
      <c r="D216" s="242" t="s">
        <v>175</v>
      </c>
      <c r="E216" s="243" t="s">
        <v>431</v>
      </c>
      <c r="F216" s="244" t="s">
        <v>432</v>
      </c>
      <c r="G216" s="245" t="s">
        <v>417</v>
      </c>
      <c r="H216" s="246">
        <v>202.07</v>
      </c>
      <c r="I216" s="247"/>
      <c r="J216" s="248">
        <f>ROUND(I216*H216,2)</f>
        <v>0</v>
      </c>
      <c r="K216" s="244" t="s">
        <v>179</v>
      </c>
      <c r="L216" s="45"/>
      <c r="M216" s="249" t="s">
        <v>1</v>
      </c>
      <c r="N216" s="250" t="s">
        <v>40</v>
      </c>
      <c r="O216" s="92"/>
      <c r="P216" s="251">
        <f>O216*H216</f>
        <v>0</v>
      </c>
      <c r="Q216" s="251">
        <v>0</v>
      </c>
      <c r="R216" s="251">
        <f>Q216*H216</f>
        <v>0</v>
      </c>
      <c r="S216" s="251">
        <v>0</v>
      </c>
      <c r="T216" s="252">
        <f>S216*H216</f>
        <v>0</v>
      </c>
      <c r="U216" s="39"/>
      <c r="V216" s="39"/>
      <c r="W216" s="39"/>
      <c r="X216" s="39"/>
      <c r="Y216" s="39"/>
      <c r="Z216" s="39"/>
      <c r="AA216" s="39"/>
      <c r="AB216" s="39"/>
      <c r="AC216" s="39"/>
      <c r="AD216" s="39"/>
      <c r="AE216" s="39"/>
      <c r="AR216" s="253" t="s">
        <v>195</v>
      </c>
      <c r="AT216" s="253" t="s">
        <v>175</v>
      </c>
      <c r="AU216" s="253" t="s">
        <v>85</v>
      </c>
      <c r="AY216" s="18" t="s">
        <v>172</v>
      </c>
      <c r="BE216" s="254">
        <f>IF(N216="základní",J216,0)</f>
        <v>0</v>
      </c>
      <c r="BF216" s="254">
        <f>IF(N216="snížená",J216,0)</f>
        <v>0</v>
      </c>
      <c r="BG216" s="254">
        <f>IF(N216="zákl. přenesená",J216,0)</f>
        <v>0</v>
      </c>
      <c r="BH216" s="254">
        <f>IF(N216="sníž. přenesená",J216,0)</f>
        <v>0</v>
      </c>
      <c r="BI216" s="254">
        <f>IF(N216="nulová",J216,0)</f>
        <v>0</v>
      </c>
      <c r="BJ216" s="18" t="s">
        <v>83</v>
      </c>
      <c r="BK216" s="254">
        <f>ROUND(I216*H216,2)</f>
        <v>0</v>
      </c>
      <c r="BL216" s="18" t="s">
        <v>195</v>
      </c>
      <c r="BM216" s="253" t="s">
        <v>1872</v>
      </c>
    </row>
    <row r="217" spans="1:47" s="2" customFormat="1" ht="12">
      <c r="A217" s="39"/>
      <c r="B217" s="40"/>
      <c r="C217" s="41"/>
      <c r="D217" s="255" t="s">
        <v>182</v>
      </c>
      <c r="E217" s="41"/>
      <c r="F217" s="256" t="s">
        <v>434</v>
      </c>
      <c r="G217" s="41"/>
      <c r="H217" s="41"/>
      <c r="I217" s="210"/>
      <c r="J217" s="41"/>
      <c r="K217" s="41"/>
      <c r="L217" s="45"/>
      <c r="M217" s="257"/>
      <c r="N217" s="258"/>
      <c r="O217" s="92"/>
      <c r="P217" s="92"/>
      <c r="Q217" s="92"/>
      <c r="R217" s="92"/>
      <c r="S217" s="92"/>
      <c r="T217" s="93"/>
      <c r="U217" s="39"/>
      <c r="V217" s="39"/>
      <c r="W217" s="39"/>
      <c r="X217" s="39"/>
      <c r="Y217" s="39"/>
      <c r="Z217" s="39"/>
      <c r="AA217" s="39"/>
      <c r="AB217" s="39"/>
      <c r="AC217" s="39"/>
      <c r="AD217" s="39"/>
      <c r="AE217" s="39"/>
      <c r="AT217" s="18" t="s">
        <v>182</v>
      </c>
      <c r="AU217" s="18" t="s">
        <v>85</v>
      </c>
    </row>
    <row r="218" spans="1:47" s="2" customFormat="1" ht="12">
      <c r="A218" s="39"/>
      <c r="B218" s="40"/>
      <c r="C218" s="41"/>
      <c r="D218" s="255" t="s">
        <v>242</v>
      </c>
      <c r="E218" s="41"/>
      <c r="F218" s="259" t="s">
        <v>435</v>
      </c>
      <c r="G218" s="41"/>
      <c r="H218" s="41"/>
      <c r="I218" s="210"/>
      <c r="J218" s="41"/>
      <c r="K218" s="41"/>
      <c r="L218" s="45"/>
      <c r="M218" s="257"/>
      <c r="N218" s="258"/>
      <c r="O218" s="92"/>
      <c r="P218" s="92"/>
      <c r="Q218" s="92"/>
      <c r="R218" s="92"/>
      <c r="S218" s="92"/>
      <c r="T218" s="93"/>
      <c r="U218" s="39"/>
      <c r="V218" s="39"/>
      <c r="W218" s="39"/>
      <c r="X218" s="39"/>
      <c r="Y218" s="39"/>
      <c r="Z218" s="39"/>
      <c r="AA218" s="39"/>
      <c r="AB218" s="39"/>
      <c r="AC218" s="39"/>
      <c r="AD218" s="39"/>
      <c r="AE218" s="39"/>
      <c r="AT218" s="18" t="s">
        <v>242</v>
      </c>
      <c r="AU218" s="18" t="s">
        <v>85</v>
      </c>
    </row>
    <row r="219" spans="1:51" s="13" customFormat="1" ht="12">
      <c r="A219" s="13"/>
      <c r="B219" s="260"/>
      <c r="C219" s="261"/>
      <c r="D219" s="255" t="s">
        <v>203</v>
      </c>
      <c r="E219" s="262" t="s">
        <v>1</v>
      </c>
      <c r="F219" s="263" t="s">
        <v>1864</v>
      </c>
      <c r="G219" s="261"/>
      <c r="H219" s="264">
        <v>38.455</v>
      </c>
      <c r="I219" s="265"/>
      <c r="J219" s="261"/>
      <c r="K219" s="261"/>
      <c r="L219" s="266"/>
      <c r="M219" s="267"/>
      <c r="N219" s="268"/>
      <c r="O219" s="268"/>
      <c r="P219" s="268"/>
      <c r="Q219" s="268"/>
      <c r="R219" s="268"/>
      <c r="S219" s="268"/>
      <c r="T219" s="269"/>
      <c r="U219" s="13"/>
      <c r="V219" s="13"/>
      <c r="W219" s="13"/>
      <c r="X219" s="13"/>
      <c r="Y219" s="13"/>
      <c r="Z219" s="13"/>
      <c r="AA219" s="13"/>
      <c r="AB219" s="13"/>
      <c r="AC219" s="13"/>
      <c r="AD219" s="13"/>
      <c r="AE219" s="13"/>
      <c r="AT219" s="270" t="s">
        <v>203</v>
      </c>
      <c r="AU219" s="270" t="s">
        <v>85</v>
      </c>
      <c r="AV219" s="13" t="s">
        <v>85</v>
      </c>
      <c r="AW219" s="13" t="s">
        <v>32</v>
      </c>
      <c r="AX219" s="13" t="s">
        <v>75</v>
      </c>
      <c r="AY219" s="270" t="s">
        <v>172</v>
      </c>
    </row>
    <row r="220" spans="1:51" s="13" customFormat="1" ht="12">
      <c r="A220" s="13"/>
      <c r="B220" s="260"/>
      <c r="C220" s="261"/>
      <c r="D220" s="255" t="s">
        <v>203</v>
      </c>
      <c r="E220" s="262" t="s">
        <v>1</v>
      </c>
      <c r="F220" s="263" t="s">
        <v>1865</v>
      </c>
      <c r="G220" s="261"/>
      <c r="H220" s="264">
        <v>289.27</v>
      </c>
      <c r="I220" s="265"/>
      <c r="J220" s="261"/>
      <c r="K220" s="261"/>
      <c r="L220" s="266"/>
      <c r="M220" s="267"/>
      <c r="N220" s="268"/>
      <c r="O220" s="268"/>
      <c r="P220" s="268"/>
      <c r="Q220" s="268"/>
      <c r="R220" s="268"/>
      <c r="S220" s="268"/>
      <c r="T220" s="269"/>
      <c r="U220" s="13"/>
      <c r="V220" s="13"/>
      <c r="W220" s="13"/>
      <c r="X220" s="13"/>
      <c r="Y220" s="13"/>
      <c r="Z220" s="13"/>
      <c r="AA220" s="13"/>
      <c r="AB220" s="13"/>
      <c r="AC220" s="13"/>
      <c r="AD220" s="13"/>
      <c r="AE220" s="13"/>
      <c r="AT220" s="270" t="s">
        <v>203</v>
      </c>
      <c r="AU220" s="270" t="s">
        <v>85</v>
      </c>
      <c r="AV220" s="13" t="s">
        <v>85</v>
      </c>
      <c r="AW220" s="13" t="s">
        <v>32</v>
      </c>
      <c r="AX220" s="13" t="s">
        <v>75</v>
      </c>
      <c r="AY220" s="270" t="s">
        <v>172</v>
      </c>
    </row>
    <row r="221" spans="1:51" s="13" customFormat="1" ht="12">
      <c r="A221" s="13"/>
      <c r="B221" s="260"/>
      <c r="C221" s="261"/>
      <c r="D221" s="255" t="s">
        <v>203</v>
      </c>
      <c r="E221" s="262" t="s">
        <v>1</v>
      </c>
      <c r="F221" s="263" t="s">
        <v>1873</v>
      </c>
      <c r="G221" s="261"/>
      <c r="H221" s="264">
        <v>-125.655</v>
      </c>
      <c r="I221" s="265"/>
      <c r="J221" s="261"/>
      <c r="K221" s="261"/>
      <c r="L221" s="266"/>
      <c r="M221" s="267"/>
      <c r="N221" s="268"/>
      <c r="O221" s="268"/>
      <c r="P221" s="268"/>
      <c r="Q221" s="268"/>
      <c r="R221" s="268"/>
      <c r="S221" s="268"/>
      <c r="T221" s="269"/>
      <c r="U221" s="13"/>
      <c r="V221" s="13"/>
      <c r="W221" s="13"/>
      <c r="X221" s="13"/>
      <c r="Y221" s="13"/>
      <c r="Z221" s="13"/>
      <c r="AA221" s="13"/>
      <c r="AB221" s="13"/>
      <c r="AC221" s="13"/>
      <c r="AD221" s="13"/>
      <c r="AE221" s="13"/>
      <c r="AT221" s="270" t="s">
        <v>203</v>
      </c>
      <c r="AU221" s="270" t="s">
        <v>85</v>
      </c>
      <c r="AV221" s="13" t="s">
        <v>85</v>
      </c>
      <c r="AW221" s="13" t="s">
        <v>32</v>
      </c>
      <c r="AX221" s="13" t="s">
        <v>75</v>
      </c>
      <c r="AY221" s="270" t="s">
        <v>172</v>
      </c>
    </row>
    <row r="222" spans="1:51" s="16" customFormat="1" ht="12">
      <c r="A222" s="16"/>
      <c r="B222" s="298"/>
      <c r="C222" s="299"/>
      <c r="D222" s="255" t="s">
        <v>203</v>
      </c>
      <c r="E222" s="300" t="s">
        <v>1</v>
      </c>
      <c r="F222" s="301" t="s">
        <v>257</v>
      </c>
      <c r="G222" s="299"/>
      <c r="H222" s="302">
        <v>202.06999999999996</v>
      </c>
      <c r="I222" s="303"/>
      <c r="J222" s="299"/>
      <c r="K222" s="299"/>
      <c r="L222" s="304"/>
      <c r="M222" s="305"/>
      <c r="N222" s="306"/>
      <c r="O222" s="306"/>
      <c r="P222" s="306"/>
      <c r="Q222" s="306"/>
      <c r="R222" s="306"/>
      <c r="S222" s="306"/>
      <c r="T222" s="307"/>
      <c r="U222" s="16"/>
      <c r="V222" s="16"/>
      <c r="W222" s="16"/>
      <c r="X222" s="16"/>
      <c r="Y222" s="16"/>
      <c r="Z222" s="16"/>
      <c r="AA222" s="16"/>
      <c r="AB222" s="16"/>
      <c r="AC222" s="16"/>
      <c r="AD222" s="16"/>
      <c r="AE222" s="16"/>
      <c r="AT222" s="308" t="s">
        <v>203</v>
      </c>
      <c r="AU222" s="308" t="s">
        <v>85</v>
      </c>
      <c r="AV222" s="16" t="s">
        <v>195</v>
      </c>
      <c r="AW222" s="16" t="s">
        <v>32</v>
      </c>
      <c r="AX222" s="16" t="s">
        <v>83</v>
      </c>
      <c r="AY222" s="308" t="s">
        <v>172</v>
      </c>
    </row>
    <row r="223" spans="1:65" s="2" customFormat="1" ht="24.15" customHeight="1">
      <c r="A223" s="39"/>
      <c r="B223" s="40"/>
      <c r="C223" s="242" t="s">
        <v>8</v>
      </c>
      <c r="D223" s="242" t="s">
        <v>175</v>
      </c>
      <c r="E223" s="243" t="s">
        <v>436</v>
      </c>
      <c r="F223" s="244" t="s">
        <v>437</v>
      </c>
      <c r="G223" s="245" t="s">
        <v>438</v>
      </c>
      <c r="H223" s="246">
        <v>383.933</v>
      </c>
      <c r="I223" s="247"/>
      <c r="J223" s="248">
        <f>ROUND(I223*H223,2)</f>
        <v>0</v>
      </c>
      <c r="K223" s="244" t="s">
        <v>179</v>
      </c>
      <c r="L223" s="45"/>
      <c r="M223" s="249" t="s">
        <v>1</v>
      </c>
      <c r="N223" s="250" t="s">
        <v>40</v>
      </c>
      <c r="O223" s="92"/>
      <c r="P223" s="251">
        <f>O223*H223</f>
        <v>0</v>
      </c>
      <c r="Q223" s="251">
        <v>0</v>
      </c>
      <c r="R223" s="251">
        <f>Q223*H223</f>
        <v>0</v>
      </c>
      <c r="S223" s="251">
        <v>0</v>
      </c>
      <c r="T223" s="252">
        <f>S223*H223</f>
        <v>0</v>
      </c>
      <c r="U223" s="39"/>
      <c r="V223" s="39"/>
      <c r="W223" s="39"/>
      <c r="X223" s="39"/>
      <c r="Y223" s="39"/>
      <c r="Z223" s="39"/>
      <c r="AA223" s="39"/>
      <c r="AB223" s="39"/>
      <c r="AC223" s="39"/>
      <c r="AD223" s="39"/>
      <c r="AE223" s="39"/>
      <c r="AR223" s="253" t="s">
        <v>195</v>
      </c>
      <c r="AT223" s="253" t="s">
        <v>175</v>
      </c>
      <c r="AU223" s="253" t="s">
        <v>85</v>
      </c>
      <c r="AY223" s="18" t="s">
        <v>172</v>
      </c>
      <c r="BE223" s="254">
        <f>IF(N223="základní",J223,0)</f>
        <v>0</v>
      </c>
      <c r="BF223" s="254">
        <f>IF(N223="snížená",J223,0)</f>
        <v>0</v>
      </c>
      <c r="BG223" s="254">
        <f>IF(N223="zákl. přenesená",J223,0)</f>
        <v>0</v>
      </c>
      <c r="BH223" s="254">
        <f>IF(N223="sníž. přenesená",J223,0)</f>
        <v>0</v>
      </c>
      <c r="BI223" s="254">
        <f>IF(N223="nulová",J223,0)</f>
        <v>0</v>
      </c>
      <c r="BJ223" s="18" t="s">
        <v>83</v>
      </c>
      <c r="BK223" s="254">
        <f>ROUND(I223*H223,2)</f>
        <v>0</v>
      </c>
      <c r="BL223" s="18" t="s">
        <v>195</v>
      </c>
      <c r="BM223" s="253" t="s">
        <v>1874</v>
      </c>
    </row>
    <row r="224" spans="1:47" s="2" customFormat="1" ht="12">
      <c r="A224" s="39"/>
      <c r="B224" s="40"/>
      <c r="C224" s="41"/>
      <c r="D224" s="255" t="s">
        <v>182</v>
      </c>
      <c r="E224" s="41"/>
      <c r="F224" s="256" t="s">
        <v>440</v>
      </c>
      <c r="G224" s="41"/>
      <c r="H224" s="41"/>
      <c r="I224" s="210"/>
      <c r="J224" s="41"/>
      <c r="K224" s="41"/>
      <c r="L224" s="45"/>
      <c r="M224" s="257"/>
      <c r="N224" s="258"/>
      <c r="O224" s="92"/>
      <c r="P224" s="92"/>
      <c r="Q224" s="92"/>
      <c r="R224" s="92"/>
      <c r="S224" s="92"/>
      <c r="T224" s="93"/>
      <c r="U224" s="39"/>
      <c r="V224" s="39"/>
      <c r="W224" s="39"/>
      <c r="X224" s="39"/>
      <c r="Y224" s="39"/>
      <c r="Z224" s="39"/>
      <c r="AA224" s="39"/>
      <c r="AB224" s="39"/>
      <c r="AC224" s="39"/>
      <c r="AD224" s="39"/>
      <c r="AE224" s="39"/>
      <c r="AT224" s="18" t="s">
        <v>182</v>
      </c>
      <c r="AU224" s="18" t="s">
        <v>85</v>
      </c>
    </row>
    <row r="225" spans="1:47" s="2" customFormat="1" ht="12">
      <c r="A225" s="39"/>
      <c r="B225" s="40"/>
      <c r="C225" s="41"/>
      <c r="D225" s="255" t="s">
        <v>242</v>
      </c>
      <c r="E225" s="41"/>
      <c r="F225" s="259" t="s">
        <v>441</v>
      </c>
      <c r="G225" s="41"/>
      <c r="H225" s="41"/>
      <c r="I225" s="210"/>
      <c r="J225" s="41"/>
      <c r="K225" s="41"/>
      <c r="L225" s="45"/>
      <c r="M225" s="257"/>
      <c r="N225" s="258"/>
      <c r="O225" s="92"/>
      <c r="P225" s="92"/>
      <c r="Q225" s="92"/>
      <c r="R225" s="92"/>
      <c r="S225" s="92"/>
      <c r="T225" s="93"/>
      <c r="U225" s="39"/>
      <c r="V225" s="39"/>
      <c r="W225" s="39"/>
      <c r="X225" s="39"/>
      <c r="Y225" s="39"/>
      <c r="Z225" s="39"/>
      <c r="AA225" s="39"/>
      <c r="AB225" s="39"/>
      <c r="AC225" s="39"/>
      <c r="AD225" s="39"/>
      <c r="AE225" s="39"/>
      <c r="AT225" s="18" t="s">
        <v>242</v>
      </c>
      <c r="AU225" s="18" t="s">
        <v>85</v>
      </c>
    </row>
    <row r="226" spans="1:51" s="13" customFormat="1" ht="12">
      <c r="A226" s="13"/>
      <c r="B226" s="260"/>
      <c r="C226" s="261"/>
      <c r="D226" s="255" t="s">
        <v>203</v>
      </c>
      <c r="E226" s="262" t="s">
        <v>1</v>
      </c>
      <c r="F226" s="263" t="s">
        <v>1875</v>
      </c>
      <c r="G226" s="261"/>
      <c r="H226" s="264">
        <v>383.933</v>
      </c>
      <c r="I226" s="265"/>
      <c r="J226" s="261"/>
      <c r="K226" s="261"/>
      <c r="L226" s="266"/>
      <c r="M226" s="267"/>
      <c r="N226" s="268"/>
      <c r="O226" s="268"/>
      <c r="P226" s="268"/>
      <c r="Q226" s="268"/>
      <c r="R226" s="268"/>
      <c r="S226" s="268"/>
      <c r="T226" s="269"/>
      <c r="U226" s="13"/>
      <c r="V226" s="13"/>
      <c r="W226" s="13"/>
      <c r="X226" s="13"/>
      <c r="Y226" s="13"/>
      <c r="Z226" s="13"/>
      <c r="AA226" s="13"/>
      <c r="AB226" s="13"/>
      <c r="AC226" s="13"/>
      <c r="AD226" s="13"/>
      <c r="AE226" s="13"/>
      <c r="AT226" s="270" t="s">
        <v>203</v>
      </c>
      <c r="AU226" s="270" t="s">
        <v>85</v>
      </c>
      <c r="AV226" s="13" t="s">
        <v>85</v>
      </c>
      <c r="AW226" s="13" t="s">
        <v>32</v>
      </c>
      <c r="AX226" s="13" t="s">
        <v>83</v>
      </c>
      <c r="AY226" s="270" t="s">
        <v>172</v>
      </c>
    </row>
    <row r="227" spans="1:65" s="2" customFormat="1" ht="24.15" customHeight="1">
      <c r="A227" s="39"/>
      <c r="B227" s="40"/>
      <c r="C227" s="242" t="s">
        <v>346</v>
      </c>
      <c r="D227" s="242" t="s">
        <v>175</v>
      </c>
      <c r="E227" s="243" t="s">
        <v>1876</v>
      </c>
      <c r="F227" s="244" t="s">
        <v>444</v>
      </c>
      <c r="G227" s="245" t="s">
        <v>417</v>
      </c>
      <c r="H227" s="246">
        <v>125.655</v>
      </c>
      <c r="I227" s="247"/>
      <c r="J227" s="248">
        <f>ROUND(I227*H227,2)</f>
        <v>0</v>
      </c>
      <c r="K227" s="244" t="s">
        <v>216</v>
      </c>
      <c r="L227" s="45"/>
      <c r="M227" s="249" t="s">
        <v>1</v>
      </c>
      <c r="N227" s="250" t="s">
        <v>40</v>
      </c>
      <c r="O227" s="92"/>
      <c r="P227" s="251">
        <f>O227*H227</f>
        <v>0</v>
      </c>
      <c r="Q227" s="251">
        <v>0</v>
      </c>
      <c r="R227" s="251">
        <f>Q227*H227</f>
        <v>0</v>
      </c>
      <c r="S227" s="251">
        <v>0</v>
      </c>
      <c r="T227" s="252">
        <f>S227*H227</f>
        <v>0</v>
      </c>
      <c r="U227" s="39"/>
      <c r="V227" s="39"/>
      <c r="W227" s="39"/>
      <c r="X227" s="39"/>
      <c r="Y227" s="39"/>
      <c r="Z227" s="39"/>
      <c r="AA227" s="39"/>
      <c r="AB227" s="39"/>
      <c r="AC227" s="39"/>
      <c r="AD227" s="39"/>
      <c r="AE227" s="39"/>
      <c r="AR227" s="253" t="s">
        <v>195</v>
      </c>
      <c r="AT227" s="253" t="s">
        <v>175</v>
      </c>
      <c r="AU227" s="253" t="s">
        <v>85</v>
      </c>
      <c r="AY227" s="18" t="s">
        <v>172</v>
      </c>
      <c r="BE227" s="254">
        <f>IF(N227="základní",J227,0)</f>
        <v>0</v>
      </c>
      <c r="BF227" s="254">
        <f>IF(N227="snížená",J227,0)</f>
        <v>0</v>
      </c>
      <c r="BG227" s="254">
        <f>IF(N227="zákl. přenesená",J227,0)</f>
        <v>0</v>
      </c>
      <c r="BH227" s="254">
        <f>IF(N227="sníž. přenesená",J227,0)</f>
        <v>0</v>
      </c>
      <c r="BI227" s="254">
        <f>IF(N227="nulová",J227,0)</f>
        <v>0</v>
      </c>
      <c r="BJ227" s="18" t="s">
        <v>83</v>
      </c>
      <c r="BK227" s="254">
        <f>ROUND(I227*H227,2)</f>
        <v>0</v>
      </c>
      <c r="BL227" s="18" t="s">
        <v>195</v>
      </c>
      <c r="BM227" s="253" t="s">
        <v>1877</v>
      </c>
    </row>
    <row r="228" spans="1:47" s="2" customFormat="1" ht="12">
      <c r="A228" s="39"/>
      <c r="B228" s="40"/>
      <c r="C228" s="41"/>
      <c r="D228" s="255" t="s">
        <v>182</v>
      </c>
      <c r="E228" s="41"/>
      <c r="F228" s="256" t="s">
        <v>446</v>
      </c>
      <c r="G228" s="41"/>
      <c r="H228" s="41"/>
      <c r="I228" s="210"/>
      <c r="J228" s="41"/>
      <c r="K228" s="41"/>
      <c r="L228" s="45"/>
      <c r="M228" s="257"/>
      <c r="N228" s="258"/>
      <c r="O228" s="92"/>
      <c r="P228" s="92"/>
      <c r="Q228" s="92"/>
      <c r="R228" s="92"/>
      <c r="S228" s="92"/>
      <c r="T228" s="93"/>
      <c r="U228" s="39"/>
      <c r="V228" s="39"/>
      <c r="W228" s="39"/>
      <c r="X228" s="39"/>
      <c r="Y228" s="39"/>
      <c r="Z228" s="39"/>
      <c r="AA228" s="39"/>
      <c r="AB228" s="39"/>
      <c r="AC228" s="39"/>
      <c r="AD228" s="39"/>
      <c r="AE228" s="39"/>
      <c r="AT228" s="18" t="s">
        <v>182</v>
      </c>
      <c r="AU228" s="18" t="s">
        <v>85</v>
      </c>
    </row>
    <row r="229" spans="1:47" s="2" customFormat="1" ht="12">
      <c r="A229" s="39"/>
      <c r="B229" s="40"/>
      <c r="C229" s="41"/>
      <c r="D229" s="271" t="s">
        <v>218</v>
      </c>
      <c r="E229" s="41"/>
      <c r="F229" s="272" t="s">
        <v>1878</v>
      </c>
      <c r="G229" s="41"/>
      <c r="H229" s="41"/>
      <c r="I229" s="210"/>
      <c r="J229" s="41"/>
      <c r="K229" s="41"/>
      <c r="L229" s="45"/>
      <c r="M229" s="257"/>
      <c r="N229" s="258"/>
      <c r="O229" s="92"/>
      <c r="P229" s="92"/>
      <c r="Q229" s="92"/>
      <c r="R229" s="92"/>
      <c r="S229" s="92"/>
      <c r="T229" s="93"/>
      <c r="U229" s="39"/>
      <c r="V229" s="39"/>
      <c r="W229" s="39"/>
      <c r="X229" s="39"/>
      <c r="Y229" s="39"/>
      <c r="Z229" s="39"/>
      <c r="AA229" s="39"/>
      <c r="AB229" s="39"/>
      <c r="AC229" s="39"/>
      <c r="AD229" s="39"/>
      <c r="AE229" s="39"/>
      <c r="AT229" s="18" t="s">
        <v>218</v>
      </c>
      <c r="AU229" s="18" t="s">
        <v>85</v>
      </c>
    </row>
    <row r="230" spans="1:47" s="2" customFormat="1" ht="12">
      <c r="A230" s="39"/>
      <c r="B230" s="40"/>
      <c r="C230" s="41"/>
      <c r="D230" s="255" t="s">
        <v>242</v>
      </c>
      <c r="E230" s="41"/>
      <c r="F230" s="259" t="s">
        <v>448</v>
      </c>
      <c r="G230" s="41"/>
      <c r="H230" s="41"/>
      <c r="I230" s="210"/>
      <c r="J230" s="41"/>
      <c r="K230" s="41"/>
      <c r="L230" s="45"/>
      <c r="M230" s="257"/>
      <c r="N230" s="258"/>
      <c r="O230" s="92"/>
      <c r="P230" s="92"/>
      <c r="Q230" s="92"/>
      <c r="R230" s="92"/>
      <c r="S230" s="92"/>
      <c r="T230" s="93"/>
      <c r="U230" s="39"/>
      <c r="V230" s="39"/>
      <c r="W230" s="39"/>
      <c r="X230" s="39"/>
      <c r="Y230" s="39"/>
      <c r="Z230" s="39"/>
      <c r="AA230" s="39"/>
      <c r="AB230" s="39"/>
      <c r="AC230" s="39"/>
      <c r="AD230" s="39"/>
      <c r="AE230" s="39"/>
      <c r="AT230" s="18" t="s">
        <v>242</v>
      </c>
      <c r="AU230" s="18" t="s">
        <v>85</v>
      </c>
    </row>
    <row r="231" spans="1:51" s="14" customFormat="1" ht="12">
      <c r="A231" s="14"/>
      <c r="B231" s="277"/>
      <c r="C231" s="278"/>
      <c r="D231" s="255" t="s">
        <v>203</v>
      </c>
      <c r="E231" s="279" t="s">
        <v>1</v>
      </c>
      <c r="F231" s="280" t="s">
        <v>1879</v>
      </c>
      <c r="G231" s="278"/>
      <c r="H231" s="279" t="s">
        <v>1</v>
      </c>
      <c r="I231" s="281"/>
      <c r="J231" s="278"/>
      <c r="K231" s="278"/>
      <c r="L231" s="282"/>
      <c r="M231" s="283"/>
      <c r="N231" s="284"/>
      <c r="O231" s="284"/>
      <c r="P231" s="284"/>
      <c r="Q231" s="284"/>
      <c r="R231" s="284"/>
      <c r="S231" s="284"/>
      <c r="T231" s="285"/>
      <c r="U231" s="14"/>
      <c r="V231" s="14"/>
      <c r="W231" s="14"/>
      <c r="X231" s="14"/>
      <c r="Y231" s="14"/>
      <c r="Z231" s="14"/>
      <c r="AA231" s="14"/>
      <c r="AB231" s="14"/>
      <c r="AC231" s="14"/>
      <c r="AD231" s="14"/>
      <c r="AE231" s="14"/>
      <c r="AT231" s="286" t="s">
        <v>203</v>
      </c>
      <c r="AU231" s="286" t="s">
        <v>85</v>
      </c>
      <c r="AV231" s="14" t="s">
        <v>83</v>
      </c>
      <c r="AW231" s="14" t="s">
        <v>32</v>
      </c>
      <c r="AX231" s="14" t="s">
        <v>75</v>
      </c>
      <c r="AY231" s="286" t="s">
        <v>172</v>
      </c>
    </row>
    <row r="232" spans="1:51" s="14" customFormat="1" ht="12">
      <c r="A232" s="14"/>
      <c r="B232" s="277"/>
      <c r="C232" s="278"/>
      <c r="D232" s="255" t="s">
        <v>203</v>
      </c>
      <c r="E232" s="279" t="s">
        <v>1</v>
      </c>
      <c r="F232" s="280" t="s">
        <v>1880</v>
      </c>
      <c r="G232" s="278"/>
      <c r="H232" s="279" t="s">
        <v>1</v>
      </c>
      <c r="I232" s="281"/>
      <c r="J232" s="278"/>
      <c r="K232" s="278"/>
      <c r="L232" s="282"/>
      <c r="M232" s="283"/>
      <c r="N232" s="284"/>
      <c r="O232" s="284"/>
      <c r="P232" s="284"/>
      <c r="Q232" s="284"/>
      <c r="R232" s="284"/>
      <c r="S232" s="284"/>
      <c r="T232" s="285"/>
      <c r="U232" s="14"/>
      <c r="V232" s="14"/>
      <c r="W232" s="14"/>
      <c r="X232" s="14"/>
      <c r="Y232" s="14"/>
      <c r="Z232" s="14"/>
      <c r="AA232" s="14"/>
      <c r="AB232" s="14"/>
      <c r="AC232" s="14"/>
      <c r="AD232" s="14"/>
      <c r="AE232" s="14"/>
      <c r="AT232" s="286" t="s">
        <v>203</v>
      </c>
      <c r="AU232" s="286" t="s">
        <v>85</v>
      </c>
      <c r="AV232" s="14" t="s">
        <v>83</v>
      </c>
      <c r="AW232" s="14" t="s">
        <v>32</v>
      </c>
      <c r="AX232" s="14" t="s">
        <v>75</v>
      </c>
      <c r="AY232" s="286" t="s">
        <v>172</v>
      </c>
    </row>
    <row r="233" spans="1:51" s="13" customFormat="1" ht="12">
      <c r="A233" s="13"/>
      <c r="B233" s="260"/>
      <c r="C233" s="261"/>
      <c r="D233" s="255" t="s">
        <v>203</v>
      </c>
      <c r="E233" s="262" t="s">
        <v>1</v>
      </c>
      <c r="F233" s="263" t="s">
        <v>1881</v>
      </c>
      <c r="G233" s="261"/>
      <c r="H233" s="264">
        <v>92.36</v>
      </c>
      <c r="I233" s="265"/>
      <c r="J233" s="261"/>
      <c r="K233" s="261"/>
      <c r="L233" s="266"/>
      <c r="M233" s="267"/>
      <c r="N233" s="268"/>
      <c r="O233" s="268"/>
      <c r="P233" s="268"/>
      <c r="Q233" s="268"/>
      <c r="R233" s="268"/>
      <c r="S233" s="268"/>
      <c r="T233" s="269"/>
      <c r="U233" s="13"/>
      <c r="V233" s="13"/>
      <c r="W233" s="13"/>
      <c r="X233" s="13"/>
      <c r="Y233" s="13"/>
      <c r="Z233" s="13"/>
      <c r="AA233" s="13"/>
      <c r="AB233" s="13"/>
      <c r="AC233" s="13"/>
      <c r="AD233" s="13"/>
      <c r="AE233" s="13"/>
      <c r="AT233" s="270" t="s">
        <v>203</v>
      </c>
      <c r="AU233" s="270" t="s">
        <v>85</v>
      </c>
      <c r="AV233" s="13" t="s">
        <v>85</v>
      </c>
      <c r="AW233" s="13" t="s">
        <v>32</v>
      </c>
      <c r="AX233" s="13" t="s">
        <v>75</v>
      </c>
      <c r="AY233" s="270" t="s">
        <v>172</v>
      </c>
    </row>
    <row r="234" spans="1:51" s="13" customFormat="1" ht="12">
      <c r="A234" s="13"/>
      <c r="B234" s="260"/>
      <c r="C234" s="261"/>
      <c r="D234" s="255" t="s">
        <v>203</v>
      </c>
      <c r="E234" s="262" t="s">
        <v>1</v>
      </c>
      <c r="F234" s="263" t="s">
        <v>1882</v>
      </c>
      <c r="G234" s="261"/>
      <c r="H234" s="264">
        <v>4.57</v>
      </c>
      <c r="I234" s="265"/>
      <c r="J234" s="261"/>
      <c r="K234" s="261"/>
      <c r="L234" s="266"/>
      <c r="M234" s="267"/>
      <c r="N234" s="268"/>
      <c r="O234" s="268"/>
      <c r="P234" s="268"/>
      <c r="Q234" s="268"/>
      <c r="R234" s="268"/>
      <c r="S234" s="268"/>
      <c r="T234" s="269"/>
      <c r="U234" s="13"/>
      <c r="V234" s="13"/>
      <c r="W234" s="13"/>
      <c r="X234" s="13"/>
      <c r="Y234" s="13"/>
      <c r="Z234" s="13"/>
      <c r="AA234" s="13"/>
      <c r="AB234" s="13"/>
      <c r="AC234" s="13"/>
      <c r="AD234" s="13"/>
      <c r="AE234" s="13"/>
      <c r="AT234" s="270" t="s">
        <v>203</v>
      </c>
      <c r="AU234" s="270" t="s">
        <v>85</v>
      </c>
      <c r="AV234" s="13" t="s">
        <v>85</v>
      </c>
      <c r="AW234" s="13" t="s">
        <v>32</v>
      </c>
      <c r="AX234" s="13" t="s">
        <v>75</v>
      </c>
      <c r="AY234" s="270" t="s">
        <v>172</v>
      </c>
    </row>
    <row r="235" spans="1:51" s="13" customFormat="1" ht="12">
      <c r="A235" s="13"/>
      <c r="B235" s="260"/>
      <c r="C235" s="261"/>
      <c r="D235" s="255" t="s">
        <v>203</v>
      </c>
      <c r="E235" s="262" t="s">
        <v>1</v>
      </c>
      <c r="F235" s="263" t="s">
        <v>1883</v>
      </c>
      <c r="G235" s="261"/>
      <c r="H235" s="264">
        <v>28.725</v>
      </c>
      <c r="I235" s="265"/>
      <c r="J235" s="261"/>
      <c r="K235" s="261"/>
      <c r="L235" s="266"/>
      <c r="M235" s="267"/>
      <c r="N235" s="268"/>
      <c r="O235" s="268"/>
      <c r="P235" s="268"/>
      <c r="Q235" s="268"/>
      <c r="R235" s="268"/>
      <c r="S235" s="268"/>
      <c r="T235" s="269"/>
      <c r="U235" s="13"/>
      <c r="V235" s="13"/>
      <c r="W235" s="13"/>
      <c r="X235" s="13"/>
      <c r="Y235" s="13"/>
      <c r="Z235" s="13"/>
      <c r="AA235" s="13"/>
      <c r="AB235" s="13"/>
      <c r="AC235" s="13"/>
      <c r="AD235" s="13"/>
      <c r="AE235" s="13"/>
      <c r="AT235" s="270" t="s">
        <v>203</v>
      </c>
      <c r="AU235" s="270" t="s">
        <v>85</v>
      </c>
      <c r="AV235" s="13" t="s">
        <v>85</v>
      </c>
      <c r="AW235" s="13" t="s">
        <v>32</v>
      </c>
      <c r="AX235" s="13" t="s">
        <v>75</v>
      </c>
      <c r="AY235" s="270" t="s">
        <v>172</v>
      </c>
    </row>
    <row r="236" spans="1:51" s="16" customFormat="1" ht="12">
      <c r="A236" s="16"/>
      <c r="B236" s="298"/>
      <c r="C236" s="299"/>
      <c r="D236" s="255" t="s">
        <v>203</v>
      </c>
      <c r="E236" s="300" t="s">
        <v>1</v>
      </c>
      <c r="F236" s="301" t="s">
        <v>257</v>
      </c>
      <c r="G236" s="299"/>
      <c r="H236" s="302">
        <v>125.655</v>
      </c>
      <c r="I236" s="303"/>
      <c r="J236" s="299"/>
      <c r="K236" s="299"/>
      <c r="L236" s="304"/>
      <c r="M236" s="305"/>
      <c r="N236" s="306"/>
      <c r="O236" s="306"/>
      <c r="P236" s="306"/>
      <c r="Q236" s="306"/>
      <c r="R236" s="306"/>
      <c r="S236" s="306"/>
      <c r="T236" s="307"/>
      <c r="U236" s="16"/>
      <c r="V236" s="16"/>
      <c r="W236" s="16"/>
      <c r="X236" s="16"/>
      <c r="Y236" s="16"/>
      <c r="Z236" s="16"/>
      <c r="AA236" s="16"/>
      <c r="AB236" s="16"/>
      <c r="AC236" s="16"/>
      <c r="AD236" s="16"/>
      <c r="AE236" s="16"/>
      <c r="AT236" s="308" t="s">
        <v>203</v>
      </c>
      <c r="AU236" s="308" t="s">
        <v>85</v>
      </c>
      <c r="AV236" s="16" t="s">
        <v>195</v>
      </c>
      <c r="AW236" s="16" t="s">
        <v>32</v>
      </c>
      <c r="AX236" s="16" t="s">
        <v>83</v>
      </c>
      <c r="AY236" s="308" t="s">
        <v>172</v>
      </c>
    </row>
    <row r="237" spans="1:65" s="2" customFormat="1" ht="24.15" customHeight="1">
      <c r="A237" s="39"/>
      <c r="B237" s="40"/>
      <c r="C237" s="242" t="s">
        <v>353</v>
      </c>
      <c r="D237" s="242" t="s">
        <v>175</v>
      </c>
      <c r="E237" s="243" t="s">
        <v>1884</v>
      </c>
      <c r="F237" s="244" t="s">
        <v>444</v>
      </c>
      <c r="G237" s="245" t="s">
        <v>417</v>
      </c>
      <c r="H237" s="246">
        <v>54.48</v>
      </c>
      <c r="I237" s="247"/>
      <c r="J237" s="248">
        <f>ROUND(I237*H237,2)</f>
        <v>0</v>
      </c>
      <c r="K237" s="244" t="s">
        <v>216</v>
      </c>
      <c r="L237" s="45"/>
      <c r="M237" s="249" t="s">
        <v>1</v>
      </c>
      <c r="N237" s="250" t="s">
        <v>40</v>
      </c>
      <c r="O237" s="92"/>
      <c r="P237" s="251">
        <f>O237*H237</f>
        <v>0</v>
      </c>
      <c r="Q237" s="251">
        <v>0</v>
      </c>
      <c r="R237" s="251">
        <f>Q237*H237</f>
        <v>0</v>
      </c>
      <c r="S237" s="251">
        <v>0</v>
      </c>
      <c r="T237" s="252">
        <f>S237*H237</f>
        <v>0</v>
      </c>
      <c r="U237" s="39"/>
      <c r="V237" s="39"/>
      <c r="W237" s="39"/>
      <c r="X237" s="39"/>
      <c r="Y237" s="39"/>
      <c r="Z237" s="39"/>
      <c r="AA237" s="39"/>
      <c r="AB237" s="39"/>
      <c r="AC237" s="39"/>
      <c r="AD237" s="39"/>
      <c r="AE237" s="39"/>
      <c r="AR237" s="253" t="s">
        <v>195</v>
      </c>
      <c r="AT237" s="253" t="s">
        <v>175</v>
      </c>
      <c r="AU237" s="253" t="s">
        <v>85</v>
      </c>
      <c r="AY237" s="18" t="s">
        <v>172</v>
      </c>
      <c r="BE237" s="254">
        <f>IF(N237="základní",J237,0)</f>
        <v>0</v>
      </c>
      <c r="BF237" s="254">
        <f>IF(N237="snížená",J237,0)</f>
        <v>0</v>
      </c>
      <c r="BG237" s="254">
        <f>IF(N237="zákl. přenesená",J237,0)</f>
        <v>0</v>
      </c>
      <c r="BH237" s="254">
        <f>IF(N237="sníž. přenesená",J237,0)</f>
        <v>0</v>
      </c>
      <c r="BI237" s="254">
        <f>IF(N237="nulová",J237,0)</f>
        <v>0</v>
      </c>
      <c r="BJ237" s="18" t="s">
        <v>83</v>
      </c>
      <c r="BK237" s="254">
        <f>ROUND(I237*H237,2)</f>
        <v>0</v>
      </c>
      <c r="BL237" s="18" t="s">
        <v>195</v>
      </c>
      <c r="BM237" s="253" t="s">
        <v>1885</v>
      </c>
    </row>
    <row r="238" spans="1:47" s="2" customFormat="1" ht="12">
      <c r="A238" s="39"/>
      <c r="B238" s="40"/>
      <c r="C238" s="41"/>
      <c r="D238" s="255" t="s">
        <v>182</v>
      </c>
      <c r="E238" s="41"/>
      <c r="F238" s="256" t="s">
        <v>446</v>
      </c>
      <c r="G238" s="41"/>
      <c r="H238" s="41"/>
      <c r="I238" s="210"/>
      <c r="J238" s="41"/>
      <c r="K238" s="41"/>
      <c r="L238" s="45"/>
      <c r="M238" s="257"/>
      <c r="N238" s="258"/>
      <c r="O238" s="92"/>
      <c r="P238" s="92"/>
      <c r="Q238" s="92"/>
      <c r="R238" s="92"/>
      <c r="S238" s="92"/>
      <c r="T238" s="93"/>
      <c r="U238" s="39"/>
      <c r="V238" s="39"/>
      <c r="W238" s="39"/>
      <c r="X238" s="39"/>
      <c r="Y238" s="39"/>
      <c r="Z238" s="39"/>
      <c r="AA238" s="39"/>
      <c r="AB238" s="39"/>
      <c r="AC238" s="39"/>
      <c r="AD238" s="39"/>
      <c r="AE238" s="39"/>
      <c r="AT238" s="18" t="s">
        <v>182</v>
      </c>
      <c r="AU238" s="18" t="s">
        <v>85</v>
      </c>
    </row>
    <row r="239" spans="1:47" s="2" customFormat="1" ht="12">
      <c r="A239" s="39"/>
      <c r="B239" s="40"/>
      <c r="C239" s="41"/>
      <c r="D239" s="271" t="s">
        <v>218</v>
      </c>
      <c r="E239" s="41"/>
      <c r="F239" s="272" t="s">
        <v>1886</v>
      </c>
      <c r="G239" s="41"/>
      <c r="H239" s="41"/>
      <c r="I239" s="210"/>
      <c r="J239" s="41"/>
      <c r="K239" s="41"/>
      <c r="L239" s="45"/>
      <c r="M239" s="257"/>
      <c r="N239" s="258"/>
      <c r="O239" s="92"/>
      <c r="P239" s="92"/>
      <c r="Q239" s="92"/>
      <c r="R239" s="92"/>
      <c r="S239" s="92"/>
      <c r="T239" s="93"/>
      <c r="U239" s="39"/>
      <c r="V239" s="39"/>
      <c r="W239" s="39"/>
      <c r="X239" s="39"/>
      <c r="Y239" s="39"/>
      <c r="Z239" s="39"/>
      <c r="AA239" s="39"/>
      <c r="AB239" s="39"/>
      <c r="AC239" s="39"/>
      <c r="AD239" s="39"/>
      <c r="AE239" s="39"/>
      <c r="AT239" s="18" t="s">
        <v>218</v>
      </c>
      <c r="AU239" s="18" t="s">
        <v>85</v>
      </c>
    </row>
    <row r="240" spans="1:47" s="2" customFormat="1" ht="12">
      <c r="A240" s="39"/>
      <c r="B240" s="40"/>
      <c r="C240" s="41"/>
      <c r="D240" s="255" t="s">
        <v>242</v>
      </c>
      <c r="E240" s="41"/>
      <c r="F240" s="259" t="s">
        <v>448</v>
      </c>
      <c r="G240" s="41"/>
      <c r="H240" s="41"/>
      <c r="I240" s="210"/>
      <c r="J240" s="41"/>
      <c r="K240" s="41"/>
      <c r="L240" s="45"/>
      <c r="M240" s="257"/>
      <c r="N240" s="258"/>
      <c r="O240" s="92"/>
      <c r="P240" s="92"/>
      <c r="Q240" s="92"/>
      <c r="R240" s="92"/>
      <c r="S240" s="92"/>
      <c r="T240" s="93"/>
      <c r="U240" s="39"/>
      <c r="V240" s="39"/>
      <c r="W240" s="39"/>
      <c r="X240" s="39"/>
      <c r="Y240" s="39"/>
      <c r="Z240" s="39"/>
      <c r="AA240" s="39"/>
      <c r="AB240" s="39"/>
      <c r="AC240" s="39"/>
      <c r="AD240" s="39"/>
      <c r="AE240" s="39"/>
      <c r="AT240" s="18" t="s">
        <v>242</v>
      </c>
      <c r="AU240" s="18" t="s">
        <v>85</v>
      </c>
    </row>
    <row r="241" spans="1:51" s="14" customFormat="1" ht="12">
      <c r="A241" s="14"/>
      <c r="B241" s="277"/>
      <c r="C241" s="278"/>
      <c r="D241" s="255" t="s">
        <v>203</v>
      </c>
      <c r="E241" s="279" t="s">
        <v>1</v>
      </c>
      <c r="F241" s="280" t="s">
        <v>1879</v>
      </c>
      <c r="G241" s="278"/>
      <c r="H241" s="279" t="s">
        <v>1</v>
      </c>
      <c r="I241" s="281"/>
      <c r="J241" s="278"/>
      <c r="K241" s="278"/>
      <c r="L241" s="282"/>
      <c r="M241" s="283"/>
      <c r="N241" s="284"/>
      <c r="O241" s="284"/>
      <c r="P241" s="284"/>
      <c r="Q241" s="284"/>
      <c r="R241" s="284"/>
      <c r="S241" s="284"/>
      <c r="T241" s="285"/>
      <c r="U241" s="14"/>
      <c r="V241" s="14"/>
      <c r="W241" s="14"/>
      <c r="X241" s="14"/>
      <c r="Y241" s="14"/>
      <c r="Z241" s="14"/>
      <c r="AA241" s="14"/>
      <c r="AB241" s="14"/>
      <c r="AC241" s="14"/>
      <c r="AD241" s="14"/>
      <c r="AE241" s="14"/>
      <c r="AT241" s="286" t="s">
        <v>203</v>
      </c>
      <c r="AU241" s="286" t="s">
        <v>85</v>
      </c>
      <c r="AV241" s="14" t="s">
        <v>83</v>
      </c>
      <c r="AW241" s="14" t="s">
        <v>32</v>
      </c>
      <c r="AX241" s="14" t="s">
        <v>75</v>
      </c>
      <c r="AY241" s="286" t="s">
        <v>172</v>
      </c>
    </row>
    <row r="242" spans="1:51" s="14" customFormat="1" ht="12">
      <c r="A242" s="14"/>
      <c r="B242" s="277"/>
      <c r="C242" s="278"/>
      <c r="D242" s="255" t="s">
        <v>203</v>
      </c>
      <c r="E242" s="279" t="s">
        <v>1</v>
      </c>
      <c r="F242" s="280" t="s">
        <v>1887</v>
      </c>
      <c r="G242" s="278"/>
      <c r="H242" s="279" t="s">
        <v>1</v>
      </c>
      <c r="I242" s="281"/>
      <c r="J242" s="278"/>
      <c r="K242" s="278"/>
      <c r="L242" s="282"/>
      <c r="M242" s="283"/>
      <c r="N242" s="284"/>
      <c r="O242" s="284"/>
      <c r="P242" s="284"/>
      <c r="Q242" s="284"/>
      <c r="R242" s="284"/>
      <c r="S242" s="284"/>
      <c r="T242" s="285"/>
      <c r="U242" s="14"/>
      <c r="V242" s="14"/>
      <c r="W242" s="14"/>
      <c r="X242" s="14"/>
      <c r="Y242" s="14"/>
      <c r="Z242" s="14"/>
      <c r="AA242" s="14"/>
      <c r="AB242" s="14"/>
      <c r="AC242" s="14"/>
      <c r="AD242" s="14"/>
      <c r="AE242" s="14"/>
      <c r="AT242" s="286" t="s">
        <v>203</v>
      </c>
      <c r="AU242" s="286" t="s">
        <v>85</v>
      </c>
      <c r="AV242" s="14" t="s">
        <v>83</v>
      </c>
      <c r="AW242" s="14" t="s">
        <v>32</v>
      </c>
      <c r="AX242" s="14" t="s">
        <v>75</v>
      </c>
      <c r="AY242" s="286" t="s">
        <v>172</v>
      </c>
    </row>
    <row r="243" spans="1:51" s="13" customFormat="1" ht="12">
      <c r="A243" s="13"/>
      <c r="B243" s="260"/>
      <c r="C243" s="261"/>
      <c r="D243" s="255" t="s">
        <v>203</v>
      </c>
      <c r="E243" s="262" t="s">
        <v>1</v>
      </c>
      <c r="F243" s="263" t="s">
        <v>1888</v>
      </c>
      <c r="G243" s="261"/>
      <c r="H243" s="264">
        <v>52.1</v>
      </c>
      <c r="I243" s="265"/>
      <c r="J243" s="261"/>
      <c r="K243" s="261"/>
      <c r="L243" s="266"/>
      <c r="M243" s="267"/>
      <c r="N243" s="268"/>
      <c r="O243" s="268"/>
      <c r="P243" s="268"/>
      <c r="Q243" s="268"/>
      <c r="R243" s="268"/>
      <c r="S243" s="268"/>
      <c r="T243" s="269"/>
      <c r="U243" s="13"/>
      <c r="V243" s="13"/>
      <c r="W243" s="13"/>
      <c r="X243" s="13"/>
      <c r="Y243" s="13"/>
      <c r="Z243" s="13"/>
      <c r="AA243" s="13"/>
      <c r="AB243" s="13"/>
      <c r="AC243" s="13"/>
      <c r="AD243" s="13"/>
      <c r="AE243" s="13"/>
      <c r="AT243" s="270" t="s">
        <v>203</v>
      </c>
      <c r="AU243" s="270" t="s">
        <v>85</v>
      </c>
      <c r="AV243" s="13" t="s">
        <v>85</v>
      </c>
      <c r="AW243" s="13" t="s">
        <v>32</v>
      </c>
      <c r="AX243" s="13" t="s">
        <v>75</v>
      </c>
      <c r="AY243" s="270" t="s">
        <v>172</v>
      </c>
    </row>
    <row r="244" spans="1:51" s="13" customFormat="1" ht="12">
      <c r="A244" s="13"/>
      <c r="B244" s="260"/>
      <c r="C244" s="261"/>
      <c r="D244" s="255" t="s">
        <v>203</v>
      </c>
      <c r="E244" s="262" t="s">
        <v>1</v>
      </c>
      <c r="F244" s="263" t="s">
        <v>1889</v>
      </c>
      <c r="G244" s="261"/>
      <c r="H244" s="264">
        <v>2.38</v>
      </c>
      <c r="I244" s="265"/>
      <c r="J244" s="261"/>
      <c r="K244" s="261"/>
      <c r="L244" s="266"/>
      <c r="M244" s="267"/>
      <c r="N244" s="268"/>
      <c r="O244" s="268"/>
      <c r="P244" s="268"/>
      <c r="Q244" s="268"/>
      <c r="R244" s="268"/>
      <c r="S244" s="268"/>
      <c r="T244" s="269"/>
      <c r="U244" s="13"/>
      <c r="V244" s="13"/>
      <c r="W244" s="13"/>
      <c r="X244" s="13"/>
      <c r="Y244" s="13"/>
      <c r="Z244" s="13"/>
      <c r="AA244" s="13"/>
      <c r="AB244" s="13"/>
      <c r="AC244" s="13"/>
      <c r="AD244" s="13"/>
      <c r="AE244" s="13"/>
      <c r="AT244" s="270" t="s">
        <v>203</v>
      </c>
      <c r="AU244" s="270" t="s">
        <v>85</v>
      </c>
      <c r="AV244" s="13" t="s">
        <v>85</v>
      </c>
      <c r="AW244" s="13" t="s">
        <v>32</v>
      </c>
      <c r="AX244" s="13" t="s">
        <v>75</v>
      </c>
      <c r="AY244" s="270" t="s">
        <v>172</v>
      </c>
    </row>
    <row r="245" spans="1:51" s="16" customFormat="1" ht="12">
      <c r="A245" s="16"/>
      <c r="B245" s="298"/>
      <c r="C245" s="299"/>
      <c r="D245" s="255" t="s">
        <v>203</v>
      </c>
      <c r="E245" s="300" t="s">
        <v>1</v>
      </c>
      <c r="F245" s="301" t="s">
        <v>257</v>
      </c>
      <c r="G245" s="299"/>
      <c r="H245" s="302">
        <v>54.480000000000004</v>
      </c>
      <c r="I245" s="303"/>
      <c r="J245" s="299"/>
      <c r="K245" s="299"/>
      <c r="L245" s="304"/>
      <c r="M245" s="305"/>
      <c r="N245" s="306"/>
      <c r="O245" s="306"/>
      <c r="P245" s="306"/>
      <c r="Q245" s="306"/>
      <c r="R245" s="306"/>
      <c r="S245" s="306"/>
      <c r="T245" s="307"/>
      <c r="U245" s="16"/>
      <c r="V245" s="16"/>
      <c r="W245" s="16"/>
      <c r="X245" s="16"/>
      <c r="Y245" s="16"/>
      <c r="Z245" s="16"/>
      <c r="AA245" s="16"/>
      <c r="AB245" s="16"/>
      <c r="AC245" s="16"/>
      <c r="AD245" s="16"/>
      <c r="AE245" s="16"/>
      <c r="AT245" s="308" t="s">
        <v>203</v>
      </c>
      <c r="AU245" s="308" t="s">
        <v>85</v>
      </c>
      <c r="AV245" s="16" t="s">
        <v>195</v>
      </c>
      <c r="AW245" s="16" t="s">
        <v>32</v>
      </c>
      <c r="AX245" s="16" t="s">
        <v>83</v>
      </c>
      <c r="AY245" s="308" t="s">
        <v>172</v>
      </c>
    </row>
    <row r="246" spans="1:65" s="2" customFormat="1" ht="16.5" customHeight="1">
      <c r="A246" s="39"/>
      <c r="B246" s="40"/>
      <c r="C246" s="309" t="s">
        <v>359</v>
      </c>
      <c r="D246" s="309" t="s">
        <v>450</v>
      </c>
      <c r="E246" s="310" t="s">
        <v>1890</v>
      </c>
      <c r="F246" s="311" t="s">
        <v>1891</v>
      </c>
      <c r="G246" s="312" t="s">
        <v>438</v>
      </c>
      <c r="H246" s="313">
        <v>108.96</v>
      </c>
      <c r="I246" s="314"/>
      <c r="J246" s="315">
        <f>ROUND(I246*H246,2)</f>
        <v>0</v>
      </c>
      <c r="K246" s="311" t="s">
        <v>179</v>
      </c>
      <c r="L246" s="316"/>
      <c r="M246" s="317" t="s">
        <v>1</v>
      </c>
      <c r="N246" s="318" t="s">
        <v>40</v>
      </c>
      <c r="O246" s="92"/>
      <c r="P246" s="251">
        <f>O246*H246</f>
        <v>0</v>
      </c>
      <c r="Q246" s="251">
        <v>1</v>
      </c>
      <c r="R246" s="251">
        <f>Q246*H246</f>
        <v>108.96</v>
      </c>
      <c r="S246" s="251">
        <v>0</v>
      </c>
      <c r="T246" s="252">
        <f>S246*H246</f>
        <v>0</v>
      </c>
      <c r="U246" s="39"/>
      <c r="V246" s="39"/>
      <c r="W246" s="39"/>
      <c r="X246" s="39"/>
      <c r="Y246" s="39"/>
      <c r="Z246" s="39"/>
      <c r="AA246" s="39"/>
      <c r="AB246" s="39"/>
      <c r="AC246" s="39"/>
      <c r="AD246" s="39"/>
      <c r="AE246" s="39"/>
      <c r="AR246" s="253" t="s">
        <v>220</v>
      </c>
      <c r="AT246" s="253" t="s">
        <v>450</v>
      </c>
      <c r="AU246" s="253" t="s">
        <v>85</v>
      </c>
      <c r="AY246" s="18" t="s">
        <v>172</v>
      </c>
      <c r="BE246" s="254">
        <f>IF(N246="základní",J246,0)</f>
        <v>0</v>
      </c>
      <c r="BF246" s="254">
        <f>IF(N246="snížená",J246,0)</f>
        <v>0</v>
      </c>
      <c r="BG246" s="254">
        <f>IF(N246="zákl. přenesená",J246,0)</f>
        <v>0</v>
      </c>
      <c r="BH246" s="254">
        <f>IF(N246="sníž. přenesená",J246,0)</f>
        <v>0</v>
      </c>
      <c r="BI246" s="254">
        <f>IF(N246="nulová",J246,0)</f>
        <v>0</v>
      </c>
      <c r="BJ246" s="18" t="s">
        <v>83</v>
      </c>
      <c r="BK246" s="254">
        <f>ROUND(I246*H246,2)</f>
        <v>0</v>
      </c>
      <c r="BL246" s="18" t="s">
        <v>195</v>
      </c>
      <c r="BM246" s="253" t="s">
        <v>1892</v>
      </c>
    </row>
    <row r="247" spans="1:47" s="2" customFormat="1" ht="12">
      <c r="A247" s="39"/>
      <c r="B247" s="40"/>
      <c r="C247" s="41"/>
      <c r="D247" s="255" t="s">
        <v>182</v>
      </c>
      <c r="E247" s="41"/>
      <c r="F247" s="256" t="s">
        <v>1893</v>
      </c>
      <c r="G247" s="41"/>
      <c r="H247" s="41"/>
      <c r="I247" s="210"/>
      <c r="J247" s="41"/>
      <c r="K247" s="41"/>
      <c r="L247" s="45"/>
      <c r="M247" s="257"/>
      <c r="N247" s="258"/>
      <c r="O247" s="92"/>
      <c r="P247" s="92"/>
      <c r="Q247" s="92"/>
      <c r="R247" s="92"/>
      <c r="S247" s="92"/>
      <c r="T247" s="93"/>
      <c r="U247" s="39"/>
      <c r="V247" s="39"/>
      <c r="W247" s="39"/>
      <c r="X247" s="39"/>
      <c r="Y247" s="39"/>
      <c r="Z247" s="39"/>
      <c r="AA247" s="39"/>
      <c r="AB247" s="39"/>
      <c r="AC247" s="39"/>
      <c r="AD247" s="39"/>
      <c r="AE247" s="39"/>
      <c r="AT247" s="18" t="s">
        <v>182</v>
      </c>
      <c r="AU247" s="18" t="s">
        <v>85</v>
      </c>
    </row>
    <row r="248" spans="1:51" s="13" customFormat="1" ht="12">
      <c r="A248" s="13"/>
      <c r="B248" s="260"/>
      <c r="C248" s="261"/>
      <c r="D248" s="255" t="s">
        <v>203</v>
      </c>
      <c r="E248" s="262" t="s">
        <v>1</v>
      </c>
      <c r="F248" s="263" t="s">
        <v>1894</v>
      </c>
      <c r="G248" s="261"/>
      <c r="H248" s="264">
        <v>108.96</v>
      </c>
      <c r="I248" s="265"/>
      <c r="J248" s="261"/>
      <c r="K248" s="261"/>
      <c r="L248" s="266"/>
      <c r="M248" s="267"/>
      <c r="N248" s="268"/>
      <c r="O248" s="268"/>
      <c r="P248" s="268"/>
      <c r="Q248" s="268"/>
      <c r="R248" s="268"/>
      <c r="S248" s="268"/>
      <c r="T248" s="269"/>
      <c r="U248" s="13"/>
      <c r="V248" s="13"/>
      <c r="W248" s="13"/>
      <c r="X248" s="13"/>
      <c r="Y248" s="13"/>
      <c r="Z248" s="13"/>
      <c r="AA248" s="13"/>
      <c r="AB248" s="13"/>
      <c r="AC248" s="13"/>
      <c r="AD248" s="13"/>
      <c r="AE248" s="13"/>
      <c r="AT248" s="270" t="s">
        <v>203</v>
      </c>
      <c r="AU248" s="270" t="s">
        <v>85</v>
      </c>
      <c r="AV248" s="13" t="s">
        <v>85</v>
      </c>
      <c r="AW248" s="13" t="s">
        <v>32</v>
      </c>
      <c r="AX248" s="13" t="s">
        <v>83</v>
      </c>
      <c r="AY248" s="270" t="s">
        <v>172</v>
      </c>
    </row>
    <row r="249" spans="1:65" s="2" customFormat="1" ht="24.15" customHeight="1">
      <c r="A249" s="39"/>
      <c r="B249" s="40"/>
      <c r="C249" s="242" t="s">
        <v>366</v>
      </c>
      <c r="D249" s="242" t="s">
        <v>175</v>
      </c>
      <c r="E249" s="243" t="s">
        <v>1895</v>
      </c>
      <c r="F249" s="244" t="s">
        <v>1896</v>
      </c>
      <c r="G249" s="245" t="s">
        <v>417</v>
      </c>
      <c r="H249" s="246">
        <v>91.88</v>
      </c>
      <c r="I249" s="247"/>
      <c r="J249" s="248">
        <f>ROUND(I249*H249,2)</f>
        <v>0</v>
      </c>
      <c r="K249" s="244" t="s">
        <v>216</v>
      </c>
      <c r="L249" s="45"/>
      <c r="M249" s="249" t="s">
        <v>1</v>
      </c>
      <c r="N249" s="250" t="s">
        <v>40</v>
      </c>
      <c r="O249" s="92"/>
      <c r="P249" s="251">
        <f>O249*H249</f>
        <v>0</v>
      </c>
      <c r="Q249" s="251">
        <v>0</v>
      </c>
      <c r="R249" s="251">
        <f>Q249*H249</f>
        <v>0</v>
      </c>
      <c r="S249" s="251">
        <v>0</v>
      </c>
      <c r="T249" s="252">
        <f>S249*H249</f>
        <v>0</v>
      </c>
      <c r="U249" s="39"/>
      <c r="V249" s="39"/>
      <c r="W249" s="39"/>
      <c r="X249" s="39"/>
      <c r="Y249" s="39"/>
      <c r="Z249" s="39"/>
      <c r="AA249" s="39"/>
      <c r="AB249" s="39"/>
      <c r="AC249" s="39"/>
      <c r="AD249" s="39"/>
      <c r="AE249" s="39"/>
      <c r="AR249" s="253" t="s">
        <v>195</v>
      </c>
      <c r="AT249" s="253" t="s">
        <v>175</v>
      </c>
      <c r="AU249" s="253" t="s">
        <v>85</v>
      </c>
      <c r="AY249" s="18" t="s">
        <v>172</v>
      </c>
      <c r="BE249" s="254">
        <f>IF(N249="základní",J249,0)</f>
        <v>0</v>
      </c>
      <c r="BF249" s="254">
        <f>IF(N249="snížená",J249,0)</f>
        <v>0</v>
      </c>
      <c r="BG249" s="254">
        <f>IF(N249="zákl. přenesená",J249,0)</f>
        <v>0</v>
      </c>
      <c r="BH249" s="254">
        <f>IF(N249="sníž. přenesená",J249,0)</f>
        <v>0</v>
      </c>
      <c r="BI249" s="254">
        <f>IF(N249="nulová",J249,0)</f>
        <v>0</v>
      </c>
      <c r="BJ249" s="18" t="s">
        <v>83</v>
      </c>
      <c r="BK249" s="254">
        <f>ROUND(I249*H249,2)</f>
        <v>0</v>
      </c>
      <c r="BL249" s="18" t="s">
        <v>195</v>
      </c>
      <c r="BM249" s="253" t="s">
        <v>1897</v>
      </c>
    </row>
    <row r="250" spans="1:47" s="2" customFormat="1" ht="12">
      <c r="A250" s="39"/>
      <c r="B250" s="40"/>
      <c r="C250" s="41"/>
      <c r="D250" s="255" t="s">
        <v>182</v>
      </c>
      <c r="E250" s="41"/>
      <c r="F250" s="256" t="s">
        <v>1898</v>
      </c>
      <c r="G250" s="41"/>
      <c r="H250" s="41"/>
      <c r="I250" s="210"/>
      <c r="J250" s="41"/>
      <c r="K250" s="41"/>
      <c r="L250" s="45"/>
      <c r="M250" s="257"/>
      <c r="N250" s="258"/>
      <c r="O250" s="92"/>
      <c r="P250" s="92"/>
      <c r="Q250" s="92"/>
      <c r="R250" s="92"/>
      <c r="S250" s="92"/>
      <c r="T250" s="93"/>
      <c r="U250" s="39"/>
      <c r="V250" s="39"/>
      <c r="W250" s="39"/>
      <c r="X250" s="39"/>
      <c r="Y250" s="39"/>
      <c r="Z250" s="39"/>
      <c r="AA250" s="39"/>
      <c r="AB250" s="39"/>
      <c r="AC250" s="39"/>
      <c r="AD250" s="39"/>
      <c r="AE250" s="39"/>
      <c r="AT250" s="18" t="s">
        <v>182</v>
      </c>
      <c r="AU250" s="18" t="s">
        <v>85</v>
      </c>
    </row>
    <row r="251" spans="1:47" s="2" customFormat="1" ht="12">
      <c r="A251" s="39"/>
      <c r="B251" s="40"/>
      <c r="C251" s="41"/>
      <c r="D251" s="271" t="s">
        <v>218</v>
      </c>
      <c r="E251" s="41"/>
      <c r="F251" s="272" t="s">
        <v>1899</v>
      </c>
      <c r="G251" s="41"/>
      <c r="H251" s="41"/>
      <c r="I251" s="210"/>
      <c r="J251" s="41"/>
      <c r="K251" s="41"/>
      <c r="L251" s="45"/>
      <c r="M251" s="257"/>
      <c r="N251" s="258"/>
      <c r="O251" s="92"/>
      <c r="P251" s="92"/>
      <c r="Q251" s="92"/>
      <c r="R251" s="92"/>
      <c r="S251" s="92"/>
      <c r="T251" s="93"/>
      <c r="U251" s="39"/>
      <c r="V251" s="39"/>
      <c r="W251" s="39"/>
      <c r="X251" s="39"/>
      <c r="Y251" s="39"/>
      <c r="Z251" s="39"/>
      <c r="AA251" s="39"/>
      <c r="AB251" s="39"/>
      <c r="AC251" s="39"/>
      <c r="AD251" s="39"/>
      <c r="AE251" s="39"/>
      <c r="AT251" s="18" t="s">
        <v>218</v>
      </c>
      <c r="AU251" s="18" t="s">
        <v>85</v>
      </c>
    </row>
    <row r="252" spans="1:47" s="2" customFormat="1" ht="12">
      <c r="A252" s="39"/>
      <c r="B252" s="40"/>
      <c r="C252" s="41"/>
      <c r="D252" s="255" t="s">
        <v>242</v>
      </c>
      <c r="E252" s="41"/>
      <c r="F252" s="259" t="s">
        <v>1900</v>
      </c>
      <c r="G252" s="41"/>
      <c r="H252" s="41"/>
      <c r="I252" s="210"/>
      <c r="J252" s="41"/>
      <c r="K252" s="41"/>
      <c r="L252" s="45"/>
      <c r="M252" s="257"/>
      <c r="N252" s="258"/>
      <c r="O252" s="92"/>
      <c r="P252" s="92"/>
      <c r="Q252" s="92"/>
      <c r="R252" s="92"/>
      <c r="S252" s="92"/>
      <c r="T252" s="93"/>
      <c r="U252" s="39"/>
      <c r="V252" s="39"/>
      <c r="W252" s="39"/>
      <c r="X252" s="39"/>
      <c r="Y252" s="39"/>
      <c r="Z252" s="39"/>
      <c r="AA252" s="39"/>
      <c r="AB252" s="39"/>
      <c r="AC252" s="39"/>
      <c r="AD252" s="39"/>
      <c r="AE252" s="39"/>
      <c r="AT252" s="18" t="s">
        <v>242</v>
      </c>
      <c r="AU252" s="18" t="s">
        <v>85</v>
      </c>
    </row>
    <row r="253" spans="1:51" s="14" customFormat="1" ht="12">
      <c r="A253" s="14"/>
      <c r="B253" s="277"/>
      <c r="C253" s="278"/>
      <c r="D253" s="255" t="s">
        <v>203</v>
      </c>
      <c r="E253" s="279" t="s">
        <v>1</v>
      </c>
      <c r="F253" s="280" t="s">
        <v>1879</v>
      </c>
      <c r="G253" s="278"/>
      <c r="H253" s="279" t="s">
        <v>1</v>
      </c>
      <c r="I253" s="281"/>
      <c r="J253" s="278"/>
      <c r="K253" s="278"/>
      <c r="L253" s="282"/>
      <c r="M253" s="283"/>
      <c r="N253" s="284"/>
      <c r="O253" s="284"/>
      <c r="P253" s="284"/>
      <c r="Q253" s="284"/>
      <c r="R253" s="284"/>
      <c r="S253" s="284"/>
      <c r="T253" s="285"/>
      <c r="U253" s="14"/>
      <c r="V253" s="14"/>
      <c r="W253" s="14"/>
      <c r="X253" s="14"/>
      <c r="Y253" s="14"/>
      <c r="Z253" s="14"/>
      <c r="AA253" s="14"/>
      <c r="AB253" s="14"/>
      <c r="AC253" s="14"/>
      <c r="AD253" s="14"/>
      <c r="AE253" s="14"/>
      <c r="AT253" s="286" t="s">
        <v>203</v>
      </c>
      <c r="AU253" s="286" t="s">
        <v>85</v>
      </c>
      <c r="AV253" s="14" t="s">
        <v>83</v>
      </c>
      <c r="AW253" s="14" t="s">
        <v>32</v>
      </c>
      <c r="AX253" s="14" t="s">
        <v>75</v>
      </c>
      <c r="AY253" s="286" t="s">
        <v>172</v>
      </c>
    </row>
    <row r="254" spans="1:51" s="13" customFormat="1" ht="12">
      <c r="A254" s="13"/>
      <c r="B254" s="260"/>
      <c r="C254" s="261"/>
      <c r="D254" s="255" t="s">
        <v>203</v>
      </c>
      <c r="E254" s="262" t="s">
        <v>1</v>
      </c>
      <c r="F254" s="263" t="s">
        <v>1901</v>
      </c>
      <c r="G254" s="261"/>
      <c r="H254" s="264">
        <v>85.88</v>
      </c>
      <c r="I254" s="265"/>
      <c r="J254" s="261"/>
      <c r="K254" s="261"/>
      <c r="L254" s="266"/>
      <c r="M254" s="267"/>
      <c r="N254" s="268"/>
      <c r="O254" s="268"/>
      <c r="P254" s="268"/>
      <c r="Q254" s="268"/>
      <c r="R254" s="268"/>
      <c r="S254" s="268"/>
      <c r="T254" s="269"/>
      <c r="U254" s="13"/>
      <c r="V254" s="13"/>
      <c r="W254" s="13"/>
      <c r="X254" s="13"/>
      <c r="Y254" s="13"/>
      <c r="Z254" s="13"/>
      <c r="AA254" s="13"/>
      <c r="AB254" s="13"/>
      <c r="AC254" s="13"/>
      <c r="AD254" s="13"/>
      <c r="AE254" s="13"/>
      <c r="AT254" s="270" t="s">
        <v>203</v>
      </c>
      <c r="AU254" s="270" t="s">
        <v>85</v>
      </c>
      <c r="AV254" s="13" t="s">
        <v>85</v>
      </c>
      <c r="AW254" s="13" t="s">
        <v>32</v>
      </c>
      <c r="AX254" s="13" t="s">
        <v>75</v>
      </c>
      <c r="AY254" s="270" t="s">
        <v>172</v>
      </c>
    </row>
    <row r="255" spans="1:51" s="13" customFormat="1" ht="12">
      <c r="A255" s="13"/>
      <c r="B255" s="260"/>
      <c r="C255" s="261"/>
      <c r="D255" s="255" t="s">
        <v>203</v>
      </c>
      <c r="E255" s="262" t="s">
        <v>1</v>
      </c>
      <c r="F255" s="263" t="s">
        <v>1902</v>
      </c>
      <c r="G255" s="261"/>
      <c r="H255" s="264">
        <v>6</v>
      </c>
      <c r="I255" s="265"/>
      <c r="J255" s="261"/>
      <c r="K255" s="261"/>
      <c r="L255" s="266"/>
      <c r="M255" s="267"/>
      <c r="N255" s="268"/>
      <c r="O255" s="268"/>
      <c r="P255" s="268"/>
      <c r="Q255" s="268"/>
      <c r="R255" s="268"/>
      <c r="S255" s="268"/>
      <c r="T255" s="269"/>
      <c r="U255" s="13"/>
      <c r="V255" s="13"/>
      <c r="W255" s="13"/>
      <c r="X255" s="13"/>
      <c r="Y255" s="13"/>
      <c r="Z255" s="13"/>
      <c r="AA255" s="13"/>
      <c r="AB255" s="13"/>
      <c r="AC255" s="13"/>
      <c r="AD255" s="13"/>
      <c r="AE255" s="13"/>
      <c r="AT255" s="270" t="s">
        <v>203</v>
      </c>
      <c r="AU255" s="270" t="s">
        <v>85</v>
      </c>
      <c r="AV255" s="13" t="s">
        <v>85</v>
      </c>
      <c r="AW255" s="13" t="s">
        <v>32</v>
      </c>
      <c r="AX255" s="13" t="s">
        <v>75</v>
      </c>
      <c r="AY255" s="270" t="s">
        <v>172</v>
      </c>
    </row>
    <row r="256" spans="1:51" s="16" customFormat="1" ht="12">
      <c r="A256" s="16"/>
      <c r="B256" s="298"/>
      <c r="C256" s="299"/>
      <c r="D256" s="255" t="s">
        <v>203</v>
      </c>
      <c r="E256" s="300" t="s">
        <v>1</v>
      </c>
      <c r="F256" s="301" t="s">
        <v>257</v>
      </c>
      <c r="G256" s="299"/>
      <c r="H256" s="302">
        <v>91.88</v>
      </c>
      <c r="I256" s="303"/>
      <c r="J256" s="299"/>
      <c r="K256" s="299"/>
      <c r="L256" s="304"/>
      <c r="M256" s="305"/>
      <c r="N256" s="306"/>
      <c r="O256" s="306"/>
      <c r="P256" s="306"/>
      <c r="Q256" s="306"/>
      <c r="R256" s="306"/>
      <c r="S256" s="306"/>
      <c r="T256" s="307"/>
      <c r="U256" s="16"/>
      <c r="V256" s="16"/>
      <c r="W256" s="16"/>
      <c r="X256" s="16"/>
      <c r="Y256" s="16"/>
      <c r="Z256" s="16"/>
      <c r="AA256" s="16"/>
      <c r="AB256" s="16"/>
      <c r="AC256" s="16"/>
      <c r="AD256" s="16"/>
      <c r="AE256" s="16"/>
      <c r="AT256" s="308" t="s">
        <v>203</v>
      </c>
      <c r="AU256" s="308" t="s">
        <v>85</v>
      </c>
      <c r="AV256" s="16" t="s">
        <v>195</v>
      </c>
      <c r="AW256" s="16" t="s">
        <v>32</v>
      </c>
      <c r="AX256" s="16" t="s">
        <v>83</v>
      </c>
      <c r="AY256" s="308" t="s">
        <v>172</v>
      </c>
    </row>
    <row r="257" spans="1:65" s="2" customFormat="1" ht="16.5" customHeight="1">
      <c r="A257" s="39"/>
      <c r="B257" s="40"/>
      <c r="C257" s="309" t="s">
        <v>374</v>
      </c>
      <c r="D257" s="309" t="s">
        <v>450</v>
      </c>
      <c r="E257" s="310" t="s">
        <v>1903</v>
      </c>
      <c r="F257" s="311" t="s">
        <v>1904</v>
      </c>
      <c r="G257" s="312" t="s">
        <v>438</v>
      </c>
      <c r="H257" s="313">
        <v>183.76</v>
      </c>
      <c r="I257" s="314"/>
      <c r="J257" s="315">
        <f>ROUND(I257*H257,2)</f>
        <v>0</v>
      </c>
      <c r="K257" s="311" t="s">
        <v>216</v>
      </c>
      <c r="L257" s="316"/>
      <c r="M257" s="317" t="s">
        <v>1</v>
      </c>
      <c r="N257" s="318" t="s">
        <v>40</v>
      </c>
      <c r="O257" s="92"/>
      <c r="P257" s="251">
        <f>O257*H257</f>
        <v>0</v>
      </c>
      <c r="Q257" s="251">
        <v>1</v>
      </c>
      <c r="R257" s="251">
        <f>Q257*H257</f>
        <v>183.76</v>
      </c>
      <c r="S257" s="251">
        <v>0</v>
      </c>
      <c r="T257" s="252">
        <f>S257*H257</f>
        <v>0</v>
      </c>
      <c r="U257" s="39"/>
      <c r="V257" s="39"/>
      <c r="W257" s="39"/>
      <c r="X257" s="39"/>
      <c r="Y257" s="39"/>
      <c r="Z257" s="39"/>
      <c r="AA257" s="39"/>
      <c r="AB257" s="39"/>
      <c r="AC257" s="39"/>
      <c r="AD257" s="39"/>
      <c r="AE257" s="39"/>
      <c r="AR257" s="253" t="s">
        <v>220</v>
      </c>
      <c r="AT257" s="253" t="s">
        <v>450</v>
      </c>
      <c r="AU257" s="253" t="s">
        <v>85</v>
      </c>
      <c r="AY257" s="18" t="s">
        <v>172</v>
      </c>
      <c r="BE257" s="254">
        <f>IF(N257="základní",J257,0)</f>
        <v>0</v>
      </c>
      <c r="BF257" s="254">
        <f>IF(N257="snížená",J257,0)</f>
        <v>0</v>
      </c>
      <c r="BG257" s="254">
        <f>IF(N257="zákl. přenesená",J257,0)</f>
        <v>0</v>
      </c>
      <c r="BH257" s="254">
        <f>IF(N257="sníž. přenesená",J257,0)</f>
        <v>0</v>
      </c>
      <c r="BI257" s="254">
        <f>IF(N257="nulová",J257,0)</f>
        <v>0</v>
      </c>
      <c r="BJ257" s="18" t="s">
        <v>83</v>
      </c>
      <c r="BK257" s="254">
        <f>ROUND(I257*H257,2)</f>
        <v>0</v>
      </c>
      <c r="BL257" s="18" t="s">
        <v>195</v>
      </c>
      <c r="BM257" s="253" t="s">
        <v>1905</v>
      </c>
    </row>
    <row r="258" spans="1:47" s="2" customFormat="1" ht="12">
      <c r="A258" s="39"/>
      <c r="B258" s="40"/>
      <c r="C258" s="41"/>
      <c r="D258" s="255" t="s">
        <v>182</v>
      </c>
      <c r="E258" s="41"/>
      <c r="F258" s="256" t="s">
        <v>1904</v>
      </c>
      <c r="G258" s="41"/>
      <c r="H258" s="41"/>
      <c r="I258" s="210"/>
      <c r="J258" s="41"/>
      <c r="K258" s="41"/>
      <c r="L258" s="45"/>
      <c r="M258" s="257"/>
      <c r="N258" s="258"/>
      <c r="O258" s="92"/>
      <c r="P258" s="92"/>
      <c r="Q258" s="92"/>
      <c r="R258" s="92"/>
      <c r="S258" s="92"/>
      <c r="T258" s="93"/>
      <c r="U258" s="39"/>
      <c r="V258" s="39"/>
      <c r="W258" s="39"/>
      <c r="X258" s="39"/>
      <c r="Y258" s="39"/>
      <c r="Z258" s="39"/>
      <c r="AA258" s="39"/>
      <c r="AB258" s="39"/>
      <c r="AC258" s="39"/>
      <c r="AD258" s="39"/>
      <c r="AE258" s="39"/>
      <c r="AT258" s="18" t="s">
        <v>182</v>
      </c>
      <c r="AU258" s="18" t="s">
        <v>85</v>
      </c>
    </row>
    <row r="259" spans="1:51" s="13" customFormat="1" ht="12">
      <c r="A259" s="13"/>
      <c r="B259" s="260"/>
      <c r="C259" s="261"/>
      <c r="D259" s="255" t="s">
        <v>203</v>
      </c>
      <c r="E259" s="262" t="s">
        <v>1</v>
      </c>
      <c r="F259" s="263" t="s">
        <v>1906</v>
      </c>
      <c r="G259" s="261"/>
      <c r="H259" s="264">
        <v>183.76</v>
      </c>
      <c r="I259" s="265"/>
      <c r="J259" s="261"/>
      <c r="K259" s="261"/>
      <c r="L259" s="266"/>
      <c r="M259" s="267"/>
      <c r="N259" s="268"/>
      <c r="O259" s="268"/>
      <c r="P259" s="268"/>
      <c r="Q259" s="268"/>
      <c r="R259" s="268"/>
      <c r="S259" s="268"/>
      <c r="T259" s="269"/>
      <c r="U259" s="13"/>
      <c r="V259" s="13"/>
      <c r="W259" s="13"/>
      <c r="X259" s="13"/>
      <c r="Y259" s="13"/>
      <c r="Z259" s="13"/>
      <c r="AA259" s="13"/>
      <c r="AB259" s="13"/>
      <c r="AC259" s="13"/>
      <c r="AD259" s="13"/>
      <c r="AE259" s="13"/>
      <c r="AT259" s="270" t="s">
        <v>203</v>
      </c>
      <c r="AU259" s="270" t="s">
        <v>85</v>
      </c>
      <c r="AV259" s="13" t="s">
        <v>85</v>
      </c>
      <c r="AW259" s="13" t="s">
        <v>32</v>
      </c>
      <c r="AX259" s="13" t="s">
        <v>83</v>
      </c>
      <c r="AY259" s="270" t="s">
        <v>172</v>
      </c>
    </row>
    <row r="260" spans="1:63" s="12" customFormat="1" ht="22.8" customHeight="1">
      <c r="A260" s="12"/>
      <c r="B260" s="226"/>
      <c r="C260" s="227"/>
      <c r="D260" s="228" t="s">
        <v>74</v>
      </c>
      <c r="E260" s="240" t="s">
        <v>195</v>
      </c>
      <c r="F260" s="240" t="s">
        <v>470</v>
      </c>
      <c r="G260" s="227"/>
      <c r="H260" s="227"/>
      <c r="I260" s="230"/>
      <c r="J260" s="241">
        <f>BK260</f>
        <v>0</v>
      </c>
      <c r="K260" s="227"/>
      <c r="L260" s="232"/>
      <c r="M260" s="233"/>
      <c r="N260" s="234"/>
      <c r="O260" s="234"/>
      <c r="P260" s="235">
        <f>SUM(P261:P286)</f>
        <v>0</v>
      </c>
      <c r="Q260" s="234"/>
      <c r="R260" s="235">
        <f>SUM(R261:R286)</f>
        <v>5.797505999999999</v>
      </c>
      <c r="S260" s="234"/>
      <c r="T260" s="236">
        <f>SUM(T261:T286)</f>
        <v>0</v>
      </c>
      <c r="U260" s="12"/>
      <c r="V260" s="12"/>
      <c r="W260" s="12"/>
      <c r="X260" s="12"/>
      <c r="Y260" s="12"/>
      <c r="Z260" s="12"/>
      <c r="AA260" s="12"/>
      <c r="AB260" s="12"/>
      <c r="AC260" s="12"/>
      <c r="AD260" s="12"/>
      <c r="AE260" s="12"/>
      <c r="AR260" s="237" t="s">
        <v>83</v>
      </c>
      <c r="AT260" s="238" t="s">
        <v>74</v>
      </c>
      <c r="AU260" s="238" t="s">
        <v>83</v>
      </c>
      <c r="AY260" s="237" t="s">
        <v>172</v>
      </c>
      <c r="BK260" s="239">
        <f>SUM(BK261:BK286)</f>
        <v>0</v>
      </c>
    </row>
    <row r="261" spans="1:65" s="2" customFormat="1" ht="16.5" customHeight="1">
      <c r="A261" s="39"/>
      <c r="B261" s="40"/>
      <c r="C261" s="242" t="s">
        <v>7</v>
      </c>
      <c r="D261" s="242" t="s">
        <v>175</v>
      </c>
      <c r="E261" s="243" t="s">
        <v>1907</v>
      </c>
      <c r="F261" s="244" t="s">
        <v>1908</v>
      </c>
      <c r="G261" s="245" t="s">
        <v>417</v>
      </c>
      <c r="H261" s="246">
        <v>22.192</v>
      </c>
      <c r="I261" s="247"/>
      <c r="J261" s="248">
        <f>ROUND(I261*H261,2)</f>
        <v>0</v>
      </c>
      <c r="K261" s="244" t="s">
        <v>216</v>
      </c>
      <c r="L261" s="45"/>
      <c r="M261" s="249" t="s">
        <v>1</v>
      </c>
      <c r="N261" s="250" t="s">
        <v>40</v>
      </c>
      <c r="O261" s="92"/>
      <c r="P261" s="251">
        <f>O261*H261</f>
        <v>0</v>
      </c>
      <c r="Q261" s="251">
        <v>0</v>
      </c>
      <c r="R261" s="251">
        <f>Q261*H261</f>
        <v>0</v>
      </c>
      <c r="S261" s="251">
        <v>0</v>
      </c>
      <c r="T261" s="252">
        <f>S261*H261</f>
        <v>0</v>
      </c>
      <c r="U261" s="39"/>
      <c r="V261" s="39"/>
      <c r="W261" s="39"/>
      <c r="X261" s="39"/>
      <c r="Y261" s="39"/>
      <c r="Z261" s="39"/>
      <c r="AA261" s="39"/>
      <c r="AB261" s="39"/>
      <c r="AC261" s="39"/>
      <c r="AD261" s="39"/>
      <c r="AE261" s="39"/>
      <c r="AR261" s="253" t="s">
        <v>195</v>
      </c>
      <c r="AT261" s="253" t="s">
        <v>175</v>
      </c>
      <c r="AU261" s="253" t="s">
        <v>85</v>
      </c>
      <c r="AY261" s="18" t="s">
        <v>172</v>
      </c>
      <c r="BE261" s="254">
        <f>IF(N261="základní",J261,0)</f>
        <v>0</v>
      </c>
      <c r="BF261" s="254">
        <f>IF(N261="snížená",J261,0)</f>
        <v>0</v>
      </c>
      <c r="BG261" s="254">
        <f>IF(N261="zákl. přenesená",J261,0)</f>
        <v>0</v>
      </c>
      <c r="BH261" s="254">
        <f>IF(N261="sníž. přenesená",J261,0)</f>
        <v>0</v>
      </c>
      <c r="BI261" s="254">
        <f>IF(N261="nulová",J261,0)</f>
        <v>0</v>
      </c>
      <c r="BJ261" s="18" t="s">
        <v>83</v>
      </c>
      <c r="BK261" s="254">
        <f>ROUND(I261*H261,2)</f>
        <v>0</v>
      </c>
      <c r="BL261" s="18" t="s">
        <v>195</v>
      </c>
      <c r="BM261" s="253" t="s">
        <v>1909</v>
      </c>
    </row>
    <row r="262" spans="1:47" s="2" customFormat="1" ht="12">
      <c r="A262" s="39"/>
      <c r="B262" s="40"/>
      <c r="C262" s="41"/>
      <c r="D262" s="255" t="s">
        <v>182</v>
      </c>
      <c r="E262" s="41"/>
      <c r="F262" s="256" t="s">
        <v>1910</v>
      </c>
      <c r="G262" s="41"/>
      <c r="H262" s="41"/>
      <c r="I262" s="210"/>
      <c r="J262" s="41"/>
      <c r="K262" s="41"/>
      <c r="L262" s="45"/>
      <c r="M262" s="257"/>
      <c r="N262" s="258"/>
      <c r="O262" s="92"/>
      <c r="P262" s="92"/>
      <c r="Q262" s="92"/>
      <c r="R262" s="92"/>
      <c r="S262" s="92"/>
      <c r="T262" s="93"/>
      <c r="U262" s="39"/>
      <c r="V262" s="39"/>
      <c r="W262" s="39"/>
      <c r="X262" s="39"/>
      <c r="Y262" s="39"/>
      <c r="Z262" s="39"/>
      <c r="AA262" s="39"/>
      <c r="AB262" s="39"/>
      <c r="AC262" s="39"/>
      <c r="AD262" s="39"/>
      <c r="AE262" s="39"/>
      <c r="AT262" s="18" t="s">
        <v>182</v>
      </c>
      <c r="AU262" s="18" t="s">
        <v>85</v>
      </c>
    </row>
    <row r="263" spans="1:47" s="2" customFormat="1" ht="12">
      <c r="A263" s="39"/>
      <c r="B263" s="40"/>
      <c r="C263" s="41"/>
      <c r="D263" s="271" t="s">
        <v>218</v>
      </c>
      <c r="E263" s="41"/>
      <c r="F263" s="272" t="s">
        <v>1911</v>
      </c>
      <c r="G263" s="41"/>
      <c r="H263" s="41"/>
      <c r="I263" s="210"/>
      <c r="J263" s="41"/>
      <c r="K263" s="41"/>
      <c r="L263" s="45"/>
      <c r="M263" s="257"/>
      <c r="N263" s="258"/>
      <c r="O263" s="92"/>
      <c r="P263" s="92"/>
      <c r="Q263" s="92"/>
      <c r="R263" s="92"/>
      <c r="S263" s="92"/>
      <c r="T263" s="93"/>
      <c r="U263" s="39"/>
      <c r="V263" s="39"/>
      <c r="W263" s="39"/>
      <c r="X263" s="39"/>
      <c r="Y263" s="39"/>
      <c r="Z263" s="39"/>
      <c r="AA263" s="39"/>
      <c r="AB263" s="39"/>
      <c r="AC263" s="39"/>
      <c r="AD263" s="39"/>
      <c r="AE263" s="39"/>
      <c r="AT263" s="18" t="s">
        <v>218</v>
      </c>
      <c r="AU263" s="18" t="s">
        <v>85</v>
      </c>
    </row>
    <row r="264" spans="1:47" s="2" customFormat="1" ht="12">
      <c r="A264" s="39"/>
      <c r="B264" s="40"/>
      <c r="C264" s="41"/>
      <c r="D264" s="255" t="s">
        <v>242</v>
      </c>
      <c r="E264" s="41"/>
      <c r="F264" s="259" t="s">
        <v>1912</v>
      </c>
      <c r="G264" s="41"/>
      <c r="H264" s="41"/>
      <c r="I264" s="210"/>
      <c r="J264" s="41"/>
      <c r="K264" s="41"/>
      <c r="L264" s="45"/>
      <c r="M264" s="257"/>
      <c r="N264" s="258"/>
      <c r="O264" s="92"/>
      <c r="P264" s="92"/>
      <c r="Q264" s="92"/>
      <c r="R264" s="92"/>
      <c r="S264" s="92"/>
      <c r="T264" s="93"/>
      <c r="U264" s="39"/>
      <c r="V264" s="39"/>
      <c r="W264" s="39"/>
      <c r="X264" s="39"/>
      <c r="Y264" s="39"/>
      <c r="Z264" s="39"/>
      <c r="AA264" s="39"/>
      <c r="AB264" s="39"/>
      <c r="AC264" s="39"/>
      <c r="AD264" s="39"/>
      <c r="AE264" s="39"/>
      <c r="AT264" s="18" t="s">
        <v>242</v>
      </c>
      <c r="AU264" s="18" t="s">
        <v>85</v>
      </c>
    </row>
    <row r="265" spans="1:51" s="14" customFormat="1" ht="12">
      <c r="A265" s="14"/>
      <c r="B265" s="277"/>
      <c r="C265" s="278"/>
      <c r="D265" s="255" t="s">
        <v>203</v>
      </c>
      <c r="E265" s="279" t="s">
        <v>1</v>
      </c>
      <c r="F265" s="280" t="s">
        <v>1913</v>
      </c>
      <c r="G265" s="278"/>
      <c r="H265" s="279" t="s">
        <v>1</v>
      </c>
      <c r="I265" s="281"/>
      <c r="J265" s="278"/>
      <c r="K265" s="278"/>
      <c r="L265" s="282"/>
      <c r="M265" s="283"/>
      <c r="N265" s="284"/>
      <c r="O265" s="284"/>
      <c r="P265" s="284"/>
      <c r="Q265" s="284"/>
      <c r="R265" s="284"/>
      <c r="S265" s="284"/>
      <c r="T265" s="285"/>
      <c r="U265" s="14"/>
      <c r="V265" s="14"/>
      <c r="W265" s="14"/>
      <c r="X265" s="14"/>
      <c r="Y265" s="14"/>
      <c r="Z265" s="14"/>
      <c r="AA265" s="14"/>
      <c r="AB265" s="14"/>
      <c r="AC265" s="14"/>
      <c r="AD265" s="14"/>
      <c r="AE265" s="14"/>
      <c r="AT265" s="286" t="s">
        <v>203</v>
      </c>
      <c r="AU265" s="286" t="s">
        <v>85</v>
      </c>
      <c r="AV265" s="14" t="s">
        <v>83</v>
      </c>
      <c r="AW265" s="14" t="s">
        <v>32</v>
      </c>
      <c r="AX265" s="14" t="s">
        <v>75</v>
      </c>
      <c r="AY265" s="286" t="s">
        <v>172</v>
      </c>
    </row>
    <row r="266" spans="1:51" s="14" customFormat="1" ht="12">
      <c r="A266" s="14"/>
      <c r="B266" s="277"/>
      <c r="C266" s="278"/>
      <c r="D266" s="255" t="s">
        <v>203</v>
      </c>
      <c r="E266" s="279" t="s">
        <v>1</v>
      </c>
      <c r="F266" s="280" t="s">
        <v>1811</v>
      </c>
      <c r="G266" s="278"/>
      <c r="H266" s="279" t="s">
        <v>1</v>
      </c>
      <c r="I266" s="281"/>
      <c r="J266" s="278"/>
      <c r="K266" s="278"/>
      <c r="L266" s="282"/>
      <c r="M266" s="283"/>
      <c r="N266" s="284"/>
      <c r="O266" s="284"/>
      <c r="P266" s="284"/>
      <c r="Q266" s="284"/>
      <c r="R266" s="284"/>
      <c r="S266" s="284"/>
      <c r="T266" s="285"/>
      <c r="U266" s="14"/>
      <c r="V266" s="14"/>
      <c r="W266" s="14"/>
      <c r="X266" s="14"/>
      <c r="Y266" s="14"/>
      <c r="Z266" s="14"/>
      <c r="AA266" s="14"/>
      <c r="AB266" s="14"/>
      <c r="AC266" s="14"/>
      <c r="AD266" s="14"/>
      <c r="AE266" s="14"/>
      <c r="AT266" s="286" t="s">
        <v>203</v>
      </c>
      <c r="AU266" s="286" t="s">
        <v>85</v>
      </c>
      <c r="AV266" s="14" t="s">
        <v>83</v>
      </c>
      <c r="AW266" s="14" t="s">
        <v>32</v>
      </c>
      <c r="AX266" s="14" t="s">
        <v>75</v>
      </c>
      <c r="AY266" s="286" t="s">
        <v>172</v>
      </c>
    </row>
    <row r="267" spans="1:51" s="13" customFormat="1" ht="12">
      <c r="A267" s="13"/>
      <c r="B267" s="260"/>
      <c r="C267" s="261"/>
      <c r="D267" s="255" t="s">
        <v>203</v>
      </c>
      <c r="E267" s="262" t="s">
        <v>1</v>
      </c>
      <c r="F267" s="263" t="s">
        <v>1914</v>
      </c>
      <c r="G267" s="261"/>
      <c r="H267" s="264">
        <v>21.76</v>
      </c>
      <c r="I267" s="265"/>
      <c r="J267" s="261"/>
      <c r="K267" s="261"/>
      <c r="L267" s="266"/>
      <c r="M267" s="267"/>
      <c r="N267" s="268"/>
      <c r="O267" s="268"/>
      <c r="P267" s="268"/>
      <c r="Q267" s="268"/>
      <c r="R267" s="268"/>
      <c r="S267" s="268"/>
      <c r="T267" s="269"/>
      <c r="U267" s="13"/>
      <c r="V267" s="13"/>
      <c r="W267" s="13"/>
      <c r="X267" s="13"/>
      <c r="Y267" s="13"/>
      <c r="Z267" s="13"/>
      <c r="AA267" s="13"/>
      <c r="AB267" s="13"/>
      <c r="AC267" s="13"/>
      <c r="AD267" s="13"/>
      <c r="AE267" s="13"/>
      <c r="AT267" s="270" t="s">
        <v>203</v>
      </c>
      <c r="AU267" s="270" t="s">
        <v>85</v>
      </c>
      <c r="AV267" s="13" t="s">
        <v>85</v>
      </c>
      <c r="AW267" s="13" t="s">
        <v>32</v>
      </c>
      <c r="AX267" s="13" t="s">
        <v>75</v>
      </c>
      <c r="AY267" s="270" t="s">
        <v>172</v>
      </c>
    </row>
    <row r="268" spans="1:51" s="14" customFormat="1" ht="12">
      <c r="A268" s="14"/>
      <c r="B268" s="277"/>
      <c r="C268" s="278"/>
      <c r="D268" s="255" t="s">
        <v>203</v>
      </c>
      <c r="E268" s="279" t="s">
        <v>1</v>
      </c>
      <c r="F268" s="280" t="s">
        <v>1915</v>
      </c>
      <c r="G268" s="278"/>
      <c r="H268" s="279" t="s">
        <v>1</v>
      </c>
      <c r="I268" s="281"/>
      <c r="J268" s="278"/>
      <c r="K268" s="278"/>
      <c r="L268" s="282"/>
      <c r="M268" s="283"/>
      <c r="N268" s="284"/>
      <c r="O268" s="284"/>
      <c r="P268" s="284"/>
      <c r="Q268" s="284"/>
      <c r="R268" s="284"/>
      <c r="S268" s="284"/>
      <c r="T268" s="285"/>
      <c r="U268" s="14"/>
      <c r="V268" s="14"/>
      <c r="W268" s="14"/>
      <c r="X268" s="14"/>
      <c r="Y268" s="14"/>
      <c r="Z268" s="14"/>
      <c r="AA268" s="14"/>
      <c r="AB268" s="14"/>
      <c r="AC268" s="14"/>
      <c r="AD268" s="14"/>
      <c r="AE268" s="14"/>
      <c r="AT268" s="286" t="s">
        <v>203</v>
      </c>
      <c r="AU268" s="286" t="s">
        <v>85</v>
      </c>
      <c r="AV268" s="14" t="s">
        <v>83</v>
      </c>
      <c r="AW268" s="14" t="s">
        <v>32</v>
      </c>
      <c r="AX268" s="14" t="s">
        <v>75</v>
      </c>
      <c r="AY268" s="286" t="s">
        <v>172</v>
      </c>
    </row>
    <row r="269" spans="1:51" s="13" customFormat="1" ht="12">
      <c r="A269" s="13"/>
      <c r="B269" s="260"/>
      <c r="C269" s="261"/>
      <c r="D269" s="255" t="s">
        <v>203</v>
      </c>
      <c r="E269" s="262" t="s">
        <v>1</v>
      </c>
      <c r="F269" s="263" t="s">
        <v>1916</v>
      </c>
      <c r="G269" s="261"/>
      <c r="H269" s="264">
        <v>0.432</v>
      </c>
      <c r="I269" s="265"/>
      <c r="J269" s="261"/>
      <c r="K269" s="261"/>
      <c r="L269" s="266"/>
      <c r="M269" s="267"/>
      <c r="N269" s="268"/>
      <c r="O269" s="268"/>
      <c r="P269" s="268"/>
      <c r="Q269" s="268"/>
      <c r="R269" s="268"/>
      <c r="S269" s="268"/>
      <c r="T269" s="269"/>
      <c r="U269" s="13"/>
      <c r="V269" s="13"/>
      <c r="W269" s="13"/>
      <c r="X269" s="13"/>
      <c r="Y269" s="13"/>
      <c r="Z269" s="13"/>
      <c r="AA269" s="13"/>
      <c r="AB269" s="13"/>
      <c r="AC269" s="13"/>
      <c r="AD269" s="13"/>
      <c r="AE269" s="13"/>
      <c r="AT269" s="270" t="s">
        <v>203</v>
      </c>
      <c r="AU269" s="270" t="s">
        <v>85</v>
      </c>
      <c r="AV269" s="13" t="s">
        <v>85</v>
      </c>
      <c r="AW269" s="13" t="s">
        <v>32</v>
      </c>
      <c r="AX269" s="13" t="s">
        <v>75</v>
      </c>
      <c r="AY269" s="270" t="s">
        <v>172</v>
      </c>
    </row>
    <row r="270" spans="1:51" s="16" customFormat="1" ht="12">
      <c r="A270" s="16"/>
      <c r="B270" s="298"/>
      <c r="C270" s="299"/>
      <c r="D270" s="255" t="s">
        <v>203</v>
      </c>
      <c r="E270" s="300" t="s">
        <v>1</v>
      </c>
      <c r="F270" s="301" t="s">
        <v>257</v>
      </c>
      <c r="G270" s="299"/>
      <c r="H270" s="302">
        <v>22.192</v>
      </c>
      <c r="I270" s="303"/>
      <c r="J270" s="299"/>
      <c r="K270" s="299"/>
      <c r="L270" s="304"/>
      <c r="M270" s="305"/>
      <c r="N270" s="306"/>
      <c r="O270" s="306"/>
      <c r="P270" s="306"/>
      <c r="Q270" s="306"/>
      <c r="R270" s="306"/>
      <c r="S270" s="306"/>
      <c r="T270" s="307"/>
      <c r="U270" s="16"/>
      <c r="V270" s="16"/>
      <c r="W270" s="16"/>
      <c r="X270" s="16"/>
      <c r="Y270" s="16"/>
      <c r="Z270" s="16"/>
      <c r="AA270" s="16"/>
      <c r="AB270" s="16"/>
      <c r="AC270" s="16"/>
      <c r="AD270" s="16"/>
      <c r="AE270" s="16"/>
      <c r="AT270" s="308" t="s">
        <v>203</v>
      </c>
      <c r="AU270" s="308" t="s">
        <v>85</v>
      </c>
      <c r="AV270" s="16" t="s">
        <v>195</v>
      </c>
      <c r="AW270" s="16" t="s">
        <v>32</v>
      </c>
      <c r="AX270" s="16" t="s">
        <v>83</v>
      </c>
      <c r="AY270" s="308" t="s">
        <v>172</v>
      </c>
    </row>
    <row r="271" spans="1:65" s="2" customFormat="1" ht="24.15" customHeight="1">
      <c r="A271" s="39"/>
      <c r="B271" s="40"/>
      <c r="C271" s="242" t="s">
        <v>527</v>
      </c>
      <c r="D271" s="242" t="s">
        <v>175</v>
      </c>
      <c r="E271" s="243" t="s">
        <v>1917</v>
      </c>
      <c r="F271" s="244" t="s">
        <v>1918</v>
      </c>
      <c r="G271" s="245" t="s">
        <v>417</v>
      </c>
      <c r="H271" s="246">
        <v>0.9</v>
      </c>
      <c r="I271" s="247"/>
      <c r="J271" s="248">
        <f>ROUND(I271*H271,2)</f>
        <v>0</v>
      </c>
      <c r="K271" s="244" t="s">
        <v>216</v>
      </c>
      <c r="L271" s="45"/>
      <c r="M271" s="249" t="s">
        <v>1</v>
      </c>
      <c r="N271" s="250" t="s">
        <v>40</v>
      </c>
      <c r="O271" s="92"/>
      <c r="P271" s="251">
        <f>O271*H271</f>
        <v>0</v>
      </c>
      <c r="Q271" s="251">
        <v>0</v>
      </c>
      <c r="R271" s="251">
        <f>Q271*H271</f>
        <v>0</v>
      </c>
      <c r="S271" s="251">
        <v>0</v>
      </c>
      <c r="T271" s="252">
        <f>S271*H271</f>
        <v>0</v>
      </c>
      <c r="U271" s="39"/>
      <c r="V271" s="39"/>
      <c r="W271" s="39"/>
      <c r="X271" s="39"/>
      <c r="Y271" s="39"/>
      <c r="Z271" s="39"/>
      <c r="AA271" s="39"/>
      <c r="AB271" s="39"/>
      <c r="AC271" s="39"/>
      <c r="AD271" s="39"/>
      <c r="AE271" s="39"/>
      <c r="AR271" s="253" t="s">
        <v>195</v>
      </c>
      <c r="AT271" s="253" t="s">
        <v>175</v>
      </c>
      <c r="AU271" s="253" t="s">
        <v>85</v>
      </c>
      <c r="AY271" s="18" t="s">
        <v>172</v>
      </c>
      <c r="BE271" s="254">
        <f>IF(N271="základní",J271,0)</f>
        <v>0</v>
      </c>
      <c r="BF271" s="254">
        <f>IF(N271="snížená",J271,0)</f>
        <v>0</v>
      </c>
      <c r="BG271" s="254">
        <f>IF(N271="zákl. přenesená",J271,0)</f>
        <v>0</v>
      </c>
      <c r="BH271" s="254">
        <f>IF(N271="sníž. přenesená",J271,0)</f>
        <v>0</v>
      </c>
      <c r="BI271" s="254">
        <f>IF(N271="nulová",J271,0)</f>
        <v>0</v>
      </c>
      <c r="BJ271" s="18" t="s">
        <v>83</v>
      </c>
      <c r="BK271" s="254">
        <f>ROUND(I271*H271,2)</f>
        <v>0</v>
      </c>
      <c r="BL271" s="18" t="s">
        <v>195</v>
      </c>
      <c r="BM271" s="253" t="s">
        <v>1919</v>
      </c>
    </row>
    <row r="272" spans="1:47" s="2" customFormat="1" ht="12">
      <c r="A272" s="39"/>
      <c r="B272" s="40"/>
      <c r="C272" s="41"/>
      <c r="D272" s="255" t="s">
        <v>182</v>
      </c>
      <c r="E272" s="41"/>
      <c r="F272" s="256" t="s">
        <v>1920</v>
      </c>
      <c r="G272" s="41"/>
      <c r="H272" s="41"/>
      <c r="I272" s="210"/>
      <c r="J272" s="41"/>
      <c r="K272" s="41"/>
      <c r="L272" s="45"/>
      <c r="M272" s="257"/>
      <c r="N272" s="258"/>
      <c r="O272" s="92"/>
      <c r="P272" s="92"/>
      <c r="Q272" s="92"/>
      <c r="R272" s="92"/>
      <c r="S272" s="92"/>
      <c r="T272" s="93"/>
      <c r="U272" s="39"/>
      <c r="V272" s="39"/>
      <c r="W272" s="39"/>
      <c r="X272" s="39"/>
      <c r="Y272" s="39"/>
      <c r="Z272" s="39"/>
      <c r="AA272" s="39"/>
      <c r="AB272" s="39"/>
      <c r="AC272" s="39"/>
      <c r="AD272" s="39"/>
      <c r="AE272" s="39"/>
      <c r="AT272" s="18" t="s">
        <v>182</v>
      </c>
      <c r="AU272" s="18" t="s">
        <v>85</v>
      </c>
    </row>
    <row r="273" spans="1:47" s="2" customFormat="1" ht="12">
      <c r="A273" s="39"/>
      <c r="B273" s="40"/>
      <c r="C273" s="41"/>
      <c r="D273" s="271" t="s">
        <v>218</v>
      </c>
      <c r="E273" s="41"/>
      <c r="F273" s="272" t="s">
        <v>1921</v>
      </c>
      <c r="G273" s="41"/>
      <c r="H273" s="41"/>
      <c r="I273" s="210"/>
      <c r="J273" s="41"/>
      <c r="K273" s="41"/>
      <c r="L273" s="45"/>
      <c r="M273" s="257"/>
      <c r="N273" s="258"/>
      <c r="O273" s="92"/>
      <c r="P273" s="92"/>
      <c r="Q273" s="92"/>
      <c r="R273" s="92"/>
      <c r="S273" s="92"/>
      <c r="T273" s="93"/>
      <c r="U273" s="39"/>
      <c r="V273" s="39"/>
      <c r="W273" s="39"/>
      <c r="X273" s="39"/>
      <c r="Y273" s="39"/>
      <c r="Z273" s="39"/>
      <c r="AA273" s="39"/>
      <c r="AB273" s="39"/>
      <c r="AC273" s="39"/>
      <c r="AD273" s="39"/>
      <c r="AE273" s="39"/>
      <c r="AT273" s="18" t="s">
        <v>218</v>
      </c>
      <c r="AU273" s="18" t="s">
        <v>85</v>
      </c>
    </row>
    <row r="274" spans="1:47" s="2" customFormat="1" ht="12">
      <c r="A274" s="39"/>
      <c r="B274" s="40"/>
      <c r="C274" s="41"/>
      <c r="D274" s="255" t="s">
        <v>242</v>
      </c>
      <c r="E274" s="41"/>
      <c r="F274" s="259" t="s">
        <v>1922</v>
      </c>
      <c r="G274" s="41"/>
      <c r="H274" s="41"/>
      <c r="I274" s="210"/>
      <c r="J274" s="41"/>
      <c r="K274" s="41"/>
      <c r="L274" s="45"/>
      <c r="M274" s="257"/>
      <c r="N274" s="258"/>
      <c r="O274" s="92"/>
      <c r="P274" s="92"/>
      <c r="Q274" s="92"/>
      <c r="R274" s="92"/>
      <c r="S274" s="92"/>
      <c r="T274" s="93"/>
      <c r="U274" s="39"/>
      <c r="V274" s="39"/>
      <c r="W274" s="39"/>
      <c r="X274" s="39"/>
      <c r="Y274" s="39"/>
      <c r="Z274" s="39"/>
      <c r="AA274" s="39"/>
      <c r="AB274" s="39"/>
      <c r="AC274" s="39"/>
      <c r="AD274" s="39"/>
      <c r="AE274" s="39"/>
      <c r="AT274" s="18" t="s">
        <v>242</v>
      </c>
      <c r="AU274" s="18" t="s">
        <v>85</v>
      </c>
    </row>
    <row r="275" spans="1:51" s="14" customFormat="1" ht="12">
      <c r="A275" s="14"/>
      <c r="B275" s="277"/>
      <c r="C275" s="278"/>
      <c r="D275" s="255" t="s">
        <v>203</v>
      </c>
      <c r="E275" s="279" t="s">
        <v>1</v>
      </c>
      <c r="F275" s="280" t="s">
        <v>1923</v>
      </c>
      <c r="G275" s="278"/>
      <c r="H275" s="279" t="s">
        <v>1</v>
      </c>
      <c r="I275" s="281"/>
      <c r="J275" s="278"/>
      <c r="K275" s="278"/>
      <c r="L275" s="282"/>
      <c r="M275" s="283"/>
      <c r="N275" s="284"/>
      <c r="O275" s="284"/>
      <c r="P275" s="284"/>
      <c r="Q275" s="284"/>
      <c r="R275" s="284"/>
      <c r="S275" s="284"/>
      <c r="T275" s="285"/>
      <c r="U275" s="14"/>
      <c r="V275" s="14"/>
      <c r="W275" s="14"/>
      <c r="X275" s="14"/>
      <c r="Y275" s="14"/>
      <c r="Z275" s="14"/>
      <c r="AA275" s="14"/>
      <c r="AB275" s="14"/>
      <c r="AC275" s="14"/>
      <c r="AD275" s="14"/>
      <c r="AE275" s="14"/>
      <c r="AT275" s="286" t="s">
        <v>203</v>
      </c>
      <c r="AU275" s="286" t="s">
        <v>85</v>
      </c>
      <c r="AV275" s="14" t="s">
        <v>83</v>
      </c>
      <c r="AW275" s="14" t="s">
        <v>32</v>
      </c>
      <c r="AX275" s="14" t="s">
        <v>75</v>
      </c>
      <c r="AY275" s="286" t="s">
        <v>172</v>
      </c>
    </row>
    <row r="276" spans="1:51" s="13" customFormat="1" ht="12">
      <c r="A276" s="13"/>
      <c r="B276" s="260"/>
      <c r="C276" s="261"/>
      <c r="D276" s="255" t="s">
        <v>203</v>
      </c>
      <c r="E276" s="262" t="s">
        <v>1</v>
      </c>
      <c r="F276" s="263" t="s">
        <v>1924</v>
      </c>
      <c r="G276" s="261"/>
      <c r="H276" s="264">
        <v>0.9</v>
      </c>
      <c r="I276" s="265"/>
      <c r="J276" s="261"/>
      <c r="K276" s="261"/>
      <c r="L276" s="266"/>
      <c r="M276" s="267"/>
      <c r="N276" s="268"/>
      <c r="O276" s="268"/>
      <c r="P276" s="268"/>
      <c r="Q276" s="268"/>
      <c r="R276" s="268"/>
      <c r="S276" s="268"/>
      <c r="T276" s="269"/>
      <c r="U276" s="13"/>
      <c r="V276" s="13"/>
      <c r="W276" s="13"/>
      <c r="X276" s="13"/>
      <c r="Y276" s="13"/>
      <c r="Z276" s="13"/>
      <c r="AA276" s="13"/>
      <c r="AB276" s="13"/>
      <c r="AC276" s="13"/>
      <c r="AD276" s="13"/>
      <c r="AE276" s="13"/>
      <c r="AT276" s="270" t="s">
        <v>203</v>
      </c>
      <c r="AU276" s="270" t="s">
        <v>85</v>
      </c>
      <c r="AV276" s="13" t="s">
        <v>85</v>
      </c>
      <c r="AW276" s="13" t="s">
        <v>32</v>
      </c>
      <c r="AX276" s="13" t="s">
        <v>83</v>
      </c>
      <c r="AY276" s="270" t="s">
        <v>172</v>
      </c>
    </row>
    <row r="277" spans="1:65" s="2" customFormat="1" ht="24.15" customHeight="1">
      <c r="A277" s="39"/>
      <c r="B277" s="40"/>
      <c r="C277" s="242" t="s">
        <v>533</v>
      </c>
      <c r="D277" s="242" t="s">
        <v>175</v>
      </c>
      <c r="E277" s="243" t="s">
        <v>1925</v>
      </c>
      <c r="F277" s="244" t="s">
        <v>1926</v>
      </c>
      <c r="G277" s="245" t="s">
        <v>399</v>
      </c>
      <c r="H277" s="246">
        <v>7.8</v>
      </c>
      <c r="I277" s="247"/>
      <c r="J277" s="248">
        <f>ROUND(I277*H277,2)</f>
        <v>0</v>
      </c>
      <c r="K277" s="244" t="s">
        <v>216</v>
      </c>
      <c r="L277" s="45"/>
      <c r="M277" s="249" t="s">
        <v>1</v>
      </c>
      <c r="N277" s="250" t="s">
        <v>40</v>
      </c>
      <c r="O277" s="92"/>
      <c r="P277" s="251">
        <f>O277*H277</f>
        <v>0</v>
      </c>
      <c r="Q277" s="251">
        <v>0.74327</v>
      </c>
      <c r="R277" s="251">
        <f>Q277*H277</f>
        <v>5.797505999999999</v>
      </c>
      <c r="S277" s="251">
        <v>0</v>
      </c>
      <c r="T277" s="252">
        <f>S277*H277</f>
        <v>0</v>
      </c>
      <c r="U277" s="39"/>
      <c r="V277" s="39"/>
      <c r="W277" s="39"/>
      <c r="X277" s="39"/>
      <c r="Y277" s="39"/>
      <c r="Z277" s="39"/>
      <c r="AA277" s="39"/>
      <c r="AB277" s="39"/>
      <c r="AC277" s="39"/>
      <c r="AD277" s="39"/>
      <c r="AE277" s="39"/>
      <c r="AR277" s="253" t="s">
        <v>195</v>
      </c>
      <c r="AT277" s="253" t="s">
        <v>175</v>
      </c>
      <c r="AU277" s="253" t="s">
        <v>85</v>
      </c>
      <c r="AY277" s="18" t="s">
        <v>172</v>
      </c>
      <c r="BE277" s="254">
        <f>IF(N277="základní",J277,0)</f>
        <v>0</v>
      </c>
      <c r="BF277" s="254">
        <f>IF(N277="snížená",J277,0)</f>
        <v>0</v>
      </c>
      <c r="BG277" s="254">
        <f>IF(N277="zákl. přenesená",J277,0)</f>
        <v>0</v>
      </c>
      <c r="BH277" s="254">
        <f>IF(N277="sníž. přenesená",J277,0)</f>
        <v>0</v>
      </c>
      <c r="BI277" s="254">
        <f>IF(N277="nulová",J277,0)</f>
        <v>0</v>
      </c>
      <c r="BJ277" s="18" t="s">
        <v>83</v>
      </c>
      <c r="BK277" s="254">
        <f>ROUND(I277*H277,2)</f>
        <v>0</v>
      </c>
      <c r="BL277" s="18" t="s">
        <v>195</v>
      </c>
      <c r="BM277" s="253" t="s">
        <v>1927</v>
      </c>
    </row>
    <row r="278" spans="1:47" s="2" customFormat="1" ht="12">
      <c r="A278" s="39"/>
      <c r="B278" s="40"/>
      <c r="C278" s="41"/>
      <c r="D278" s="255" t="s">
        <v>182</v>
      </c>
      <c r="E278" s="41"/>
      <c r="F278" s="256" t="s">
        <v>1928</v>
      </c>
      <c r="G278" s="41"/>
      <c r="H278" s="41"/>
      <c r="I278" s="210"/>
      <c r="J278" s="41"/>
      <c r="K278" s="41"/>
      <c r="L278" s="45"/>
      <c r="M278" s="257"/>
      <c r="N278" s="258"/>
      <c r="O278" s="92"/>
      <c r="P278" s="92"/>
      <c r="Q278" s="92"/>
      <c r="R278" s="92"/>
      <c r="S278" s="92"/>
      <c r="T278" s="93"/>
      <c r="U278" s="39"/>
      <c r="V278" s="39"/>
      <c r="W278" s="39"/>
      <c r="X278" s="39"/>
      <c r="Y278" s="39"/>
      <c r="Z278" s="39"/>
      <c r="AA278" s="39"/>
      <c r="AB278" s="39"/>
      <c r="AC278" s="39"/>
      <c r="AD278" s="39"/>
      <c r="AE278" s="39"/>
      <c r="AT278" s="18" t="s">
        <v>182</v>
      </c>
      <c r="AU278" s="18" t="s">
        <v>85</v>
      </c>
    </row>
    <row r="279" spans="1:47" s="2" customFormat="1" ht="12">
      <c r="A279" s="39"/>
      <c r="B279" s="40"/>
      <c r="C279" s="41"/>
      <c r="D279" s="271" t="s">
        <v>218</v>
      </c>
      <c r="E279" s="41"/>
      <c r="F279" s="272" t="s">
        <v>1929</v>
      </c>
      <c r="G279" s="41"/>
      <c r="H279" s="41"/>
      <c r="I279" s="210"/>
      <c r="J279" s="41"/>
      <c r="K279" s="41"/>
      <c r="L279" s="45"/>
      <c r="M279" s="257"/>
      <c r="N279" s="258"/>
      <c r="O279" s="92"/>
      <c r="P279" s="92"/>
      <c r="Q279" s="92"/>
      <c r="R279" s="92"/>
      <c r="S279" s="92"/>
      <c r="T279" s="93"/>
      <c r="U279" s="39"/>
      <c r="V279" s="39"/>
      <c r="W279" s="39"/>
      <c r="X279" s="39"/>
      <c r="Y279" s="39"/>
      <c r="Z279" s="39"/>
      <c r="AA279" s="39"/>
      <c r="AB279" s="39"/>
      <c r="AC279" s="39"/>
      <c r="AD279" s="39"/>
      <c r="AE279" s="39"/>
      <c r="AT279" s="18" t="s">
        <v>218</v>
      </c>
      <c r="AU279" s="18" t="s">
        <v>85</v>
      </c>
    </row>
    <row r="280" spans="1:47" s="2" customFormat="1" ht="12">
      <c r="A280" s="39"/>
      <c r="B280" s="40"/>
      <c r="C280" s="41"/>
      <c r="D280" s="255" t="s">
        <v>242</v>
      </c>
      <c r="E280" s="41"/>
      <c r="F280" s="259" t="s">
        <v>1930</v>
      </c>
      <c r="G280" s="41"/>
      <c r="H280" s="41"/>
      <c r="I280" s="210"/>
      <c r="J280" s="41"/>
      <c r="K280" s="41"/>
      <c r="L280" s="45"/>
      <c r="M280" s="257"/>
      <c r="N280" s="258"/>
      <c r="O280" s="92"/>
      <c r="P280" s="92"/>
      <c r="Q280" s="92"/>
      <c r="R280" s="92"/>
      <c r="S280" s="92"/>
      <c r="T280" s="93"/>
      <c r="U280" s="39"/>
      <c r="V280" s="39"/>
      <c r="W280" s="39"/>
      <c r="X280" s="39"/>
      <c r="Y280" s="39"/>
      <c r="Z280" s="39"/>
      <c r="AA280" s="39"/>
      <c r="AB280" s="39"/>
      <c r="AC280" s="39"/>
      <c r="AD280" s="39"/>
      <c r="AE280" s="39"/>
      <c r="AT280" s="18" t="s">
        <v>242</v>
      </c>
      <c r="AU280" s="18" t="s">
        <v>85</v>
      </c>
    </row>
    <row r="281" spans="1:51" s="13" customFormat="1" ht="12">
      <c r="A281" s="13"/>
      <c r="B281" s="260"/>
      <c r="C281" s="261"/>
      <c r="D281" s="255" t="s">
        <v>203</v>
      </c>
      <c r="E281" s="262" t="s">
        <v>1</v>
      </c>
      <c r="F281" s="263" t="s">
        <v>1931</v>
      </c>
      <c r="G281" s="261"/>
      <c r="H281" s="264">
        <v>7.8</v>
      </c>
      <c r="I281" s="265"/>
      <c r="J281" s="261"/>
      <c r="K281" s="261"/>
      <c r="L281" s="266"/>
      <c r="M281" s="267"/>
      <c r="N281" s="268"/>
      <c r="O281" s="268"/>
      <c r="P281" s="268"/>
      <c r="Q281" s="268"/>
      <c r="R281" s="268"/>
      <c r="S281" s="268"/>
      <c r="T281" s="269"/>
      <c r="U281" s="13"/>
      <c r="V281" s="13"/>
      <c r="W281" s="13"/>
      <c r="X281" s="13"/>
      <c r="Y281" s="13"/>
      <c r="Z281" s="13"/>
      <c r="AA281" s="13"/>
      <c r="AB281" s="13"/>
      <c r="AC281" s="13"/>
      <c r="AD281" s="13"/>
      <c r="AE281" s="13"/>
      <c r="AT281" s="270" t="s">
        <v>203</v>
      </c>
      <c r="AU281" s="270" t="s">
        <v>85</v>
      </c>
      <c r="AV281" s="13" t="s">
        <v>85</v>
      </c>
      <c r="AW281" s="13" t="s">
        <v>32</v>
      </c>
      <c r="AX281" s="13" t="s">
        <v>83</v>
      </c>
      <c r="AY281" s="270" t="s">
        <v>172</v>
      </c>
    </row>
    <row r="282" spans="1:65" s="2" customFormat="1" ht="24.15" customHeight="1">
      <c r="A282" s="39"/>
      <c r="B282" s="40"/>
      <c r="C282" s="242" t="s">
        <v>537</v>
      </c>
      <c r="D282" s="242" t="s">
        <v>175</v>
      </c>
      <c r="E282" s="243" t="s">
        <v>1932</v>
      </c>
      <c r="F282" s="244" t="s">
        <v>1933</v>
      </c>
      <c r="G282" s="245" t="s">
        <v>399</v>
      </c>
      <c r="H282" s="246">
        <v>7.8</v>
      </c>
      <c r="I282" s="247"/>
      <c r="J282" s="248">
        <f>ROUND(I282*H282,2)</f>
        <v>0</v>
      </c>
      <c r="K282" s="244" t="s">
        <v>179</v>
      </c>
      <c r="L282" s="45"/>
      <c r="M282" s="249" t="s">
        <v>1</v>
      </c>
      <c r="N282" s="250" t="s">
        <v>40</v>
      </c>
      <c r="O282" s="92"/>
      <c r="P282" s="251">
        <f>O282*H282</f>
        <v>0</v>
      </c>
      <c r="Q282" s="251">
        <v>0</v>
      </c>
      <c r="R282" s="251">
        <f>Q282*H282</f>
        <v>0</v>
      </c>
      <c r="S282" s="251">
        <v>0</v>
      </c>
      <c r="T282" s="252">
        <f>S282*H282</f>
        <v>0</v>
      </c>
      <c r="U282" s="39"/>
      <c r="V282" s="39"/>
      <c r="W282" s="39"/>
      <c r="X282" s="39"/>
      <c r="Y282" s="39"/>
      <c r="Z282" s="39"/>
      <c r="AA282" s="39"/>
      <c r="AB282" s="39"/>
      <c r="AC282" s="39"/>
      <c r="AD282" s="39"/>
      <c r="AE282" s="39"/>
      <c r="AR282" s="253" t="s">
        <v>195</v>
      </c>
      <c r="AT282" s="253" t="s">
        <v>175</v>
      </c>
      <c r="AU282" s="253" t="s">
        <v>85</v>
      </c>
      <c r="AY282" s="18" t="s">
        <v>172</v>
      </c>
      <c r="BE282" s="254">
        <f>IF(N282="základní",J282,0)</f>
        <v>0</v>
      </c>
      <c r="BF282" s="254">
        <f>IF(N282="snížená",J282,0)</f>
        <v>0</v>
      </c>
      <c r="BG282" s="254">
        <f>IF(N282="zákl. přenesená",J282,0)</f>
        <v>0</v>
      </c>
      <c r="BH282" s="254">
        <f>IF(N282="sníž. přenesená",J282,0)</f>
        <v>0</v>
      </c>
      <c r="BI282" s="254">
        <f>IF(N282="nulová",J282,0)</f>
        <v>0</v>
      </c>
      <c r="BJ282" s="18" t="s">
        <v>83</v>
      </c>
      <c r="BK282" s="254">
        <f>ROUND(I282*H282,2)</f>
        <v>0</v>
      </c>
      <c r="BL282" s="18" t="s">
        <v>195</v>
      </c>
      <c r="BM282" s="253" t="s">
        <v>1934</v>
      </c>
    </row>
    <row r="283" spans="1:47" s="2" customFormat="1" ht="12">
      <c r="A283" s="39"/>
      <c r="B283" s="40"/>
      <c r="C283" s="41"/>
      <c r="D283" s="255" t="s">
        <v>182</v>
      </c>
      <c r="E283" s="41"/>
      <c r="F283" s="256" t="s">
        <v>1935</v>
      </c>
      <c r="G283" s="41"/>
      <c r="H283" s="41"/>
      <c r="I283" s="210"/>
      <c r="J283" s="41"/>
      <c r="K283" s="41"/>
      <c r="L283" s="45"/>
      <c r="M283" s="257"/>
      <c r="N283" s="258"/>
      <c r="O283" s="92"/>
      <c r="P283" s="92"/>
      <c r="Q283" s="92"/>
      <c r="R283" s="92"/>
      <c r="S283" s="92"/>
      <c r="T283" s="93"/>
      <c r="U283" s="39"/>
      <c r="V283" s="39"/>
      <c r="W283" s="39"/>
      <c r="X283" s="39"/>
      <c r="Y283" s="39"/>
      <c r="Z283" s="39"/>
      <c r="AA283" s="39"/>
      <c r="AB283" s="39"/>
      <c r="AC283" s="39"/>
      <c r="AD283" s="39"/>
      <c r="AE283" s="39"/>
      <c r="AT283" s="18" t="s">
        <v>182</v>
      </c>
      <c r="AU283" s="18" t="s">
        <v>85</v>
      </c>
    </row>
    <row r="284" spans="1:47" s="2" customFormat="1" ht="12">
      <c r="A284" s="39"/>
      <c r="B284" s="40"/>
      <c r="C284" s="41"/>
      <c r="D284" s="255" t="s">
        <v>242</v>
      </c>
      <c r="E284" s="41"/>
      <c r="F284" s="259" t="s">
        <v>1936</v>
      </c>
      <c r="G284" s="41"/>
      <c r="H284" s="41"/>
      <c r="I284" s="210"/>
      <c r="J284" s="41"/>
      <c r="K284" s="41"/>
      <c r="L284" s="45"/>
      <c r="M284" s="257"/>
      <c r="N284" s="258"/>
      <c r="O284" s="92"/>
      <c r="P284" s="92"/>
      <c r="Q284" s="92"/>
      <c r="R284" s="92"/>
      <c r="S284" s="92"/>
      <c r="T284" s="93"/>
      <c r="U284" s="39"/>
      <c r="V284" s="39"/>
      <c r="W284" s="39"/>
      <c r="X284" s="39"/>
      <c r="Y284" s="39"/>
      <c r="Z284" s="39"/>
      <c r="AA284" s="39"/>
      <c r="AB284" s="39"/>
      <c r="AC284" s="39"/>
      <c r="AD284" s="39"/>
      <c r="AE284" s="39"/>
      <c r="AT284" s="18" t="s">
        <v>242</v>
      </c>
      <c r="AU284" s="18" t="s">
        <v>85</v>
      </c>
    </row>
    <row r="285" spans="1:47" s="2" customFormat="1" ht="12">
      <c r="A285" s="39"/>
      <c r="B285" s="40"/>
      <c r="C285" s="41"/>
      <c r="D285" s="255" t="s">
        <v>183</v>
      </c>
      <c r="E285" s="41"/>
      <c r="F285" s="259" t="s">
        <v>1937</v>
      </c>
      <c r="G285" s="41"/>
      <c r="H285" s="41"/>
      <c r="I285" s="210"/>
      <c r="J285" s="41"/>
      <c r="K285" s="41"/>
      <c r="L285" s="45"/>
      <c r="M285" s="257"/>
      <c r="N285" s="258"/>
      <c r="O285" s="92"/>
      <c r="P285" s="92"/>
      <c r="Q285" s="92"/>
      <c r="R285" s="92"/>
      <c r="S285" s="92"/>
      <c r="T285" s="93"/>
      <c r="U285" s="39"/>
      <c r="V285" s="39"/>
      <c r="W285" s="39"/>
      <c r="X285" s="39"/>
      <c r="Y285" s="39"/>
      <c r="Z285" s="39"/>
      <c r="AA285" s="39"/>
      <c r="AB285" s="39"/>
      <c r="AC285" s="39"/>
      <c r="AD285" s="39"/>
      <c r="AE285" s="39"/>
      <c r="AT285" s="18" t="s">
        <v>183</v>
      </c>
      <c r="AU285" s="18" t="s">
        <v>85</v>
      </c>
    </row>
    <row r="286" spans="1:51" s="13" customFormat="1" ht="12">
      <c r="A286" s="13"/>
      <c r="B286" s="260"/>
      <c r="C286" s="261"/>
      <c r="D286" s="255" t="s">
        <v>203</v>
      </c>
      <c r="E286" s="262" t="s">
        <v>1</v>
      </c>
      <c r="F286" s="263" t="s">
        <v>1938</v>
      </c>
      <c r="G286" s="261"/>
      <c r="H286" s="264">
        <v>7.8</v>
      </c>
      <c r="I286" s="265"/>
      <c r="J286" s="261"/>
      <c r="K286" s="261"/>
      <c r="L286" s="266"/>
      <c r="M286" s="267"/>
      <c r="N286" s="268"/>
      <c r="O286" s="268"/>
      <c r="P286" s="268"/>
      <c r="Q286" s="268"/>
      <c r="R286" s="268"/>
      <c r="S286" s="268"/>
      <c r="T286" s="269"/>
      <c r="U286" s="13"/>
      <c r="V286" s="13"/>
      <c r="W286" s="13"/>
      <c r="X286" s="13"/>
      <c r="Y286" s="13"/>
      <c r="Z286" s="13"/>
      <c r="AA286" s="13"/>
      <c r="AB286" s="13"/>
      <c r="AC286" s="13"/>
      <c r="AD286" s="13"/>
      <c r="AE286" s="13"/>
      <c r="AT286" s="270" t="s">
        <v>203</v>
      </c>
      <c r="AU286" s="270" t="s">
        <v>85</v>
      </c>
      <c r="AV286" s="13" t="s">
        <v>85</v>
      </c>
      <c r="AW286" s="13" t="s">
        <v>32</v>
      </c>
      <c r="AX286" s="13" t="s">
        <v>83</v>
      </c>
      <c r="AY286" s="270" t="s">
        <v>172</v>
      </c>
    </row>
    <row r="287" spans="1:63" s="12" customFormat="1" ht="22.8" customHeight="1">
      <c r="A287" s="12"/>
      <c r="B287" s="226"/>
      <c r="C287" s="227"/>
      <c r="D287" s="228" t="s">
        <v>74</v>
      </c>
      <c r="E287" s="240" t="s">
        <v>220</v>
      </c>
      <c r="F287" s="240" t="s">
        <v>526</v>
      </c>
      <c r="G287" s="227"/>
      <c r="H287" s="227"/>
      <c r="I287" s="230"/>
      <c r="J287" s="241">
        <f>BK287</f>
        <v>0</v>
      </c>
      <c r="K287" s="227"/>
      <c r="L287" s="232"/>
      <c r="M287" s="233"/>
      <c r="N287" s="234"/>
      <c r="O287" s="234"/>
      <c r="P287" s="235">
        <f>SUM(P288:P331)</f>
        <v>0</v>
      </c>
      <c r="Q287" s="234"/>
      <c r="R287" s="235">
        <f>SUM(R288:R331)</f>
        <v>17.4261374</v>
      </c>
      <c r="S287" s="234"/>
      <c r="T287" s="236">
        <f>SUM(T288:T331)</f>
        <v>0</v>
      </c>
      <c r="U287" s="12"/>
      <c r="V287" s="12"/>
      <c r="W287" s="12"/>
      <c r="X287" s="12"/>
      <c r="Y287" s="12"/>
      <c r="Z287" s="12"/>
      <c r="AA287" s="12"/>
      <c r="AB287" s="12"/>
      <c r="AC287" s="12"/>
      <c r="AD287" s="12"/>
      <c r="AE287" s="12"/>
      <c r="AR287" s="237" t="s">
        <v>83</v>
      </c>
      <c r="AT287" s="238" t="s">
        <v>74</v>
      </c>
      <c r="AU287" s="238" t="s">
        <v>83</v>
      </c>
      <c r="AY287" s="237" t="s">
        <v>172</v>
      </c>
      <c r="BK287" s="239">
        <f>SUM(BK288:BK331)</f>
        <v>0</v>
      </c>
    </row>
    <row r="288" spans="1:65" s="2" customFormat="1" ht="16.5" customHeight="1">
      <c r="A288" s="39"/>
      <c r="B288" s="40"/>
      <c r="C288" s="242" t="s">
        <v>541</v>
      </c>
      <c r="D288" s="242" t="s">
        <v>175</v>
      </c>
      <c r="E288" s="243" t="s">
        <v>1939</v>
      </c>
      <c r="F288" s="244" t="s">
        <v>1940</v>
      </c>
      <c r="G288" s="245" t="s">
        <v>238</v>
      </c>
      <c r="H288" s="246">
        <v>1</v>
      </c>
      <c r="I288" s="247"/>
      <c r="J288" s="248">
        <f>ROUND(I288*H288,2)</f>
        <v>0</v>
      </c>
      <c r="K288" s="244" t="s">
        <v>1</v>
      </c>
      <c r="L288" s="45"/>
      <c r="M288" s="249" t="s">
        <v>1</v>
      </c>
      <c r="N288" s="250" t="s">
        <v>40</v>
      </c>
      <c r="O288" s="92"/>
      <c r="P288" s="251">
        <f>O288*H288</f>
        <v>0</v>
      </c>
      <c r="Q288" s="251">
        <v>0</v>
      </c>
      <c r="R288" s="251">
        <f>Q288*H288</f>
        <v>0</v>
      </c>
      <c r="S288" s="251">
        <v>0</v>
      </c>
      <c r="T288" s="252">
        <f>S288*H288</f>
        <v>0</v>
      </c>
      <c r="U288" s="39"/>
      <c r="V288" s="39"/>
      <c r="W288" s="39"/>
      <c r="X288" s="39"/>
      <c r="Y288" s="39"/>
      <c r="Z288" s="39"/>
      <c r="AA288" s="39"/>
      <c r="AB288" s="39"/>
      <c r="AC288" s="39"/>
      <c r="AD288" s="39"/>
      <c r="AE288" s="39"/>
      <c r="AR288" s="253" t="s">
        <v>195</v>
      </c>
      <c r="AT288" s="253" t="s">
        <v>175</v>
      </c>
      <c r="AU288" s="253" t="s">
        <v>85</v>
      </c>
      <c r="AY288" s="18" t="s">
        <v>172</v>
      </c>
      <c r="BE288" s="254">
        <f>IF(N288="základní",J288,0)</f>
        <v>0</v>
      </c>
      <c r="BF288" s="254">
        <f>IF(N288="snížená",J288,0)</f>
        <v>0</v>
      </c>
      <c r="BG288" s="254">
        <f>IF(N288="zákl. přenesená",J288,0)</f>
        <v>0</v>
      </c>
      <c r="BH288" s="254">
        <f>IF(N288="sníž. přenesená",J288,0)</f>
        <v>0</v>
      </c>
      <c r="BI288" s="254">
        <f>IF(N288="nulová",J288,0)</f>
        <v>0</v>
      </c>
      <c r="BJ288" s="18" t="s">
        <v>83</v>
      </c>
      <c r="BK288" s="254">
        <f>ROUND(I288*H288,2)</f>
        <v>0</v>
      </c>
      <c r="BL288" s="18" t="s">
        <v>195</v>
      </c>
      <c r="BM288" s="253" t="s">
        <v>1941</v>
      </c>
    </row>
    <row r="289" spans="1:47" s="2" customFormat="1" ht="12">
      <c r="A289" s="39"/>
      <c r="B289" s="40"/>
      <c r="C289" s="41"/>
      <c r="D289" s="255" t="s">
        <v>182</v>
      </c>
      <c r="E289" s="41"/>
      <c r="F289" s="256" t="s">
        <v>1942</v>
      </c>
      <c r="G289" s="41"/>
      <c r="H289" s="41"/>
      <c r="I289" s="210"/>
      <c r="J289" s="41"/>
      <c r="K289" s="41"/>
      <c r="L289" s="45"/>
      <c r="M289" s="257"/>
      <c r="N289" s="258"/>
      <c r="O289" s="92"/>
      <c r="P289" s="92"/>
      <c r="Q289" s="92"/>
      <c r="R289" s="92"/>
      <c r="S289" s="92"/>
      <c r="T289" s="93"/>
      <c r="U289" s="39"/>
      <c r="V289" s="39"/>
      <c r="W289" s="39"/>
      <c r="X289" s="39"/>
      <c r="Y289" s="39"/>
      <c r="Z289" s="39"/>
      <c r="AA289" s="39"/>
      <c r="AB289" s="39"/>
      <c r="AC289" s="39"/>
      <c r="AD289" s="39"/>
      <c r="AE289" s="39"/>
      <c r="AT289" s="18" t="s">
        <v>182</v>
      </c>
      <c r="AU289" s="18" t="s">
        <v>85</v>
      </c>
    </row>
    <row r="290" spans="1:65" s="2" customFormat="1" ht="16.5" customHeight="1">
      <c r="A290" s="39"/>
      <c r="B290" s="40"/>
      <c r="C290" s="309" t="s">
        <v>545</v>
      </c>
      <c r="D290" s="309" t="s">
        <v>450</v>
      </c>
      <c r="E290" s="310" t="s">
        <v>1943</v>
      </c>
      <c r="F290" s="311" t="s">
        <v>1944</v>
      </c>
      <c r="G290" s="312" t="s">
        <v>369</v>
      </c>
      <c r="H290" s="313">
        <v>8.3</v>
      </c>
      <c r="I290" s="314"/>
      <c r="J290" s="315">
        <f>ROUND(I290*H290,2)</f>
        <v>0</v>
      </c>
      <c r="K290" s="311" t="s">
        <v>1</v>
      </c>
      <c r="L290" s="316"/>
      <c r="M290" s="317" t="s">
        <v>1</v>
      </c>
      <c r="N290" s="318" t="s">
        <v>40</v>
      </c>
      <c r="O290" s="92"/>
      <c r="P290" s="251">
        <f>O290*H290</f>
        <v>0</v>
      </c>
      <c r="Q290" s="251">
        <v>0.12777</v>
      </c>
      <c r="R290" s="251">
        <f>Q290*H290</f>
        <v>1.060491</v>
      </c>
      <c r="S290" s="251">
        <v>0</v>
      </c>
      <c r="T290" s="252">
        <f>S290*H290</f>
        <v>0</v>
      </c>
      <c r="U290" s="39"/>
      <c r="V290" s="39"/>
      <c r="W290" s="39"/>
      <c r="X290" s="39"/>
      <c r="Y290" s="39"/>
      <c r="Z290" s="39"/>
      <c r="AA290" s="39"/>
      <c r="AB290" s="39"/>
      <c r="AC290" s="39"/>
      <c r="AD290" s="39"/>
      <c r="AE290" s="39"/>
      <c r="AR290" s="253" t="s">
        <v>220</v>
      </c>
      <c r="AT290" s="253" t="s">
        <v>450</v>
      </c>
      <c r="AU290" s="253" t="s">
        <v>85</v>
      </c>
      <c r="AY290" s="18" t="s">
        <v>172</v>
      </c>
      <c r="BE290" s="254">
        <f>IF(N290="základní",J290,0)</f>
        <v>0</v>
      </c>
      <c r="BF290" s="254">
        <f>IF(N290="snížená",J290,0)</f>
        <v>0</v>
      </c>
      <c r="BG290" s="254">
        <f>IF(N290="zákl. přenesená",J290,0)</f>
        <v>0</v>
      </c>
      <c r="BH290" s="254">
        <f>IF(N290="sníž. přenesená",J290,0)</f>
        <v>0</v>
      </c>
      <c r="BI290" s="254">
        <f>IF(N290="nulová",J290,0)</f>
        <v>0</v>
      </c>
      <c r="BJ290" s="18" t="s">
        <v>83</v>
      </c>
      <c r="BK290" s="254">
        <f>ROUND(I290*H290,2)</f>
        <v>0</v>
      </c>
      <c r="BL290" s="18" t="s">
        <v>195</v>
      </c>
      <c r="BM290" s="253" t="s">
        <v>1945</v>
      </c>
    </row>
    <row r="291" spans="1:65" s="2" customFormat="1" ht="24.15" customHeight="1">
      <c r="A291" s="39"/>
      <c r="B291" s="40"/>
      <c r="C291" s="242" t="s">
        <v>549</v>
      </c>
      <c r="D291" s="242" t="s">
        <v>175</v>
      </c>
      <c r="E291" s="243" t="s">
        <v>1946</v>
      </c>
      <c r="F291" s="244" t="s">
        <v>1947</v>
      </c>
      <c r="G291" s="245" t="s">
        <v>369</v>
      </c>
      <c r="H291" s="246">
        <v>98.13</v>
      </c>
      <c r="I291" s="247"/>
      <c r="J291" s="248">
        <f>ROUND(I291*H291,2)</f>
        <v>0</v>
      </c>
      <c r="K291" s="244" t="s">
        <v>179</v>
      </c>
      <c r="L291" s="45"/>
      <c r="M291" s="249" t="s">
        <v>1</v>
      </c>
      <c r="N291" s="250" t="s">
        <v>40</v>
      </c>
      <c r="O291" s="92"/>
      <c r="P291" s="251">
        <f>O291*H291</f>
        <v>0</v>
      </c>
      <c r="Q291" s="251">
        <v>0</v>
      </c>
      <c r="R291" s="251">
        <f>Q291*H291</f>
        <v>0</v>
      </c>
      <c r="S291" s="251">
        <v>0</v>
      </c>
      <c r="T291" s="252">
        <f>S291*H291</f>
        <v>0</v>
      </c>
      <c r="U291" s="39"/>
      <c r="V291" s="39"/>
      <c r="W291" s="39"/>
      <c r="X291" s="39"/>
      <c r="Y291" s="39"/>
      <c r="Z291" s="39"/>
      <c r="AA291" s="39"/>
      <c r="AB291" s="39"/>
      <c r="AC291" s="39"/>
      <c r="AD291" s="39"/>
      <c r="AE291" s="39"/>
      <c r="AR291" s="253" t="s">
        <v>195</v>
      </c>
      <c r="AT291" s="253" t="s">
        <v>175</v>
      </c>
      <c r="AU291" s="253" t="s">
        <v>85</v>
      </c>
      <c r="AY291" s="18" t="s">
        <v>172</v>
      </c>
      <c r="BE291" s="254">
        <f>IF(N291="základní",J291,0)</f>
        <v>0</v>
      </c>
      <c r="BF291" s="254">
        <f>IF(N291="snížená",J291,0)</f>
        <v>0</v>
      </c>
      <c r="BG291" s="254">
        <f>IF(N291="zákl. přenesená",J291,0)</f>
        <v>0</v>
      </c>
      <c r="BH291" s="254">
        <f>IF(N291="sníž. přenesená",J291,0)</f>
        <v>0</v>
      </c>
      <c r="BI291" s="254">
        <f>IF(N291="nulová",J291,0)</f>
        <v>0</v>
      </c>
      <c r="BJ291" s="18" t="s">
        <v>83</v>
      </c>
      <c r="BK291" s="254">
        <f>ROUND(I291*H291,2)</f>
        <v>0</v>
      </c>
      <c r="BL291" s="18" t="s">
        <v>195</v>
      </c>
      <c r="BM291" s="253" t="s">
        <v>1948</v>
      </c>
    </row>
    <row r="292" spans="1:47" s="2" customFormat="1" ht="12">
      <c r="A292" s="39"/>
      <c r="B292" s="40"/>
      <c r="C292" s="41"/>
      <c r="D292" s="255" t="s">
        <v>182</v>
      </c>
      <c r="E292" s="41"/>
      <c r="F292" s="256" t="s">
        <v>1949</v>
      </c>
      <c r="G292" s="41"/>
      <c r="H292" s="41"/>
      <c r="I292" s="210"/>
      <c r="J292" s="41"/>
      <c r="K292" s="41"/>
      <c r="L292" s="45"/>
      <c r="M292" s="257"/>
      <c r="N292" s="258"/>
      <c r="O292" s="92"/>
      <c r="P292" s="92"/>
      <c r="Q292" s="92"/>
      <c r="R292" s="92"/>
      <c r="S292" s="92"/>
      <c r="T292" s="93"/>
      <c r="U292" s="39"/>
      <c r="V292" s="39"/>
      <c r="W292" s="39"/>
      <c r="X292" s="39"/>
      <c r="Y292" s="39"/>
      <c r="Z292" s="39"/>
      <c r="AA292" s="39"/>
      <c r="AB292" s="39"/>
      <c r="AC292" s="39"/>
      <c r="AD292" s="39"/>
      <c r="AE292" s="39"/>
      <c r="AT292" s="18" t="s">
        <v>182</v>
      </c>
      <c r="AU292" s="18" t="s">
        <v>85</v>
      </c>
    </row>
    <row r="293" spans="1:47" s="2" customFormat="1" ht="12">
      <c r="A293" s="39"/>
      <c r="B293" s="40"/>
      <c r="C293" s="41"/>
      <c r="D293" s="255" t="s">
        <v>242</v>
      </c>
      <c r="E293" s="41"/>
      <c r="F293" s="259" t="s">
        <v>1950</v>
      </c>
      <c r="G293" s="41"/>
      <c r="H293" s="41"/>
      <c r="I293" s="210"/>
      <c r="J293" s="41"/>
      <c r="K293" s="41"/>
      <c r="L293" s="45"/>
      <c r="M293" s="257"/>
      <c r="N293" s="258"/>
      <c r="O293" s="92"/>
      <c r="P293" s="92"/>
      <c r="Q293" s="92"/>
      <c r="R293" s="92"/>
      <c r="S293" s="92"/>
      <c r="T293" s="93"/>
      <c r="U293" s="39"/>
      <c r="V293" s="39"/>
      <c r="W293" s="39"/>
      <c r="X293" s="39"/>
      <c r="Y293" s="39"/>
      <c r="Z293" s="39"/>
      <c r="AA293" s="39"/>
      <c r="AB293" s="39"/>
      <c r="AC293" s="39"/>
      <c r="AD293" s="39"/>
      <c r="AE293" s="39"/>
      <c r="AT293" s="18" t="s">
        <v>242</v>
      </c>
      <c r="AU293" s="18" t="s">
        <v>85</v>
      </c>
    </row>
    <row r="294" spans="1:47" s="2" customFormat="1" ht="12">
      <c r="A294" s="39"/>
      <c r="B294" s="40"/>
      <c r="C294" s="41"/>
      <c r="D294" s="255" t="s">
        <v>183</v>
      </c>
      <c r="E294" s="41"/>
      <c r="F294" s="259" t="s">
        <v>1951</v>
      </c>
      <c r="G294" s="41"/>
      <c r="H294" s="41"/>
      <c r="I294" s="210"/>
      <c r="J294" s="41"/>
      <c r="K294" s="41"/>
      <c r="L294" s="45"/>
      <c r="M294" s="257"/>
      <c r="N294" s="258"/>
      <c r="O294" s="92"/>
      <c r="P294" s="92"/>
      <c r="Q294" s="92"/>
      <c r="R294" s="92"/>
      <c r="S294" s="92"/>
      <c r="T294" s="93"/>
      <c r="U294" s="39"/>
      <c r="V294" s="39"/>
      <c r="W294" s="39"/>
      <c r="X294" s="39"/>
      <c r="Y294" s="39"/>
      <c r="Z294" s="39"/>
      <c r="AA294" s="39"/>
      <c r="AB294" s="39"/>
      <c r="AC294" s="39"/>
      <c r="AD294" s="39"/>
      <c r="AE294" s="39"/>
      <c r="AT294" s="18" t="s">
        <v>183</v>
      </c>
      <c r="AU294" s="18" t="s">
        <v>85</v>
      </c>
    </row>
    <row r="295" spans="1:51" s="14" customFormat="1" ht="12">
      <c r="A295" s="14"/>
      <c r="B295" s="277"/>
      <c r="C295" s="278"/>
      <c r="D295" s="255" t="s">
        <v>203</v>
      </c>
      <c r="E295" s="279" t="s">
        <v>1</v>
      </c>
      <c r="F295" s="280" t="s">
        <v>1952</v>
      </c>
      <c r="G295" s="278"/>
      <c r="H295" s="279" t="s">
        <v>1</v>
      </c>
      <c r="I295" s="281"/>
      <c r="J295" s="278"/>
      <c r="K295" s="278"/>
      <c r="L295" s="282"/>
      <c r="M295" s="283"/>
      <c r="N295" s="284"/>
      <c r="O295" s="284"/>
      <c r="P295" s="284"/>
      <c r="Q295" s="284"/>
      <c r="R295" s="284"/>
      <c r="S295" s="284"/>
      <c r="T295" s="285"/>
      <c r="U295" s="14"/>
      <c r="V295" s="14"/>
      <c r="W295" s="14"/>
      <c r="X295" s="14"/>
      <c r="Y295" s="14"/>
      <c r="Z295" s="14"/>
      <c r="AA295" s="14"/>
      <c r="AB295" s="14"/>
      <c r="AC295" s="14"/>
      <c r="AD295" s="14"/>
      <c r="AE295" s="14"/>
      <c r="AT295" s="286" t="s">
        <v>203</v>
      </c>
      <c r="AU295" s="286" t="s">
        <v>85</v>
      </c>
      <c r="AV295" s="14" t="s">
        <v>83</v>
      </c>
      <c r="AW295" s="14" t="s">
        <v>32</v>
      </c>
      <c r="AX295" s="14" t="s">
        <v>75</v>
      </c>
      <c r="AY295" s="286" t="s">
        <v>172</v>
      </c>
    </row>
    <row r="296" spans="1:51" s="13" customFormat="1" ht="12">
      <c r="A296" s="13"/>
      <c r="B296" s="260"/>
      <c r="C296" s="261"/>
      <c r="D296" s="255" t="s">
        <v>203</v>
      </c>
      <c r="E296" s="262" t="s">
        <v>1</v>
      </c>
      <c r="F296" s="263" t="s">
        <v>1953</v>
      </c>
      <c r="G296" s="261"/>
      <c r="H296" s="264">
        <v>98.13</v>
      </c>
      <c r="I296" s="265"/>
      <c r="J296" s="261"/>
      <c r="K296" s="261"/>
      <c r="L296" s="266"/>
      <c r="M296" s="267"/>
      <c r="N296" s="268"/>
      <c r="O296" s="268"/>
      <c r="P296" s="268"/>
      <c r="Q296" s="268"/>
      <c r="R296" s="268"/>
      <c r="S296" s="268"/>
      <c r="T296" s="269"/>
      <c r="U296" s="13"/>
      <c r="V296" s="13"/>
      <c r="W296" s="13"/>
      <c r="X296" s="13"/>
      <c r="Y296" s="13"/>
      <c r="Z296" s="13"/>
      <c r="AA296" s="13"/>
      <c r="AB296" s="13"/>
      <c r="AC296" s="13"/>
      <c r="AD296" s="13"/>
      <c r="AE296" s="13"/>
      <c r="AT296" s="270" t="s">
        <v>203</v>
      </c>
      <c r="AU296" s="270" t="s">
        <v>85</v>
      </c>
      <c r="AV296" s="13" t="s">
        <v>85</v>
      </c>
      <c r="AW296" s="13" t="s">
        <v>32</v>
      </c>
      <c r="AX296" s="13" t="s">
        <v>83</v>
      </c>
      <c r="AY296" s="270" t="s">
        <v>172</v>
      </c>
    </row>
    <row r="297" spans="1:65" s="2" customFormat="1" ht="16.5" customHeight="1">
      <c r="A297" s="39"/>
      <c r="B297" s="40"/>
      <c r="C297" s="309" t="s">
        <v>553</v>
      </c>
      <c r="D297" s="309" t="s">
        <v>450</v>
      </c>
      <c r="E297" s="310" t="s">
        <v>1954</v>
      </c>
      <c r="F297" s="311" t="s">
        <v>1955</v>
      </c>
      <c r="G297" s="312" t="s">
        <v>369</v>
      </c>
      <c r="H297" s="313">
        <v>98.13</v>
      </c>
      <c r="I297" s="314"/>
      <c r="J297" s="315">
        <f>ROUND(I297*H297,2)</f>
        <v>0</v>
      </c>
      <c r="K297" s="311" t="s">
        <v>179</v>
      </c>
      <c r="L297" s="316"/>
      <c r="M297" s="317" t="s">
        <v>1</v>
      </c>
      <c r="N297" s="318" t="s">
        <v>40</v>
      </c>
      <c r="O297" s="92"/>
      <c r="P297" s="251">
        <f>O297*H297</f>
        <v>0</v>
      </c>
      <c r="Q297" s="251">
        <v>0.00048</v>
      </c>
      <c r="R297" s="251">
        <f>Q297*H297</f>
        <v>0.047102399999999996</v>
      </c>
      <c r="S297" s="251">
        <v>0</v>
      </c>
      <c r="T297" s="252">
        <f>S297*H297</f>
        <v>0</v>
      </c>
      <c r="U297" s="39"/>
      <c r="V297" s="39"/>
      <c r="W297" s="39"/>
      <c r="X297" s="39"/>
      <c r="Y297" s="39"/>
      <c r="Z297" s="39"/>
      <c r="AA297" s="39"/>
      <c r="AB297" s="39"/>
      <c r="AC297" s="39"/>
      <c r="AD297" s="39"/>
      <c r="AE297" s="39"/>
      <c r="AR297" s="253" t="s">
        <v>220</v>
      </c>
      <c r="AT297" s="253" t="s">
        <v>450</v>
      </c>
      <c r="AU297" s="253" t="s">
        <v>85</v>
      </c>
      <c r="AY297" s="18" t="s">
        <v>172</v>
      </c>
      <c r="BE297" s="254">
        <f>IF(N297="základní",J297,0)</f>
        <v>0</v>
      </c>
      <c r="BF297" s="254">
        <f>IF(N297="snížená",J297,0)</f>
        <v>0</v>
      </c>
      <c r="BG297" s="254">
        <f>IF(N297="zákl. přenesená",J297,0)</f>
        <v>0</v>
      </c>
      <c r="BH297" s="254">
        <f>IF(N297="sníž. přenesená",J297,0)</f>
        <v>0</v>
      </c>
      <c r="BI297" s="254">
        <f>IF(N297="nulová",J297,0)</f>
        <v>0</v>
      </c>
      <c r="BJ297" s="18" t="s">
        <v>83</v>
      </c>
      <c r="BK297" s="254">
        <f>ROUND(I297*H297,2)</f>
        <v>0</v>
      </c>
      <c r="BL297" s="18" t="s">
        <v>195</v>
      </c>
      <c r="BM297" s="253" t="s">
        <v>1956</v>
      </c>
    </row>
    <row r="298" spans="1:47" s="2" customFormat="1" ht="12">
      <c r="A298" s="39"/>
      <c r="B298" s="40"/>
      <c r="C298" s="41"/>
      <c r="D298" s="255" t="s">
        <v>182</v>
      </c>
      <c r="E298" s="41"/>
      <c r="F298" s="256" t="s">
        <v>1955</v>
      </c>
      <c r="G298" s="41"/>
      <c r="H298" s="41"/>
      <c r="I298" s="210"/>
      <c r="J298" s="41"/>
      <c r="K298" s="41"/>
      <c r="L298" s="45"/>
      <c r="M298" s="257"/>
      <c r="N298" s="258"/>
      <c r="O298" s="92"/>
      <c r="P298" s="92"/>
      <c r="Q298" s="92"/>
      <c r="R298" s="92"/>
      <c r="S298" s="92"/>
      <c r="T298" s="93"/>
      <c r="U298" s="39"/>
      <c r="V298" s="39"/>
      <c r="W298" s="39"/>
      <c r="X298" s="39"/>
      <c r="Y298" s="39"/>
      <c r="Z298" s="39"/>
      <c r="AA298" s="39"/>
      <c r="AB298" s="39"/>
      <c r="AC298" s="39"/>
      <c r="AD298" s="39"/>
      <c r="AE298" s="39"/>
      <c r="AT298" s="18" t="s">
        <v>182</v>
      </c>
      <c r="AU298" s="18" t="s">
        <v>85</v>
      </c>
    </row>
    <row r="299" spans="1:65" s="2" customFormat="1" ht="24.15" customHeight="1">
      <c r="A299" s="39"/>
      <c r="B299" s="40"/>
      <c r="C299" s="242" t="s">
        <v>557</v>
      </c>
      <c r="D299" s="242" t="s">
        <v>175</v>
      </c>
      <c r="E299" s="243" t="s">
        <v>1957</v>
      </c>
      <c r="F299" s="244" t="s">
        <v>1958</v>
      </c>
      <c r="G299" s="245" t="s">
        <v>369</v>
      </c>
      <c r="H299" s="246">
        <v>4.56</v>
      </c>
      <c r="I299" s="247"/>
      <c r="J299" s="248">
        <f>ROUND(I299*H299,2)</f>
        <v>0</v>
      </c>
      <c r="K299" s="244" t="s">
        <v>216</v>
      </c>
      <c r="L299" s="45"/>
      <c r="M299" s="249" t="s">
        <v>1</v>
      </c>
      <c r="N299" s="250" t="s">
        <v>40</v>
      </c>
      <c r="O299" s="92"/>
      <c r="P299" s="251">
        <f>O299*H299</f>
        <v>0</v>
      </c>
      <c r="Q299" s="251">
        <v>1E-05</v>
      </c>
      <c r="R299" s="251">
        <f>Q299*H299</f>
        <v>4.56E-05</v>
      </c>
      <c r="S299" s="251">
        <v>0</v>
      </c>
      <c r="T299" s="252">
        <f>S299*H299</f>
        <v>0</v>
      </c>
      <c r="U299" s="39"/>
      <c r="V299" s="39"/>
      <c r="W299" s="39"/>
      <c r="X299" s="39"/>
      <c r="Y299" s="39"/>
      <c r="Z299" s="39"/>
      <c r="AA299" s="39"/>
      <c r="AB299" s="39"/>
      <c r="AC299" s="39"/>
      <c r="AD299" s="39"/>
      <c r="AE299" s="39"/>
      <c r="AR299" s="253" t="s">
        <v>195</v>
      </c>
      <c r="AT299" s="253" t="s">
        <v>175</v>
      </c>
      <c r="AU299" s="253" t="s">
        <v>85</v>
      </c>
      <c r="AY299" s="18" t="s">
        <v>172</v>
      </c>
      <c r="BE299" s="254">
        <f>IF(N299="základní",J299,0)</f>
        <v>0</v>
      </c>
      <c r="BF299" s="254">
        <f>IF(N299="snížená",J299,0)</f>
        <v>0</v>
      </c>
      <c r="BG299" s="254">
        <f>IF(N299="zákl. přenesená",J299,0)</f>
        <v>0</v>
      </c>
      <c r="BH299" s="254">
        <f>IF(N299="sníž. přenesená",J299,0)</f>
        <v>0</v>
      </c>
      <c r="BI299" s="254">
        <f>IF(N299="nulová",J299,0)</f>
        <v>0</v>
      </c>
      <c r="BJ299" s="18" t="s">
        <v>83</v>
      </c>
      <c r="BK299" s="254">
        <f>ROUND(I299*H299,2)</f>
        <v>0</v>
      </c>
      <c r="BL299" s="18" t="s">
        <v>195</v>
      </c>
      <c r="BM299" s="253" t="s">
        <v>1959</v>
      </c>
    </row>
    <row r="300" spans="1:47" s="2" customFormat="1" ht="12">
      <c r="A300" s="39"/>
      <c r="B300" s="40"/>
      <c r="C300" s="41"/>
      <c r="D300" s="255" t="s">
        <v>182</v>
      </c>
      <c r="E300" s="41"/>
      <c r="F300" s="256" t="s">
        <v>1960</v>
      </c>
      <c r="G300" s="41"/>
      <c r="H300" s="41"/>
      <c r="I300" s="210"/>
      <c r="J300" s="41"/>
      <c r="K300" s="41"/>
      <c r="L300" s="45"/>
      <c r="M300" s="257"/>
      <c r="N300" s="258"/>
      <c r="O300" s="92"/>
      <c r="P300" s="92"/>
      <c r="Q300" s="92"/>
      <c r="R300" s="92"/>
      <c r="S300" s="92"/>
      <c r="T300" s="93"/>
      <c r="U300" s="39"/>
      <c r="V300" s="39"/>
      <c r="W300" s="39"/>
      <c r="X300" s="39"/>
      <c r="Y300" s="39"/>
      <c r="Z300" s="39"/>
      <c r="AA300" s="39"/>
      <c r="AB300" s="39"/>
      <c r="AC300" s="39"/>
      <c r="AD300" s="39"/>
      <c r="AE300" s="39"/>
      <c r="AT300" s="18" t="s">
        <v>182</v>
      </c>
      <c r="AU300" s="18" t="s">
        <v>85</v>
      </c>
    </row>
    <row r="301" spans="1:47" s="2" customFormat="1" ht="12">
      <c r="A301" s="39"/>
      <c r="B301" s="40"/>
      <c r="C301" s="41"/>
      <c r="D301" s="271" t="s">
        <v>218</v>
      </c>
      <c r="E301" s="41"/>
      <c r="F301" s="272" t="s">
        <v>1961</v>
      </c>
      <c r="G301" s="41"/>
      <c r="H301" s="41"/>
      <c r="I301" s="210"/>
      <c r="J301" s="41"/>
      <c r="K301" s="41"/>
      <c r="L301" s="45"/>
      <c r="M301" s="257"/>
      <c r="N301" s="258"/>
      <c r="O301" s="92"/>
      <c r="P301" s="92"/>
      <c r="Q301" s="92"/>
      <c r="R301" s="92"/>
      <c r="S301" s="92"/>
      <c r="T301" s="93"/>
      <c r="U301" s="39"/>
      <c r="V301" s="39"/>
      <c r="W301" s="39"/>
      <c r="X301" s="39"/>
      <c r="Y301" s="39"/>
      <c r="Z301" s="39"/>
      <c r="AA301" s="39"/>
      <c r="AB301" s="39"/>
      <c r="AC301" s="39"/>
      <c r="AD301" s="39"/>
      <c r="AE301" s="39"/>
      <c r="AT301" s="18" t="s">
        <v>218</v>
      </c>
      <c r="AU301" s="18" t="s">
        <v>85</v>
      </c>
    </row>
    <row r="302" spans="1:47" s="2" customFormat="1" ht="12">
      <c r="A302" s="39"/>
      <c r="B302" s="40"/>
      <c r="C302" s="41"/>
      <c r="D302" s="255" t="s">
        <v>242</v>
      </c>
      <c r="E302" s="41"/>
      <c r="F302" s="259" t="s">
        <v>1962</v>
      </c>
      <c r="G302" s="41"/>
      <c r="H302" s="41"/>
      <c r="I302" s="210"/>
      <c r="J302" s="41"/>
      <c r="K302" s="41"/>
      <c r="L302" s="45"/>
      <c r="M302" s="257"/>
      <c r="N302" s="258"/>
      <c r="O302" s="92"/>
      <c r="P302" s="92"/>
      <c r="Q302" s="92"/>
      <c r="R302" s="92"/>
      <c r="S302" s="92"/>
      <c r="T302" s="93"/>
      <c r="U302" s="39"/>
      <c r="V302" s="39"/>
      <c r="W302" s="39"/>
      <c r="X302" s="39"/>
      <c r="Y302" s="39"/>
      <c r="Z302" s="39"/>
      <c r="AA302" s="39"/>
      <c r="AB302" s="39"/>
      <c r="AC302" s="39"/>
      <c r="AD302" s="39"/>
      <c r="AE302" s="39"/>
      <c r="AT302" s="18" t="s">
        <v>242</v>
      </c>
      <c r="AU302" s="18" t="s">
        <v>85</v>
      </c>
    </row>
    <row r="303" spans="1:65" s="2" customFormat="1" ht="24.15" customHeight="1">
      <c r="A303" s="39"/>
      <c r="B303" s="40"/>
      <c r="C303" s="309" t="s">
        <v>562</v>
      </c>
      <c r="D303" s="309" t="s">
        <v>450</v>
      </c>
      <c r="E303" s="310" t="s">
        <v>1963</v>
      </c>
      <c r="F303" s="311" t="s">
        <v>1964</v>
      </c>
      <c r="G303" s="312" t="s">
        <v>369</v>
      </c>
      <c r="H303" s="313">
        <v>4.56</v>
      </c>
      <c r="I303" s="314"/>
      <c r="J303" s="315">
        <f>ROUND(I303*H303,2)</f>
        <v>0</v>
      </c>
      <c r="K303" s="311" t="s">
        <v>179</v>
      </c>
      <c r="L303" s="316"/>
      <c r="M303" s="317" t="s">
        <v>1</v>
      </c>
      <c r="N303" s="318" t="s">
        <v>40</v>
      </c>
      <c r="O303" s="92"/>
      <c r="P303" s="251">
        <f>O303*H303</f>
        <v>0</v>
      </c>
      <c r="Q303" s="251">
        <v>0.00145</v>
      </c>
      <c r="R303" s="251">
        <f>Q303*H303</f>
        <v>0.006611999999999999</v>
      </c>
      <c r="S303" s="251">
        <v>0</v>
      </c>
      <c r="T303" s="252">
        <f>S303*H303</f>
        <v>0</v>
      </c>
      <c r="U303" s="39"/>
      <c r="V303" s="39"/>
      <c r="W303" s="39"/>
      <c r="X303" s="39"/>
      <c r="Y303" s="39"/>
      <c r="Z303" s="39"/>
      <c r="AA303" s="39"/>
      <c r="AB303" s="39"/>
      <c r="AC303" s="39"/>
      <c r="AD303" s="39"/>
      <c r="AE303" s="39"/>
      <c r="AR303" s="253" t="s">
        <v>220</v>
      </c>
      <c r="AT303" s="253" t="s">
        <v>450</v>
      </c>
      <c r="AU303" s="253" t="s">
        <v>85</v>
      </c>
      <c r="AY303" s="18" t="s">
        <v>172</v>
      </c>
      <c r="BE303" s="254">
        <f>IF(N303="základní",J303,0)</f>
        <v>0</v>
      </c>
      <c r="BF303" s="254">
        <f>IF(N303="snížená",J303,0)</f>
        <v>0</v>
      </c>
      <c r="BG303" s="254">
        <f>IF(N303="zákl. přenesená",J303,0)</f>
        <v>0</v>
      </c>
      <c r="BH303" s="254">
        <f>IF(N303="sníž. přenesená",J303,0)</f>
        <v>0</v>
      </c>
      <c r="BI303" s="254">
        <f>IF(N303="nulová",J303,0)</f>
        <v>0</v>
      </c>
      <c r="BJ303" s="18" t="s">
        <v>83</v>
      </c>
      <c r="BK303" s="254">
        <f>ROUND(I303*H303,2)</f>
        <v>0</v>
      </c>
      <c r="BL303" s="18" t="s">
        <v>195</v>
      </c>
      <c r="BM303" s="253" t="s">
        <v>1965</v>
      </c>
    </row>
    <row r="304" spans="1:47" s="2" customFormat="1" ht="12">
      <c r="A304" s="39"/>
      <c r="B304" s="40"/>
      <c r="C304" s="41"/>
      <c r="D304" s="255" t="s">
        <v>182</v>
      </c>
      <c r="E304" s="41"/>
      <c r="F304" s="256" t="s">
        <v>1964</v>
      </c>
      <c r="G304" s="41"/>
      <c r="H304" s="41"/>
      <c r="I304" s="210"/>
      <c r="J304" s="41"/>
      <c r="K304" s="41"/>
      <c r="L304" s="45"/>
      <c r="M304" s="257"/>
      <c r="N304" s="258"/>
      <c r="O304" s="92"/>
      <c r="P304" s="92"/>
      <c r="Q304" s="92"/>
      <c r="R304" s="92"/>
      <c r="S304" s="92"/>
      <c r="T304" s="93"/>
      <c r="U304" s="39"/>
      <c r="V304" s="39"/>
      <c r="W304" s="39"/>
      <c r="X304" s="39"/>
      <c r="Y304" s="39"/>
      <c r="Z304" s="39"/>
      <c r="AA304" s="39"/>
      <c r="AB304" s="39"/>
      <c r="AC304" s="39"/>
      <c r="AD304" s="39"/>
      <c r="AE304" s="39"/>
      <c r="AT304" s="18" t="s">
        <v>182</v>
      </c>
      <c r="AU304" s="18" t="s">
        <v>85</v>
      </c>
    </row>
    <row r="305" spans="1:65" s="2" customFormat="1" ht="24.15" customHeight="1">
      <c r="A305" s="39"/>
      <c r="B305" s="40"/>
      <c r="C305" s="242" t="s">
        <v>569</v>
      </c>
      <c r="D305" s="242" t="s">
        <v>175</v>
      </c>
      <c r="E305" s="243" t="s">
        <v>1966</v>
      </c>
      <c r="F305" s="244" t="s">
        <v>1967</v>
      </c>
      <c r="G305" s="245" t="s">
        <v>369</v>
      </c>
      <c r="H305" s="246">
        <v>112.62</v>
      </c>
      <c r="I305" s="247"/>
      <c r="J305" s="248">
        <f>ROUND(I305*H305,2)</f>
        <v>0</v>
      </c>
      <c r="K305" s="244" t="s">
        <v>216</v>
      </c>
      <c r="L305" s="45"/>
      <c r="M305" s="249" t="s">
        <v>1</v>
      </c>
      <c r="N305" s="250" t="s">
        <v>40</v>
      </c>
      <c r="O305" s="92"/>
      <c r="P305" s="251">
        <f>O305*H305</f>
        <v>0</v>
      </c>
      <c r="Q305" s="251">
        <v>3E-05</v>
      </c>
      <c r="R305" s="251">
        <f>Q305*H305</f>
        <v>0.0033786000000000003</v>
      </c>
      <c r="S305" s="251">
        <v>0</v>
      </c>
      <c r="T305" s="252">
        <f>S305*H305</f>
        <v>0</v>
      </c>
      <c r="U305" s="39"/>
      <c r="V305" s="39"/>
      <c r="W305" s="39"/>
      <c r="X305" s="39"/>
      <c r="Y305" s="39"/>
      <c r="Z305" s="39"/>
      <c r="AA305" s="39"/>
      <c r="AB305" s="39"/>
      <c r="AC305" s="39"/>
      <c r="AD305" s="39"/>
      <c r="AE305" s="39"/>
      <c r="AR305" s="253" t="s">
        <v>195</v>
      </c>
      <c r="AT305" s="253" t="s">
        <v>175</v>
      </c>
      <c r="AU305" s="253" t="s">
        <v>85</v>
      </c>
      <c r="AY305" s="18" t="s">
        <v>172</v>
      </c>
      <c r="BE305" s="254">
        <f>IF(N305="základní",J305,0)</f>
        <v>0</v>
      </c>
      <c r="BF305" s="254">
        <f>IF(N305="snížená",J305,0)</f>
        <v>0</v>
      </c>
      <c r="BG305" s="254">
        <f>IF(N305="zákl. přenesená",J305,0)</f>
        <v>0</v>
      </c>
      <c r="BH305" s="254">
        <f>IF(N305="sníž. přenesená",J305,0)</f>
        <v>0</v>
      </c>
      <c r="BI305" s="254">
        <f>IF(N305="nulová",J305,0)</f>
        <v>0</v>
      </c>
      <c r="BJ305" s="18" t="s">
        <v>83</v>
      </c>
      <c r="BK305" s="254">
        <f>ROUND(I305*H305,2)</f>
        <v>0</v>
      </c>
      <c r="BL305" s="18" t="s">
        <v>195</v>
      </c>
      <c r="BM305" s="253" t="s">
        <v>1968</v>
      </c>
    </row>
    <row r="306" spans="1:47" s="2" customFormat="1" ht="12">
      <c r="A306" s="39"/>
      <c r="B306" s="40"/>
      <c r="C306" s="41"/>
      <c r="D306" s="255" t="s">
        <v>182</v>
      </c>
      <c r="E306" s="41"/>
      <c r="F306" s="256" t="s">
        <v>1969</v>
      </c>
      <c r="G306" s="41"/>
      <c r="H306" s="41"/>
      <c r="I306" s="210"/>
      <c r="J306" s="41"/>
      <c r="K306" s="41"/>
      <c r="L306" s="45"/>
      <c r="M306" s="257"/>
      <c r="N306" s="258"/>
      <c r="O306" s="92"/>
      <c r="P306" s="92"/>
      <c r="Q306" s="92"/>
      <c r="R306" s="92"/>
      <c r="S306" s="92"/>
      <c r="T306" s="93"/>
      <c r="U306" s="39"/>
      <c r="V306" s="39"/>
      <c r="W306" s="39"/>
      <c r="X306" s="39"/>
      <c r="Y306" s="39"/>
      <c r="Z306" s="39"/>
      <c r="AA306" s="39"/>
      <c r="AB306" s="39"/>
      <c r="AC306" s="39"/>
      <c r="AD306" s="39"/>
      <c r="AE306" s="39"/>
      <c r="AT306" s="18" t="s">
        <v>182</v>
      </c>
      <c r="AU306" s="18" t="s">
        <v>85</v>
      </c>
    </row>
    <row r="307" spans="1:47" s="2" customFormat="1" ht="12">
      <c r="A307" s="39"/>
      <c r="B307" s="40"/>
      <c r="C307" s="41"/>
      <c r="D307" s="271" t="s">
        <v>218</v>
      </c>
      <c r="E307" s="41"/>
      <c r="F307" s="272" t="s">
        <v>1970</v>
      </c>
      <c r="G307" s="41"/>
      <c r="H307" s="41"/>
      <c r="I307" s="210"/>
      <c r="J307" s="41"/>
      <c r="K307" s="41"/>
      <c r="L307" s="45"/>
      <c r="M307" s="257"/>
      <c r="N307" s="258"/>
      <c r="O307" s="92"/>
      <c r="P307" s="92"/>
      <c r="Q307" s="92"/>
      <c r="R307" s="92"/>
      <c r="S307" s="92"/>
      <c r="T307" s="93"/>
      <c r="U307" s="39"/>
      <c r="V307" s="39"/>
      <c r="W307" s="39"/>
      <c r="X307" s="39"/>
      <c r="Y307" s="39"/>
      <c r="Z307" s="39"/>
      <c r="AA307" s="39"/>
      <c r="AB307" s="39"/>
      <c r="AC307" s="39"/>
      <c r="AD307" s="39"/>
      <c r="AE307" s="39"/>
      <c r="AT307" s="18" t="s">
        <v>218</v>
      </c>
      <c r="AU307" s="18" t="s">
        <v>85</v>
      </c>
    </row>
    <row r="308" spans="1:47" s="2" customFormat="1" ht="12">
      <c r="A308" s="39"/>
      <c r="B308" s="40"/>
      <c r="C308" s="41"/>
      <c r="D308" s="255" t="s">
        <v>242</v>
      </c>
      <c r="E308" s="41"/>
      <c r="F308" s="259" t="s">
        <v>1962</v>
      </c>
      <c r="G308" s="41"/>
      <c r="H308" s="41"/>
      <c r="I308" s="210"/>
      <c r="J308" s="41"/>
      <c r="K308" s="41"/>
      <c r="L308" s="45"/>
      <c r="M308" s="257"/>
      <c r="N308" s="258"/>
      <c r="O308" s="92"/>
      <c r="P308" s="92"/>
      <c r="Q308" s="92"/>
      <c r="R308" s="92"/>
      <c r="S308" s="92"/>
      <c r="T308" s="93"/>
      <c r="U308" s="39"/>
      <c r="V308" s="39"/>
      <c r="W308" s="39"/>
      <c r="X308" s="39"/>
      <c r="Y308" s="39"/>
      <c r="Z308" s="39"/>
      <c r="AA308" s="39"/>
      <c r="AB308" s="39"/>
      <c r="AC308" s="39"/>
      <c r="AD308" s="39"/>
      <c r="AE308" s="39"/>
      <c r="AT308" s="18" t="s">
        <v>242</v>
      </c>
      <c r="AU308" s="18" t="s">
        <v>85</v>
      </c>
    </row>
    <row r="309" spans="1:51" s="13" customFormat="1" ht="12">
      <c r="A309" s="13"/>
      <c r="B309" s="260"/>
      <c r="C309" s="261"/>
      <c r="D309" s="255" t="s">
        <v>203</v>
      </c>
      <c r="E309" s="262" t="s">
        <v>1</v>
      </c>
      <c r="F309" s="263" t="s">
        <v>1971</v>
      </c>
      <c r="G309" s="261"/>
      <c r="H309" s="264">
        <v>112.62</v>
      </c>
      <c r="I309" s="265"/>
      <c r="J309" s="261"/>
      <c r="K309" s="261"/>
      <c r="L309" s="266"/>
      <c r="M309" s="267"/>
      <c r="N309" s="268"/>
      <c r="O309" s="268"/>
      <c r="P309" s="268"/>
      <c r="Q309" s="268"/>
      <c r="R309" s="268"/>
      <c r="S309" s="268"/>
      <c r="T309" s="269"/>
      <c r="U309" s="13"/>
      <c r="V309" s="13"/>
      <c r="W309" s="13"/>
      <c r="X309" s="13"/>
      <c r="Y309" s="13"/>
      <c r="Z309" s="13"/>
      <c r="AA309" s="13"/>
      <c r="AB309" s="13"/>
      <c r="AC309" s="13"/>
      <c r="AD309" s="13"/>
      <c r="AE309" s="13"/>
      <c r="AT309" s="270" t="s">
        <v>203</v>
      </c>
      <c r="AU309" s="270" t="s">
        <v>85</v>
      </c>
      <c r="AV309" s="13" t="s">
        <v>85</v>
      </c>
      <c r="AW309" s="13" t="s">
        <v>32</v>
      </c>
      <c r="AX309" s="13" t="s">
        <v>83</v>
      </c>
      <c r="AY309" s="270" t="s">
        <v>172</v>
      </c>
    </row>
    <row r="310" spans="1:65" s="2" customFormat="1" ht="24.15" customHeight="1">
      <c r="A310" s="39"/>
      <c r="B310" s="40"/>
      <c r="C310" s="309" t="s">
        <v>575</v>
      </c>
      <c r="D310" s="309" t="s">
        <v>450</v>
      </c>
      <c r="E310" s="310" t="s">
        <v>1972</v>
      </c>
      <c r="F310" s="311" t="s">
        <v>1973</v>
      </c>
      <c r="G310" s="312" t="s">
        <v>369</v>
      </c>
      <c r="H310" s="313">
        <v>112.62</v>
      </c>
      <c r="I310" s="314"/>
      <c r="J310" s="315">
        <f>ROUND(I310*H310,2)</f>
        <v>0</v>
      </c>
      <c r="K310" s="311" t="s">
        <v>179</v>
      </c>
      <c r="L310" s="316"/>
      <c r="M310" s="317" t="s">
        <v>1</v>
      </c>
      <c r="N310" s="318" t="s">
        <v>40</v>
      </c>
      <c r="O310" s="92"/>
      <c r="P310" s="251">
        <f>O310*H310</f>
        <v>0</v>
      </c>
      <c r="Q310" s="251">
        <v>0.00819</v>
      </c>
      <c r="R310" s="251">
        <f>Q310*H310</f>
        <v>0.9223578</v>
      </c>
      <c r="S310" s="251">
        <v>0</v>
      </c>
      <c r="T310" s="252">
        <f>S310*H310</f>
        <v>0</v>
      </c>
      <c r="U310" s="39"/>
      <c r="V310" s="39"/>
      <c r="W310" s="39"/>
      <c r="X310" s="39"/>
      <c r="Y310" s="39"/>
      <c r="Z310" s="39"/>
      <c r="AA310" s="39"/>
      <c r="AB310" s="39"/>
      <c r="AC310" s="39"/>
      <c r="AD310" s="39"/>
      <c r="AE310" s="39"/>
      <c r="AR310" s="253" t="s">
        <v>220</v>
      </c>
      <c r="AT310" s="253" t="s">
        <v>450</v>
      </c>
      <c r="AU310" s="253" t="s">
        <v>85</v>
      </c>
      <c r="AY310" s="18" t="s">
        <v>172</v>
      </c>
      <c r="BE310" s="254">
        <f>IF(N310="základní",J310,0)</f>
        <v>0</v>
      </c>
      <c r="BF310" s="254">
        <f>IF(N310="snížená",J310,0)</f>
        <v>0</v>
      </c>
      <c r="BG310" s="254">
        <f>IF(N310="zákl. přenesená",J310,0)</f>
        <v>0</v>
      </c>
      <c r="BH310" s="254">
        <f>IF(N310="sníž. přenesená",J310,0)</f>
        <v>0</v>
      </c>
      <c r="BI310" s="254">
        <f>IF(N310="nulová",J310,0)</f>
        <v>0</v>
      </c>
      <c r="BJ310" s="18" t="s">
        <v>83</v>
      </c>
      <c r="BK310" s="254">
        <f>ROUND(I310*H310,2)</f>
        <v>0</v>
      </c>
      <c r="BL310" s="18" t="s">
        <v>195</v>
      </c>
      <c r="BM310" s="253" t="s">
        <v>1974</v>
      </c>
    </row>
    <row r="311" spans="1:47" s="2" customFormat="1" ht="12">
      <c r="A311" s="39"/>
      <c r="B311" s="40"/>
      <c r="C311" s="41"/>
      <c r="D311" s="255" t="s">
        <v>182</v>
      </c>
      <c r="E311" s="41"/>
      <c r="F311" s="256" t="s">
        <v>1973</v>
      </c>
      <c r="G311" s="41"/>
      <c r="H311" s="41"/>
      <c r="I311" s="210"/>
      <c r="J311" s="41"/>
      <c r="K311" s="41"/>
      <c r="L311" s="45"/>
      <c r="M311" s="257"/>
      <c r="N311" s="258"/>
      <c r="O311" s="92"/>
      <c r="P311" s="92"/>
      <c r="Q311" s="92"/>
      <c r="R311" s="92"/>
      <c r="S311" s="92"/>
      <c r="T311" s="93"/>
      <c r="U311" s="39"/>
      <c r="V311" s="39"/>
      <c r="W311" s="39"/>
      <c r="X311" s="39"/>
      <c r="Y311" s="39"/>
      <c r="Z311" s="39"/>
      <c r="AA311" s="39"/>
      <c r="AB311" s="39"/>
      <c r="AC311" s="39"/>
      <c r="AD311" s="39"/>
      <c r="AE311" s="39"/>
      <c r="AT311" s="18" t="s">
        <v>182</v>
      </c>
      <c r="AU311" s="18" t="s">
        <v>85</v>
      </c>
    </row>
    <row r="312" spans="1:65" s="2" customFormat="1" ht="24.15" customHeight="1">
      <c r="A312" s="39"/>
      <c r="B312" s="40"/>
      <c r="C312" s="242" t="s">
        <v>580</v>
      </c>
      <c r="D312" s="242" t="s">
        <v>175</v>
      </c>
      <c r="E312" s="243" t="s">
        <v>1975</v>
      </c>
      <c r="F312" s="244" t="s">
        <v>1976</v>
      </c>
      <c r="G312" s="245" t="s">
        <v>238</v>
      </c>
      <c r="H312" s="246">
        <v>2</v>
      </c>
      <c r="I312" s="247"/>
      <c r="J312" s="248">
        <f>ROUND(I312*H312,2)</f>
        <v>0</v>
      </c>
      <c r="K312" s="244" t="s">
        <v>216</v>
      </c>
      <c r="L312" s="45"/>
      <c r="M312" s="249" t="s">
        <v>1</v>
      </c>
      <c r="N312" s="250" t="s">
        <v>40</v>
      </c>
      <c r="O312" s="92"/>
      <c r="P312" s="251">
        <f>O312*H312</f>
        <v>0</v>
      </c>
      <c r="Q312" s="251">
        <v>0.0001</v>
      </c>
      <c r="R312" s="251">
        <f>Q312*H312</f>
        <v>0.0002</v>
      </c>
      <c r="S312" s="251">
        <v>0</v>
      </c>
      <c r="T312" s="252">
        <f>S312*H312</f>
        <v>0</v>
      </c>
      <c r="U312" s="39"/>
      <c r="V312" s="39"/>
      <c r="W312" s="39"/>
      <c r="X312" s="39"/>
      <c r="Y312" s="39"/>
      <c r="Z312" s="39"/>
      <c r="AA312" s="39"/>
      <c r="AB312" s="39"/>
      <c r="AC312" s="39"/>
      <c r="AD312" s="39"/>
      <c r="AE312" s="39"/>
      <c r="AR312" s="253" t="s">
        <v>195</v>
      </c>
      <c r="AT312" s="253" t="s">
        <v>175</v>
      </c>
      <c r="AU312" s="253" t="s">
        <v>85</v>
      </c>
      <c r="AY312" s="18" t="s">
        <v>172</v>
      </c>
      <c r="BE312" s="254">
        <f>IF(N312="základní",J312,0)</f>
        <v>0</v>
      </c>
      <c r="BF312" s="254">
        <f>IF(N312="snížená",J312,0)</f>
        <v>0</v>
      </c>
      <c r="BG312" s="254">
        <f>IF(N312="zákl. přenesená",J312,0)</f>
        <v>0</v>
      </c>
      <c r="BH312" s="254">
        <f>IF(N312="sníž. přenesená",J312,0)</f>
        <v>0</v>
      </c>
      <c r="BI312" s="254">
        <f>IF(N312="nulová",J312,0)</f>
        <v>0</v>
      </c>
      <c r="BJ312" s="18" t="s">
        <v>83</v>
      </c>
      <c r="BK312" s="254">
        <f>ROUND(I312*H312,2)</f>
        <v>0</v>
      </c>
      <c r="BL312" s="18" t="s">
        <v>195</v>
      </c>
      <c r="BM312" s="253" t="s">
        <v>1977</v>
      </c>
    </row>
    <row r="313" spans="1:47" s="2" customFormat="1" ht="12">
      <c r="A313" s="39"/>
      <c r="B313" s="40"/>
      <c r="C313" s="41"/>
      <c r="D313" s="255" t="s">
        <v>182</v>
      </c>
      <c r="E313" s="41"/>
      <c r="F313" s="256" t="s">
        <v>1978</v>
      </c>
      <c r="G313" s="41"/>
      <c r="H313" s="41"/>
      <c r="I313" s="210"/>
      <c r="J313" s="41"/>
      <c r="K313" s="41"/>
      <c r="L313" s="45"/>
      <c r="M313" s="257"/>
      <c r="N313" s="258"/>
      <c r="O313" s="92"/>
      <c r="P313" s="92"/>
      <c r="Q313" s="92"/>
      <c r="R313" s="92"/>
      <c r="S313" s="92"/>
      <c r="T313" s="93"/>
      <c r="U313" s="39"/>
      <c r="V313" s="39"/>
      <c r="W313" s="39"/>
      <c r="X313" s="39"/>
      <c r="Y313" s="39"/>
      <c r="Z313" s="39"/>
      <c r="AA313" s="39"/>
      <c r="AB313" s="39"/>
      <c r="AC313" s="39"/>
      <c r="AD313" s="39"/>
      <c r="AE313" s="39"/>
      <c r="AT313" s="18" t="s">
        <v>182</v>
      </c>
      <c r="AU313" s="18" t="s">
        <v>85</v>
      </c>
    </row>
    <row r="314" spans="1:47" s="2" customFormat="1" ht="12">
      <c r="A314" s="39"/>
      <c r="B314" s="40"/>
      <c r="C314" s="41"/>
      <c r="D314" s="271" t="s">
        <v>218</v>
      </c>
      <c r="E314" s="41"/>
      <c r="F314" s="272" t="s">
        <v>1979</v>
      </c>
      <c r="G314" s="41"/>
      <c r="H314" s="41"/>
      <c r="I314" s="210"/>
      <c r="J314" s="41"/>
      <c r="K314" s="41"/>
      <c r="L314" s="45"/>
      <c r="M314" s="257"/>
      <c r="N314" s="258"/>
      <c r="O314" s="92"/>
      <c r="P314" s="92"/>
      <c r="Q314" s="92"/>
      <c r="R314" s="92"/>
      <c r="S314" s="92"/>
      <c r="T314" s="93"/>
      <c r="U314" s="39"/>
      <c r="V314" s="39"/>
      <c r="W314" s="39"/>
      <c r="X314" s="39"/>
      <c r="Y314" s="39"/>
      <c r="Z314" s="39"/>
      <c r="AA314" s="39"/>
      <c r="AB314" s="39"/>
      <c r="AC314" s="39"/>
      <c r="AD314" s="39"/>
      <c r="AE314" s="39"/>
      <c r="AT314" s="18" t="s">
        <v>218</v>
      </c>
      <c r="AU314" s="18" t="s">
        <v>85</v>
      </c>
    </row>
    <row r="315" spans="1:47" s="2" customFormat="1" ht="12">
      <c r="A315" s="39"/>
      <c r="B315" s="40"/>
      <c r="C315" s="41"/>
      <c r="D315" s="255" t="s">
        <v>242</v>
      </c>
      <c r="E315" s="41"/>
      <c r="F315" s="259" t="s">
        <v>1980</v>
      </c>
      <c r="G315" s="41"/>
      <c r="H315" s="41"/>
      <c r="I315" s="210"/>
      <c r="J315" s="41"/>
      <c r="K315" s="41"/>
      <c r="L315" s="45"/>
      <c r="M315" s="257"/>
      <c r="N315" s="258"/>
      <c r="O315" s="92"/>
      <c r="P315" s="92"/>
      <c r="Q315" s="92"/>
      <c r="R315" s="92"/>
      <c r="S315" s="92"/>
      <c r="T315" s="93"/>
      <c r="U315" s="39"/>
      <c r="V315" s="39"/>
      <c r="W315" s="39"/>
      <c r="X315" s="39"/>
      <c r="Y315" s="39"/>
      <c r="Z315" s="39"/>
      <c r="AA315" s="39"/>
      <c r="AB315" s="39"/>
      <c r="AC315" s="39"/>
      <c r="AD315" s="39"/>
      <c r="AE315" s="39"/>
      <c r="AT315" s="18" t="s">
        <v>242</v>
      </c>
      <c r="AU315" s="18" t="s">
        <v>85</v>
      </c>
    </row>
    <row r="316" spans="1:65" s="2" customFormat="1" ht="24.15" customHeight="1">
      <c r="A316" s="39"/>
      <c r="B316" s="40"/>
      <c r="C316" s="309" t="s">
        <v>587</v>
      </c>
      <c r="D316" s="309" t="s">
        <v>450</v>
      </c>
      <c r="E316" s="310" t="s">
        <v>1981</v>
      </c>
      <c r="F316" s="311" t="s">
        <v>1982</v>
      </c>
      <c r="G316" s="312" t="s">
        <v>238</v>
      </c>
      <c r="H316" s="313">
        <v>2</v>
      </c>
      <c r="I316" s="314"/>
      <c r="J316" s="315">
        <f>ROUND(I316*H316,2)</f>
        <v>0</v>
      </c>
      <c r="K316" s="311" t="s">
        <v>179</v>
      </c>
      <c r="L316" s="316"/>
      <c r="M316" s="317" t="s">
        <v>1</v>
      </c>
      <c r="N316" s="318" t="s">
        <v>40</v>
      </c>
      <c r="O316" s="92"/>
      <c r="P316" s="251">
        <f>O316*H316</f>
        <v>0</v>
      </c>
      <c r="Q316" s="251">
        <v>0.0098</v>
      </c>
      <c r="R316" s="251">
        <f>Q316*H316</f>
        <v>0.0196</v>
      </c>
      <c r="S316" s="251">
        <v>0</v>
      </c>
      <c r="T316" s="252">
        <f>S316*H316</f>
        <v>0</v>
      </c>
      <c r="U316" s="39"/>
      <c r="V316" s="39"/>
      <c r="W316" s="39"/>
      <c r="X316" s="39"/>
      <c r="Y316" s="39"/>
      <c r="Z316" s="39"/>
      <c r="AA316" s="39"/>
      <c r="AB316" s="39"/>
      <c r="AC316" s="39"/>
      <c r="AD316" s="39"/>
      <c r="AE316" s="39"/>
      <c r="AR316" s="253" t="s">
        <v>220</v>
      </c>
      <c r="AT316" s="253" t="s">
        <v>450</v>
      </c>
      <c r="AU316" s="253" t="s">
        <v>85</v>
      </c>
      <c r="AY316" s="18" t="s">
        <v>172</v>
      </c>
      <c r="BE316" s="254">
        <f>IF(N316="základní",J316,0)</f>
        <v>0</v>
      </c>
      <c r="BF316" s="254">
        <f>IF(N316="snížená",J316,0)</f>
        <v>0</v>
      </c>
      <c r="BG316" s="254">
        <f>IF(N316="zákl. přenesená",J316,0)</f>
        <v>0</v>
      </c>
      <c r="BH316" s="254">
        <f>IF(N316="sníž. přenesená",J316,0)</f>
        <v>0</v>
      </c>
      <c r="BI316" s="254">
        <f>IF(N316="nulová",J316,0)</f>
        <v>0</v>
      </c>
      <c r="BJ316" s="18" t="s">
        <v>83</v>
      </c>
      <c r="BK316" s="254">
        <f>ROUND(I316*H316,2)</f>
        <v>0</v>
      </c>
      <c r="BL316" s="18" t="s">
        <v>195</v>
      </c>
      <c r="BM316" s="253" t="s">
        <v>1983</v>
      </c>
    </row>
    <row r="317" spans="1:47" s="2" customFormat="1" ht="12">
      <c r="A317" s="39"/>
      <c r="B317" s="40"/>
      <c r="C317" s="41"/>
      <c r="D317" s="255" t="s">
        <v>182</v>
      </c>
      <c r="E317" s="41"/>
      <c r="F317" s="256" t="s">
        <v>1982</v>
      </c>
      <c r="G317" s="41"/>
      <c r="H317" s="41"/>
      <c r="I317" s="210"/>
      <c r="J317" s="41"/>
      <c r="K317" s="41"/>
      <c r="L317" s="45"/>
      <c r="M317" s="257"/>
      <c r="N317" s="258"/>
      <c r="O317" s="92"/>
      <c r="P317" s="92"/>
      <c r="Q317" s="92"/>
      <c r="R317" s="92"/>
      <c r="S317" s="92"/>
      <c r="T317" s="93"/>
      <c r="U317" s="39"/>
      <c r="V317" s="39"/>
      <c r="W317" s="39"/>
      <c r="X317" s="39"/>
      <c r="Y317" s="39"/>
      <c r="Z317" s="39"/>
      <c r="AA317" s="39"/>
      <c r="AB317" s="39"/>
      <c r="AC317" s="39"/>
      <c r="AD317" s="39"/>
      <c r="AE317" s="39"/>
      <c r="AT317" s="18" t="s">
        <v>182</v>
      </c>
      <c r="AU317" s="18" t="s">
        <v>85</v>
      </c>
    </row>
    <row r="318" spans="1:65" s="2" customFormat="1" ht="16.5" customHeight="1">
      <c r="A318" s="39"/>
      <c r="B318" s="40"/>
      <c r="C318" s="242" t="s">
        <v>591</v>
      </c>
      <c r="D318" s="242" t="s">
        <v>175</v>
      </c>
      <c r="E318" s="243" t="s">
        <v>1984</v>
      </c>
      <c r="F318" s="244" t="s">
        <v>1985</v>
      </c>
      <c r="G318" s="245" t="s">
        <v>238</v>
      </c>
      <c r="H318" s="246">
        <v>7</v>
      </c>
      <c r="I318" s="247"/>
      <c r="J318" s="248">
        <f>ROUND(I318*H318,2)</f>
        <v>0</v>
      </c>
      <c r="K318" s="244" t="s">
        <v>216</v>
      </c>
      <c r="L318" s="45"/>
      <c r="M318" s="249" t="s">
        <v>1</v>
      </c>
      <c r="N318" s="250" t="s">
        <v>40</v>
      </c>
      <c r="O318" s="92"/>
      <c r="P318" s="251">
        <f>O318*H318</f>
        <v>0</v>
      </c>
      <c r="Q318" s="251">
        <v>0.03573</v>
      </c>
      <c r="R318" s="251">
        <f>Q318*H318</f>
        <v>0.25011</v>
      </c>
      <c r="S318" s="251">
        <v>0</v>
      </c>
      <c r="T318" s="252">
        <f>S318*H318</f>
        <v>0</v>
      </c>
      <c r="U318" s="39"/>
      <c r="V318" s="39"/>
      <c r="W318" s="39"/>
      <c r="X318" s="39"/>
      <c r="Y318" s="39"/>
      <c r="Z318" s="39"/>
      <c r="AA318" s="39"/>
      <c r="AB318" s="39"/>
      <c r="AC318" s="39"/>
      <c r="AD318" s="39"/>
      <c r="AE318" s="39"/>
      <c r="AR318" s="253" t="s">
        <v>195</v>
      </c>
      <c r="AT318" s="253" t="s">
        <v>175</v>
      </c>
      <c r="AU318" s="253" t="s">
        <v>85</v>
      </c>
      <c r="AY318" s="18" t="s">
        <v>172</v>
      </c>
      <c r="BE318" s="254">
        <f>IF(N318="základní",J318,0)</f>
        <v>0</v>
      </c>
      <c r="BF318" s="254">
        <f>IF(N318="snížená",J318,0)</f>
        <v>0</v>
      </c>
      <c r="BG318" s="254">
        <f>IF(N318="zákl. přenesená",J318,0)</f>
        <v>0</v>
      </c>
      <c r="BH318" s="254">
        <f>IF(N318="sníž. přenesená",J318,0)</f>
        <v>0</v>
      </c>
      <c r="BI318" s="254">
        <f>IF(N318="nulová",J318,0)</f>
        <v>0</v>
      </c>
      <c r="BJ318" s="18" t="s">
        <v>83</v>
      </c>
      <c r="BK318" s="254">
        <f>ROUND(I318*H318,2)</f>
        <v>0</v>
      </c>
      <c r="BL318" s="18" t="s">
        <v>195</v>
      </c>
      <c r="BM318" s="253" t="s">
        <v>1986</v>
      </c>
    </row>
    <row r="319" spans="1:47" s="2" customFormat="1" ht="12">
      <c r="A319" s="39"/>
      <c r="B319" s="40"/>
      <c r="C319" s="41"/>
      <c r="D319" s="255" t="s">
        <v>182</v>
      </c>
      <c r="E319" s="41"/>
      <c r="F319" s="256" t="s">
        <v>1987</v>
      </c>
      <c r="G319" s="41"/>
      <c r="H319" s="41"/>
      <c r="I319" s="210"/>
      <c r="J319" s="41"/>
      <c r="K319" s="41"/>
      <c r="L319" s="45"/>
      <c r="M319" s="257"/>
      <c r="N319" s="258"/>
      <c r="O319" s="92"/>
      <c r="P319" s="92"/>
      <c r="Q319" s="92"/>
      <c r="R319" s="92"/>
      <c r="S319" s="92"/>
      <c r="T319" s="93"/>
      <c r="U319" s="39"/>
      <c r="V319" s="39"/>
      <c r="W319" s="39"/>
      <c r="X319" s="39"/>
      <c r="Y319" s="39"/>
      <c r="Z319" s="39"/>
      <c r="AA319" s="39"/>
      <c r="AB319" s="39"/>
      <c r="AC319" s="39"/>
      <c r="AD319" s="39"/>
      <c r="AE319" s="39"/>
      <c r="AT319" s="18" t="s">
        <v>182</v>
      </c>
      <c r="AU319" s="18" t="s">
        <v>85</v>
      </c>
    </row>
    <row r="320" spans="1:47" s="2" customFormat="1" ht="12">
      <c r="A320" s="39"/>
      <c r="B320" s="40"/>
      <c r="C320" s="41"/>
      <c r="D320" s="271" t="s">
        <v>218</v>
      </c>
      <c r="E320" s="41"/>
      <c r="F320" s="272" t="s">
        <v>1988</v>
      </c>
      <c r="G320" s="41"/>
      <c r="H320" s="41"/>
      <c r="I320" s="210"/>
      <c r="J320" s="41"/>
      <c r="K320" s="41"/>
      <c r="L320" s="45"/>
      <c r="M320" s="257"/>
      <c r="N320" s="258"/>
      <c r="O320" s="92"/>
      <c r="P320" s="92"/>
      <c r="Q320" s="92"/>
      <c r="R320" s="92"/>
      <c r="S320" s="92"/>
      <c r="T320" s="93"/>
      <c r="U320" s="39"/>
      <c r="V320" s="39"/>
      <c r="W320" s="39"/>
      <c r="X320" s="39"/>
      <c r="Y320" s="39"/>
      <c r="Z320" s="39"/>
      <c r="AA320" s="39"/>
      <c r="AB320" s="39"/>
      <c r="AC320" s="39"/>
      <c r="AD320" s="39"/>
      <c r="AE320" s="39"/>
      <c r="AT320" s="18" t="s">
        <v>218</v>
      </c>
      <c r="AU320" s="18" t="s">
        <v>85</v>
      </c>
    </row>
    <row r="321" spans="1:47" s="2" customFormat="1" ht="12">
      <c r="A321" s="39"/>
      <c r="B321" s="40"/>
      <c r="C321" s="41"/>
      <c r="D321" s="255" t="s">
        <v>242</v>
      </c>
      <c r="E321" s="41"/>
      <c r="F321" s="259" t="s">
        <v>1989</v>
      </c>
      <c r="G321" s="41"/>
      <c r="H321" s="41"/>
      <c r="I321" s="210"/>
      <c r="J321" s="41"/>
      <c r="K321" s="41"/>
      <c r="L321" s="45"/>
      <c r="M321" s="257"/>
      <c r="N321" s="258"/>
      <c r="O321" s="92"/>
      <c r="P321" s="92"/>
      <c r="Q321" s="92"/>
      <c r="R321" s="92"/>
      <c r="S321" s="92"/>
      <c r="T321" s="93"/>
      <c r="U321" s="39"/>
      <c r="V321" s="39"/>
      <c r="W321" s="39"/>
      <c r="X321" s="39"/>
      <c r="Y321" s="39"/>
      <c r="Z321" s="39"/>
      <c r="AA321" s="39"/>
      <c r="AB321" s="39"/>
      <c r="AC321" s="39"/>
      <c r="AD321" s="39"/>
      <c r="AE321" s="39"/>
      <c r="AT321" s="18" t="s">
        <v>242</v>
      </c>
      <c r="AU321" s="18" t="s">
        <v>85</v>
      </c>
    </row>
    <row r="322" spans="1:51" s="13" customFormat="1" ht="12">
      <c r="A322" s="13"/>
      <c r="B322" s="260"/>
      <c r="C322" s="261"/>
      <c r="D322" s="255" t="s">
        <v>203</v>
      </c>
      <c r="E322" s="262" t="s">
        <v>1</v>
      </c>
      <c r="F322" s="263" t="s">
        <v>1990</v>
      </c>
      <c r="G322" s="261"/>
      <c r="H322" s="264">
        <v>7</v>
      </c>
      <c r="I322" s="265"/>
      <c r="J322" s="261"/>
      <c r="K322" s="261"/>
      <c r="L322" s="266"/>
      <c r="M322" s="267"/>
      <c r="N322" s="268"/>
      <c r="O322" s="268"/>
      <c r="P322" s="268"/>
      <c r="Q322" s="268"/>
      <c r="R322" s="268"/>
      <c r="S322" s="268"/>
      <c r="T322" s="269"/>
      <c r="U322" s="13"/>
      <c r="V322" s="13"/>
      <c r="W322" s="13"/>
      <c r="X322" s="13"/>
      <c r="Y322" s="13"/>
      <c r="Z322" s="13"/>
      <c r="AA322" s="13"/>
      <c r="AB322" s="13"/>
      <c r="AC322" s="13"/>
      <c r="AD322" s="13"/>
      <c r="AE322" s="13"/>
      <c r="AT322" s="270" t="s">
        <v>203</v>
      </c>
      <c r="AU322" s="270" t="s">
        <v>85</v>
      </c>
      <c r="AV322" s="13" t="s">
        <v>85</v>
      </c>
      <c r="AW322" s="13" t="s">
        <v>32</v>
      </c>
      <c r="AX322" s="13" t="s">
        <v>83</v>
      </c>
      <c r="AY322" s="270" t="s">
        <v>172</v>
      </c>
    </row>
    <row r="323" spans="1:65" s="2" customFormat="1" ht="24.15" customHeight="1">
      <c r="A323" s="39"/>
      <c r="B323" s="40"/>
      <c r="C323" s="242" t="s">
        <v>596</v>
      </c>
      <c r="D323" s="242" t="s">
        <v>175</v>
      </c>
      <c r="E323" s="243" t="s">
        <v>1991</v>
      </c>
      <c r="F323" s="244" t="s">
        <v>1992</v>
      </c>
      <c r="G323" s="245" t="s">
        <v>238</v>
      </c>
      <c r="H323" s="246">
        <v>4</v>
      </c>
      <c r="I323" s="247"/>
      <c r="J323" s="248">
        <f>ROUND(I323*H323,2)</f>
        <v>0</v>
      </c>
      <c r="K323" s="244" t="s">
        <v>1</v>
      </c>
      <c r="L323" s="45"/>
      <c r="M323" s="249" t="s">
        <v>1</v>
      </c>
      <c r="N323" s="250" t="s">
        <v>40</v>
      </c>
      <c r="O323" s="92"/>
      <c r="P323" s="251">
        <f>O323*H323</f>
        <v>0</v>
      </c>
      <c r="Q323" s="251">
        <v>2.15228</v>
      </c>
      <c r="R323" s="251">
        <f>Q323*H323</f>
        <v>8.60912</v>
      </c>
      <c r="S323" s="251">
        <v>0</v>
      </c>
      <c r="T323" s="252">
        <f>S323*H323</f>
        <v>0</v>
      </c>
      <c r="U323" s="39"/>
      <c r="V323" s="39"/>
      <c r="W323" s="39"/>
      <c r="X323" s="39"/>
      <c r="Y323" s="39"/>
      <c r="Z323" s="39"/>
      <c r="AA323" s="39"/>
      <c r="AB323" s="39"/>
      <c r="AC323" s="39"/>
      <c r="AD323" s="39"/>
      <c r="AE323" s="39"/>
      <c r="AR323" s="253" t="s">
        <v>195</v>
      </c>
      <c r="AT323" s="253" t="s">
        <v>175</v>
      </c>
      <c r="AU323" s="253" t="s">
        <v>85</v>
      </c>
      <c r="AY323" s="18" t="s">
        <v>172</v>
      </c>
      <c r="BE323" s="254">
        <f>IF(N323="základní",J323,0)</f>
        <v>0</v>
      </c>
      <c r="BF323" s="254">
        <f>IF(N323="snížená",J323,0)</f>
        <v>0</v>
      </c>
      <c r="BG323" s="254">
        <f>IF(N323="zákl. přenesená",J323,0)</f>
        <v>0</v>
      </c>
      <c r="BH323" s="254">
        <f>IF(N323="sníž. přenesená",J323,0)</f>
        <v>0</v>
      </c>
      <c r="BI323" s="254">
        <f>IF(N323="nulová",J323,0)</f>
        <v>0</v>
      </c>
      <c r="BJ323" s="18" t="s">
        <v>83</v>
      </c>
      <c r="BK323" s="254">
        <f>ROUND(I323*H323,2)</f>
        <v>0</v>
      </c>
      <c r="BL323" s="18" t="s">
        <v>195</v>
      </c>
      <c r="BM323" s="253" t="s">
        <v>1993</v>
      </c>
    </row>
    <row r="324" spans="1:47" s="2" customFormat="1" ht="12">
      <c r="A324" s="39"/>
      <c r="B324" s="40"/>
      <c r="C324" s="41"/>
      <c r="D324" s="255" t="s">
        <v>182</v>
      </c>
      <c r="E324" s="41"/>
      <c r="F324" s="256" t="s">
        <v>1994</v>
      </c>
      <c r="G324" s="41"/>
      <c r="H324" s="41"/>
      <c r="I324" s="210"/>
      <c r="J324" s="41"/>
      <c r="K324" s="41"/>
      <c r="L324" s="45"/>
      <c r="M324" s="257"/>
      <c r="N324" s="258"/>
      <c r="O324" s="92"/>
      <c r="P324" s="92"/>
      <c r="Q324" s="92"/>
      <c r="R324" s="92"/>
      <c r="S324" s="92"/>
      <c r="T324" s="93"/>
      <c r="U324" s="39"/>
      <c r="V324" s="39"/>
      <c r="W324" s="39"/>
      <c r="X324" s="39"/>
      <c r="Y324" s="39"/>
      <c r="Z324" s="39"/>
      <c r="AA324" s="39"/>
      <c r="AB324" s="39"/>
      <c r="AC324" s="39"/>
      <c r="AD324" s="39"/>
      <c r="AE324" s="39"/>
      <c r="AT324" s="18" t="s">
        <v>182</v>
      </c>
      <c r="AU324" s="18" t="s">
        <v>85</v>
      </c>
    </row>
    <row r="325" spans="1:65" s="2" customFormat="1" ht="24.15" customHeight="1">
      <c r="A325" s="39"/>
      <c r="B325" s="40"/>
      <c r="C325" s="242" t="s">
        <v>600</v>
      </c>
      <c r="D325" s="242" t="s">
        <v>175</v>
      </c>
      <c r="E325" s="243" t="s">
        <v>1995</v>
      </c>
      <c r="F325" s="244" t="s">
        <v>1996</v>
      </c>
      <c r="G325" s="245" t="s">
        <v>238</v>
      </c>
      <c r="H325" s="246">
        <v>2</v>
      </c>
      <c r="I325" s="247"/>
      <c r="J325" s="248">
        <f>ROUND(I325*H325,2)</f>
        <v>0</v>
      </c>
      <c r="K325" s="244" t="s">
        <v>1</v>
      </c>
      <c r="L325" s="45"/>
      <c r="M325" s="249" t="s">
        <v>1</v>
      </c>
      <c r="N325" s="250" t="s">
        <v>40</v>
      </c>
      <c r="O325" s="92"/>
      <c r="P325" s="251">
        <f>O325*H325</f>
        <v>0</v>
      </c>
      <c r="Q325" s="251">
        <v>2.61488</v>
      </c>
      <c r="R325" s="251">
        <f>Q325*H325</f>
        <v>5.22976</v>
      </c>
      <c r="S325" s="251">
        <v>0</v>
      </c>
      <c r="T325" s="252">
        <f>S325*H325</f>
        <v>0</v>
      </c>
      <c r="U325" s="39"/>
      <c r="V325" s="39"/>
      <c r="W325" s="39"/>
      <c r="X325" s="39"/>
      <c r="Y325" s="39"/>
      <c r="Z325" s="39"/>
      <c r="AA325" s="39"/>
      <c r="AB325" s="39"/>
      <c r="AC325" s="39"/>
      <c r="AD325" s="39"/>
      <c r="AE325" s="39"/>
      <c r="AR325" s="253" t="s">
        <v>195</v>
      </c>
      <c r="AT325" s="253" t="s">
        <v>175</v>
      </c>
      <c r="AU325" s="253" t="s">
        <v>85</v>
      </c>
      <c r="AY325" s="18" t="s">
        <v>172</v>
      </c>
      <c r="BE325" s="254">
        <f>IF(N325="základní",J325,0)</f>
        <v>0</v>
      </c>
      <c r="BF325" s="254">
        <f>IF(N325="snížená",J325,0)</f>
        <v>0</v>
      </c>
      <c r="BG325" s="254">
        <f>IF(N325="zákl. přenesená",J325,0)</f>
        <v>0</v>
      </c>
      <c r="BH325" s="254">
        <f>IF(N325="sníž. přenesená",J325,0)</f>
        <v>0</v>
      </c>
      <c r="BI325" s="254">
        <f>IF(N325="nulová",J325,0)</f>
        <v>0</v>
      </c>
      <c r="BJ325" s="18" t="s">
        <v>83</v>
      </c>
      <c r="BK325" s="254">
        <f>ROUND(I325*H325,2)</f>
        <v>0</v>
      </c>
      <c r="BL325" s="18" t="s">
        <v>195</v>
      </c>
      <c r="BM325" s="253" t="s">
        <v>1997</v>
      </c>
    </row>
    <row r="326" spans="1:65" s="2" customFormat="1" ht="24.15" customHeight="1">
      <c r="A326" s="39"/>
      <c r="B326" s="40"/>
      <c r="C326" s="242" t="s">
        <v>604</v>
      </c>
      <c r="D326" s="242" t="s">
        <v>175</v>
      </c>
      <c r="E326" s="243" t="s">
        <v>1998</v>
      </c>
      <c r="F326" s="244" t="s">
        <v>1999</v>
      </c>
      <c r="G326" s="245" t="s">
        <v>238</v>
      </c>
      <c r="H326" s="246">
        <v>4</v>
      </c>
      <c r="I326" s="247"/>
      <c r="J326" s="248">
        <f>ROUND(I326*H326,2)</f>
        <v>0</v>
      </c>
      <c r="K326" s="244" t="s">
        <v>216</v>
      </c>
      <c r="L326" s="45"/>
      <c r="M326" s="249" t="s">
        <v>1</v>
      </c>
      <c r="N326" s="250" t="s">
        <v>40</v>
      </c>
      <c r="O326" s="92"/>
      <c r="P326" s="251">
        <f>O326*H326</f>
        <v>0</v>
      </c>
      <c r="Q326" s="251">
        <v>0.21734</v>
      </c>
      <c r="R326" s="251">
        <f>Q326*H326</f>
        <v>0.86936</v>
      </c>
      <c r="S326" s="251">
        <v>0</v>
      </c>
      <c r="T326" s="252">
        <f>S326*H326</f>
        <v>0</v>
      </c>
      <c r="U326" s="39"/>
      <c r="V326" s="39"/>
      <c r="W326" s="39"/>
      <c r="X326" s="39"/>
      <c r="Y326" s="39"/>
      <c r="Z326" s="39"/>
      <c r="AA326" s="39"/>
      <c r="AB326" s="39"/>
      <c r="AC326" s="39"/>
      <c r="AD326" s="39"/>
      <c r="AE326" s="39"/>
      <c r="AR326" s="253" t="s">
        <v>195</v>
      </c>
      <c r="AT326" s="253" t="s">
        <v>175</v>
      </c>
      <c r="AU326" s="253" t="s">
        <v>85</v>
      </c>
      <c r="AY326" s="18" t="s">
        <v>172</v>
      </c>
      <c r="BE326" s="254">
        <f>IF(N326="základní",J326,0)</f>
        <v>0</v>
      </c>
      <c r="BF326" s="254">
        <f>IF(N326="snížená",J326,0)</f>
        <v>0</v>
      </c>
      <c r="BG326" s="254">
        <f>IF(N326="zákl. přenesená",J326,0)</f>
        <v>0</v>
      </c>
      <c r="BH326" s="254">
        <f>IF(N326="sníž. přenesená",J326,0)</f>
        <v>0</v>
      </c>
      <c r="BI326" s="254">
        <f>IF(N326="nulová",J326,0)</f>
        <v>0</v>
      </c>
      <c r="BJ326" s="18" t="s">
        <v>83</v>
      </c>
      <c r="BK326" s="254">
        <f>ROUND(I326*H326,2)</f>
        <v>0</v>
      </c>
      <c r="BL326" s="18" t="s">
        <v>195</v>
      </c>
      <c r="BM326" s="253" t="s">
        <v>2000</v>
      </c>
    </row>
    <row r="327" spans="1:47" s="2" customFormat="1" ht="12">
      <c r="A327" s="39"/>
      <c r="B327" s="40"/>
      <c r="C327" s="41"/>
      <c r="D327" s="255" t="s">
        <v>182</v>
      </c>
      <c r="E327" s="41"/>
      <c r="F327" s="256" t="s">
        <v>2001</v>
      </c>
      <c r="G327" s="41"/>
      <c r="H327" s="41"/>
      <c r="I327" s="210"/>
      <c r="J327" s="41"/>
      <c r="K327" s="41"/>
      <c r="L327" s="45"/>
      <c r="M327" s="257"/>
      <c r="N327" s="258"/>
      <c r="O327" s="92"/>
      <c r="P327" s="92"/>
      <c r="Q327" s="92"/>
      <c r="R327" s="92"/>
      <c r="S327" s="92"/>
      <c r="T327" s="93"/>
      <c r="U327" s="39"/>
      <c r="V327" s="39"/>
      <c r="W327" s="39"/>
      <c r="X327" s="39"/>
      <c r="Y327" s="39"/>
      <c r="Z327" s="39"/>
      <c r="AA327" s="39"/>
      <c r="AB327" s="39"/>
      <c r="AC327" s="39"/>
      <c r="AD327" s="39"/>
      <c r="AE327" s="39"/>
      <c r="AT327" s="18" t="s">
        <v>182</v>
      </c>
      <c r="AU327" s="18" t="s">
        <v>85</v>
      </c>
    </row>
    <row r="328" spans="1:47" s="2" customFormat="1" ht="12">
      <c r="A328" s="39"/>
      <c r="B328" s="40"/>
      <c r="C328" s="41"/>
      <c r="D328" s="271" t="s">
        <v>218</v>
      </c>
      <c r="E328" s="41"/>
      <c r="F328" s="272" t="s">
        <v>2002</v>
      </c>
      <c r="G328" s="41"/>
      <c r="H328" s="41"/>
      <c r="I328" s="210"/>
      <c r="J328" s="41"/>
      <c r="K328" s="41"/>
      <c r="L328" s="45"/>
      <c r="M328" s="257"/>
      <c r="N328" s="258"/>
      <c r="O328" s="92"/>
      <c r="P328" s="92"/>
      <c r="Q328" s="92"/>
      <c r="R328" s="92"/>
      <c r="S328" s="92"/>
      <c r="T328" s="93"/>
      <c r="U328" s="39"/>
      <c r="V328" s="39"/>
      <c r="W328" s="39"/>
      <c r="X328" s="39"/>
      <c r="Y328" s="39"/>
      <c r="Z328" s="39"/>
      <c r="AA328" s="39"/>
      <c r="AB328" s="39"/>
      <c r="AC328" s="39"/>
      <c r="AD328" s="39"/>
      <c r="AE328" s="39"/>
      <c r="AT328" s="18" t="s">
        <v>218</v>
      </c>
      <c r="AU328" s="18" t="s">
        <v>85</v>
      </c>
    </row>
    <row r="329" spans="1:47" s="2" customFormat="1" ht="12">
      <c r="A329" s="39"/>
      <c r="B329" s="40"/>
      <c r="C329" s="41"/>
      <c r="D329" s="255" t="s">
        <v>242</v>
      </c>
      <c r="E329" s="41"/>
      <c r="F329" s="259" t="s">
        <v>2003</v>
      </c>
      <c r="G329" s="41"/>
      <c r="H329" s="41"/>
      <c r="I329" s="210"/>
      <c r="J329" s="41"/>
      <c r="K329" s="41"/>
      <c r="L329" s="45"/>
      <c r="M329" s="257"/>
      <c r="N329" s="258"/>
      <c r="O329" s="92"/>
      <c r="P329" s="92"/>
      <c r="Q329" s="92"/>
      <c r="R329" s="92"/>
      <c r="S329" s="92"/>
      <c r="T329" s="93"/>
      <c r="U329" s="39"/>
      <c r="V329" s="39"/>
      <c r="W329" s="39"/>
      <c r="X329" s="39"/>
      <c r="Y329" s="39"/>
      <c r="Z329" s="39"/>
      <c r="AA329" s="39"/>
      <c r="AB329" s="39"/>
      <c r="AC329" s="39"/>
      <c r="AD329" s="39"/>
      <c r="AE329" s="39"/>
      <c r="AT329" s="18" t="s">
        <v>242</v>
      </c>
      <c r="AU329" s="18" t="s">
        <v>85</v>
      </c>
    </row>
    <row r="330" spans="1:65" s="2" customFormat="1" ht="24.15" customHeight="1">
      <c r="A330" s="39"/>
      <c r="B330" s="40"/>
      <c r="C330" s="309" t="s">
        <v>612</v>
      </c>
      <c r="D330" s="309" t="s">
        <v>450</v>
      </c>
      <c r="E330" s="310" t="s">
        <v>2004</v>
      </c>
      <c r="F330" s="311" t="s">
        <v>2005</v>
      </c>
      <c r="G330" s="312" t="s">
        <v>238</v>
      </c>
      <c r="H330" s="313">
        <v>4</v>
      </c>
      <c r="I330" s="314"/>
      <c r="J330" s="315">
        <f>ROUND(I330*H330,2)</f>
        <v>0</v>
      </c>
      <c r="K330" s="311" t="s">
        <v>179</v>
      </c>
      <c r="L330" s="316"/>
      <c r="M330" s="317" t="s">
        <v>1</v>
      </c>
      <c r="N330" s="318" t="s">
        <v>40</v>
      </c>
      <c r="O330" s="92"/>
      <c r="P330" s="251">
        <f>O330*H330</f>
        <v>0</v>
      </c>
      <c r="Q330" s="251">
        <v>0.102</v>
      </c>
      <c r="R330" s="251">
        <f>Q330*H330</f>
        <v>0.408</v>
      </c>
      <c r="S330" s="251">
        <v>0</v>
      </c>
      <c r="T330" s="252">
        <f>S330*H330</f>
        <v>0</v>
      </c>
      <c r="U330" s="39"/>
      <c r="V330" s="39"/>
      <c r="W330" s="39"/>
      <c r="X330" s="39"/>
      <c r="Y330" s="39"/>
      <c r="Z330" s="39"/>
      <c r="AA330" s="39"/>
      <c r="AB330" s="39"/>
      <c r="AC330" s="39"/>
      <c r="AD330" s="39"/>
      <c r="AE330" s="39"/>
      <c r="AR330" s="253" t="s">
        <v>220</v>
      </c>
      <c r="AT330" s="253" t="s">
        <v>450</v>
      </c>
      <c r="AU330" s="253" t="s">
        <v>85</v>
      </c>
      <c r="AY330" s="18" t="s">
        <v>172</v>
      </c>
      <c r="BE330" s="254">
        <f>IF(N330="základní",J330,0)</f>
        <v>0</v>
      </c>
      <c r="BF330" s="254">
        <f>IF(N330="snížená",J330,0)</f>
        <v>0</v>
      </c>
      <c r="BG330" s="254">
        <f>IF(N330="zákl. přenesená",J330,0)</f>
        <v>0</v>
      </c>
      <c r="BH330" s="254">
        <f>IF(N330="sníž. přenesená",J330,0)</f>
        <v>0</v>
      </c>
      <c r="BI330" s="254">
        <f>IF(N330="nulová",J330,0)</f>
        <v>0</v>
      </c>
      <c r="BJ330" s="18" t="s">
        <v>83</v>
      </c>
      <c r="BK330" s="254">
        <f>ROUND(I330*H330,2)</f>
        <v>0</v>
      </c>
      <c r="BL330" s="18" t="s">
        <v>195</v>
      </c>
      <c r="BM330" s="253" t="s">
        <v>2006</v>
      </c>
    </row>
    <row r="331" spans="1:47" s="2" customFormat="1" ht="12">
      <c r="A331" s="39"/>
      <c r="B331" s="40"/>
      <c r="C331" s="41"/>
      <c r="D331" s="255" t="s">
        <v>182</v>
      </c>
      <c r="E331" s="41"/>
      <c r="F331" s="256" t="s">
        <v>2005</v>
      </c>
      <c r="G331" s="41"/>
      <c r="H331" s="41"/>
      <c r="I331" s="210"/>
      <c r="J331" s="41"/>
      <c r="K331" s="41"/>
      <c r="L331" s="45"/>
      <c r="M331" s="257"/>
      <c r="N331" s="258"/>
      <c r="O331" s="92"/>
      <c r="P331" s="92"/>
      <c r="Q331" s="92"/>
      <c r="R331" s="92"/>
      <c r="S331" s="92"/>
      <c r="T331" s="93"/>
      <c r="U331" s="39"/>
      <c r="V331" s="39"/>
      <c r="W331" s="39"/>
      <c r="X331" s="39"/>
      <c r="Y331" s="39"/>
      <c r="Z331" s="39"/>
      <c r="AA331" s="39"/>
      <c r="AB331" s="39"/>
      <c r="AC331" s="39"/>
      <c r="AD331" s="39"/>
      <c r="AE331" s="39"/>
      <c r="AT331" s="18" t="s">
        <v>182</v>
      </c>
      <c r="AU331" s="18" t="s">
        <v>85</v>
      </c>
    </row>
    <row r="332" spans="1:63" s="12" customFormat="1" ht="22.8" customHeight="1">
      <c r="A332" s="12"/>
      <c r="B332" s="226"/>
      <c r="C332" s="227"/>
      <c r="D332" s="228" t="s">
        <v>74</v>
      </c>
      <c r="E332" s="240" t="s">
        <v>234</v>
      </c>
      <c r="F332" s="240" t="s">
        <v>235</v>
      </c>
      <c r="G332" s="227"/>
      <c r="H332" s="227"/>
      <c r="I332" s="230"/>
      <c r="J332" s="241">
        <f>BK332</f>
        <v>0</v>
      </c>
      <c r="K332" s="227"/>
      <c r="L332" s="232"/>
      <c r="M332" s="233"/>
      <c r="N332" s="234"/>
      <c r="O332" s="234"/>
      <c r="P332" s="235">
        <f>SUM(P333:P342)</f>
        <v>0</v>
      </c>
      <c r="Q332" s="234"/>
      <c r="R332" s="235">
        <f>SUM(R333:R342)</f>
        <v>1.494882</v>
      </c>
      <c r="S332" s="234"/>
      <c r="T332" s="236">
        <f>SUM(T333:T342)</f>
        <v>1.395</v>
      </c>
      <c r="U332" s="12"/>
      <c r="V332" s="12"/>
      <c r="W332" s="12"/>
      <c r="X332" s="12"/>
      <c r="Y332" s="12"/>
      <c r="Z332" s="12"/>
      <c r="AA332" s="12"/>
      <c r="AB332" s="12"/>
      <c r="AC332" s="12"/>
      <c r="AD332" s="12"/>
      <c r="AE332" s="12"/>
      <c r="AR332" s="237" t="s">
        <v>83</v>
      </c>
      <c r="AT332" s="238" t="s">
        <v>74</v>
      </c>
      <c r="AU332" s="238" t="s">
        <v>83</v>
      </c>
      <c r="AY332" s="237" t="s">
        <v>172</v>
      </c>
      <c r="BK332" s="239">
        <f>SUM(BK333:BK342)</f>
        <v>0</v>
      </c>
    </row>
    <row r="333" spans="1:65" s="2" customFormat="1" ht="16.5" customHeight="1">
      <c r="A333" s="39"/>
      <c r="B333" s="40"/>
      <c r="C333" s="242" t="s">
        <v>619</v>
      </c>
      <c r="D333" s="242" t="s">
        <v>175</v>
      </c>
      <c r="E333" s="243" t="s">
        <v>2007</v>
      </c>
      <c r="F333" s="244" t="s">
        <v>2008</v>
      </c>
      <c r="G333" s="245" t="s">
        <v>369</v>
      </c>
      <c r="H333" s="246">
        <v>7.5</v>
      </c>
      <c r="I333" s="247"/>
      <c r="J333" s="248">
        <f>ROUND(I333*H333,2)</f>
        <v>0</v>
      </c>
      <c r="K333" s="244" t="s">
        <v>179</v>
      </c>
      <c r="L333" s="45"/>
      <c r="M333" s="249" t="s">
        <v>1</v>
      </c>
      <c r="N333" s="250" t="s">
        <v>40</v>
      </c>
      <c r="O333" s="92"/>
      <c r="P333" s="251">
        <f>O333*H333</f>
        <v>0</v>
      </c>
      <c r="Q333" s="251">
        <v>0</v>
      </c>
      <c r="R333" s="251">
        <f>Q333*H333</f>
        <v>0</v>
      </c>
      <c r="S333" s="251">
        <v>0.093</v>
      </c>
      <c r="T333" s="252">
        <f>S333*H333</f>
        <v>0.6975</v>
      </c>
      <c r="U333" s="39"/>
      <c r="V333" s="39"/>
      <c r="W333" s="39"/>
      <c r="X333" s="39"/>
      <c r="Y333" s="39"/>
      <c r="Z333" s="39"/>
      <c r="AA333" s="39"/>
      <c r="AB333" s="39"/>
      <c r="AC333" s="39"/>
      <c r="AD333" s="39"/>
      <c r="AE333" s="39"/>
      <c r="AR333" s="253" t="s">
        <v>195</v>
      </c>
      <c r="AT333" s="253" t="s">
        <v>175</v>
      </c>
      <c r="AU333" s="253" t="s">
        <v>85</v>
      </c>
      <c r="AY333" s="18" t="s">
        <v>172</v>
      </c>
      <c r="BE333" s="254">
        <f>IF(N333="základní",J333,0)</f>
        <v>0</v>
      </c>
      <c r="BF333" s="254">
        <f>IF(N333="snížená",J333,0)</f>
        <v>0</v>
      </c>
      <c r="BG333" s="254">
        <f>IF(N333="zákl. přenesená",J333,0)</f>
        <v>0</v>
      </c>
      <c r="BH333" s="254">
        <f>IF(N333="sníž. přenesená",J333,0)</f>
        <v>0</v>
      </c>
      <c r="BI333" s="254">
        <f>IF(N333="nulová",J333,0)</f>
        <v>0</v>
      </c>
      <c r="BJ333" s="18" t="s">
        <v>83</v>
      </c>
      <c r="BK333" s="254">
        <f>ROUND(I333*H333,2)</f>
        <v>0</v>
      </c>
      <c r="BL333" s="18" t="s">
        <v>195</v>
      </c>
      <c r="BM333" s="253" t="s">
        <v>2009</v>
      </c>
    </row>
    <row r="334" spans="1:47" s="2" customFormat="1" ht="12">
      <c r="A334" s="39"/>
      <c r="B334" s="40"/>
      <c r="C334" s="41"/>
      <c r="D334" s="255" t="s">
        <v>182</v>
      </c>
      <c r="E334" s="41"/>
      <c r="F334" s="256" t="s">
        <v>2010</v>
      </c>
      <c r="G334" s="41"/>
      <c r="H334" s="41"/>
      <c r="I334" s="210"/>
      <c r="J334" s="41"/>
      <c r="K334" s="41"/>
      <c r="L334" s="45"/>
      <c r="M334" s="257"/>
      <c r="N334" s="258"/>
      <c r="O334" s="92"/>
      <c r="P334" s="92"/>
      <c r="Q334" s="92"/>
      <c r="R334" s="92"/>
      <c r="S334" s="92"/>
      <c r="T334" s="93"/>
      <c r="U334" s="39"/>
      <c r="V334" s="39"/>
      <c r="W334" s="39"/>
      <c r="X334" s="39"/>
      <c r="Y334" s="39"/>
      <c r="Z334" s="39"/>
      <c r="AA334" s="39"/>
      <c r="AB334" s="39"/>
      <c r="AC334" s="39"/>
      <c r="AD334" s="39"/>
      <c r="AE334" s="39"/>
      <c r="AT334" s="18" t="s">
        <v>182</v>
      </c>
      <c r="AU334" s="18" t="s">
        <v>85</v>
      </c>
    </row>
    <row r="335" spans="1:51" s="14" customFormat="1" ht="12">
      <c r="A335" s="14"/>
      <c r="B335" s="277"/>
      <c r="C335" s="278"/>
      <c r="D335" s="255" t="s">
        <v>203</v>
      </c>
      <c r="E335" s="279" t="s">
        <v>1</v>
      </c>
      <c r="F335" s="280" t="s">
        <v>2011</v>
      </c>
      <c r="G335" s="278"/>
      <c r="H335" s="279" t="s">
        <v>1</v>
      </c>
      <c r="I335" s="281"/>
      <c r="J335" s="278"/>
      <c r="K335" s="278"/>
      <c r="L335" s="282"/>
      <c r="M335" s="283"/>
      <c r="N335" s="284"/>
      <c r="O335" s="284"/>
      <c r="P335" s="284"/>
      <c r="Q335" s="284"/>
      <c r="R335" s="284"/>
      <c r="S335" s="284"/>
      <c r="T335" s="285"/>
      <c r="U335" s="14"/>
      <c r="V335" s="14"/>
      <c r="W335" s="14"/>
      <c r="X335" s="14"/>
      <c r="Y335" s="14"/>
      <c r="Z335" s="14"/>
      <c r="AA335" s="14"/>
      <c r="AB335" s="14"/>
      <c r="AC335" s="14"/>
      <c r="AD335" s="14"/>
      <c r="AE335" s="14"/>
      <c r="AT335" s="286" t="s">
        <v>203</v>
      </c>
      <c r="AU335" s="286" t="s">
        <v>85</v>
      </c>
      <c r="AV335" s="14" t="s">
        <v>83</v>
      </c>
      <c r="AW335" s="14" t="s">
        <v>32</v>
      </c>
      <c r="AX335" s="14" t="s">
        <v>75</v>
      </c>
      <c r="AY335" s="286" t="s">
        <v>172</v>
      </c>
    </row>
    <row r="336" spans="1:51" s="13" customFormat="1" ht="12">
      <c r="A336" s="13"/>
      <c r="B336" s="260"/>
      <c r="C336" s="261"/>
      <c r="D336" s="255" t="s">
        <v>203</v>
      </c>
      <c r="E336" s="262" t="s">
        <v>1</v>
      </c>
      <c r="F336" s="263" t="s">
        <v>2012</v>
      </c>
      <c r="G336" s="261"/>
      <c r="H336" s="264">
        <v>7.5</v>
      </c>
      <c r="I336" s="265"/>
      <c r="J336" s="261"/>
      <c r="K336" s="261"/>
      <c r="L336" s="266"/>
      <c r="M336" s="267"/>
      <c r="N336" s="268"/>
      <c r="O336" s="268"/>
      <c r="P336" s="268"/>
      <c r="Q336" s="268"/>
      <c r="R336" s="268"/>
      <c r="S336" s="268"/>
      <c r="T336" s="269"/>
      <c r="U336" s="13"/>
      <c r="V336" s="13"/>
      <c r="W336" s="13"/>
      <c r="X336" s="13"/>
      <c r="Y336" s="13"/>
      <c r="Z336" s="13"/>
      <c r="AA336" s="13"/>
      <c r="AB336" s="13"/>
      <c r="AC336" s="13"/>
      <c r="AD336" s="13"/>
      <c r="AE336" s="13"/>
      <c r="AT336" s="270" t="s">
        <v>203</v>
      </c>
      <c r="AU336" s="270" t="s">
        <v>85</v>
      </c>
      <c r="AV336" s="13" t="s">
        <v>85</v>
      </c>
      <c r="AW336" s="13" t="s">
        <v>32</v>
      </c>
      <c r="AX336" s="13" t="s">
        <v>83</v>
      </c>
      <c r="AY336" s="270" t="s">
        <v>172</v>
      </c>
    </row>
    <row r="337" spans="1:65" s="2" customFormat="1" ht="16.5" customHeight="1">
      <c r="A337" s="39"/>
      <c r="B337" s="40"/>
      <c r="C337" s="242" t="s">
        <v>626</v>
      </c>
      <c r="D337" s="242" t="s">
        <v>175</v>
      </c>
      <c r="E337" s="243" t="s">
        <v>2013</v>
      </c>
      <c r="F337" s="244" t="s">
        <v>2014</v>
      </c>
      <c r="G337" s="245" t="s">
        <v>369</v>
      </c>
      <c r="H337" s="246">
        <v>7.5</v>
      </c>
      <c r="I337" s="247"/>
      <c r="J337" s="248">
        <f>ROUND(I337*H337,2)</f>
        <v>0</v>
      </c>
      <c r="K337" s="244" t="s">
        <v>2015</v>
      </c>
      <c r="L337" s="45"/>
      <c r="M337" s="249" t="s">
        <v>1</v>
      </c>
      <c r="N337" s="250" t="s">
        <v>40</v>
      </c>
      <c r="O337" s="92"/>
      <c r="P337" s="251">
        <f>O337*H337</f>
        <v>0</v>
      </c>
      <c r="Q337" s="251">
        <v>0</v>
      </c>
      <c r="R337" s="251">
        <f>Q337*H337</f>
        <v>0</v>
      </c>
      <c r="S337" s="251">
        <v>0.093</v>
      </c>
      <c r="T337" s="252">
        <f>S337*H337</f>
        <v>0.6975</v>
      </c>
      <c r="U337" s="39"/>
      <c r="V337" s="39"/>
      <c r="W337" s="39"/>
      <c r="X337" s="39"/>
      <c r="Y337" s="39"/>
      <c r="Z337" s="39"/>
      <c r="AA337" s="39"/>
      <c r="AB337" s="39"/>
      <c r="AC337" s="39"/>
      <c r="AD337" s="39"/>
      <c r="AE337" s="39"/>
      <c r="AR337" s="253" t="s">
        <v>195</v>
      </c>
      <c r="AT337" s="253" t="s">
        <v>175</v>
      </c>
      <c r="AU337" s="253" t="s">
        <v>85</v>
      </c>
      <c r="AY337" s="18" t="s">
        <v>172</v>
      </c>
      <c r="BE337" s="254">
        <f>IF(N337="základní",J337,0)</f>
        <v>0</v>
      </c>
      <c r="BF337" s="254">
        <f>IF(N337="snížená",J337,0)</f>
        <v>0</v>
      </c>
      <c r="BG337" s="254">
        <f>IF(N337="zákl. přenesená",J337,0)</f>
        <v>0</v>
      </c>
      <c r="BH337" s="254">
        <f>IF(N337="sníž. přenesená",J337,0)</f>
        <v>0</v>
      </c>
      <c r="BI337" s="254">
        <f>IF(N337="nulová",J337,0)</f>
        <v>0</v>
      </c>
      <c r="BJ337" s="18" t="s">
        <v>83</v>
      </c>
      <c r="BK337" s="254">
        <f>ROUND(I337*H337,2)</f>
        <v>0</v>
      </c>
      <c r="BL337" s="18" t="s">
        <v>195</v>
      </c>
      <c r="BM337" s="253" t="s">
        <v>2016</v>
      </c>
    </row>
    <row r="338" spans="1:47" s="2" customFormat="1" ht="12">
      <c r="A338" s="39"/>
      <c r="B338" s="40"/>
      <c r="C338" s="41"/>
      <c r="D338" s="255" t="s">
        <v>182</v>
      </c>
      <c r="E338" s="41"/>
      <c r="F338" s="256" t="s">
        <v>2014</v>
      </c>
      <c r="G338" s="41"/>
      <c r="H338" s="41"/>
      <c r="I338" s="210"/>
      <c r="J338" s="41"/>
      <c r="K338" s="41"/>
      <c r="L338" s="45"/>
      <c r="M338" s="257"/>
      <c r="N338" s="258"/>
      <c r="O338" s="92"/>
      <c r="P338" s="92"/>
      <c r="Q338" s="92"/>
      <c r="R338" s="92"/>
      <c r="S338" s="92"/>
      <c r="T338" s="93"/>
      <c r="U338" s="39"/>
      <c r="V338" s="39"/>
      <c r="W338" s="39"/>
      <c r="X338" s="39"/>
      <c r="Y338" s="39"/>
      <c r="Z338" s="39"/>
      <c r="AA338" s="39"/>
      <c r="AB338" s="39"/>
      <c r="AC338" s="39"/>
      <c r="AD338" s="39"/>
      <c r="AE338" s="39"/>
      <c r="AT338" s="18" t="s">
        <v>182</v>
      </c>
      <c r="AU338" s="18" t="s">
        <v>85</v>
      </c>
    </row>
    <row r="339" spans="1:65" s="2" customFormat="1" ht="21.75" customHeight="1">
      <c r="A339" s="39"/>
      <c r="B339" s="40"/>
      <c r="C339" s="309" t="s">
        <v>634</v>
      </c>
      <c r="D339" s="309" t="s">
        <v>450</v>
      </c>
      <c r="E339" s="310" t="s">
        <v>2017</v>
      </c>
      <c r="F339" s="311" t="s">
        <v>2018</v>
      </c>
      <c r="G339" s="312" t="s">
        <v>417</v>
      </c>
      <c r="H339" s="313">
        <v>1.026</v>
      </c>
      <c r="I339" s="314"/>
      <c r="J339" s="315">
        <f>ROUND(I339*H339,2)</f>
        <v>0</v>
      </c>
      <c r="K339" s="311" t="s">
        <v>216</v>
      </c>
      <c r="L339" s="316"/>
      <c r="M339" s="317" t="s">
        <v>1</v>
      </c>
      <c r="N339" s="318" t="s">
        <v>40</v>
      </c>
      <c r="O339" s="92"/>
      <c r="P339" s="251">
        <f>O339*H339</f>
        <v>0</v>
      </c>
      <c r="Q339" s="251">
        <v>1.457</v>
      </c>
      <c r="R339" s="251">
        <f>Q339*H339</f>
        <v>1.494882</v>
      </c>
      <c r="S339" s="251">
        <v>0</v>
      </c>
      <c r="T339" s="252">
        <f>S339*H339</f>
        <v>0</v>
      </c>
      <c r="U339" s="39"/>
      <c r="V339" s="39"/>
      <c r="W339" s="39"/>
      <c r="X339" s="39"/>
      <c r="Y339" s="39"/>
      <c r="Z339" s="39"/>
      <c r="AA339" s="39"/>
      <c r="AB339" s="39"/>
      <c r="AC339" s="39"/>
      <c r="AD339" s="39"/>
      <c r="AE339" s="39"/>
      <c r="AR339" s="253" t="s">
        <v>220</v>
      </c>
      <c r="AT339" s="253" t="s">
        <v>450</v>
      </c>
      <c r="AU339" s="253" t="s">
        <v>85</v>
      </c>
      <c r="AY339" s="18" t="s">
        <v>172</v>
      </c>
      <c r="BE339" s="254">
        <f>IF(N339="základní",J339,0)</f>
        <v>0</v>
      </c>
      <c r="BF339" s="254">
        <f>IF(N339="snížená",J339,0)</f>
        <v>0</v>
      </c>
      <c r="BG339" s="254">
        <f>IF(N339="zákl. přenesená",J339,0)</f>
        <v>0</v>
      </c>
      <c r="BH339" s="254">
        <f>IF(N339="sníž. přenesená",J339,0)</f>
        <v>0</v>
      </c>
      <c r="BI339" s="254">
        <f>IF(N339="nulová",J339,0)</f>
        <v>0</v>
      </c>
      <c r="BJ339" s="18" t="s">
        <v>83</v>
      </c>
      <c r="BK339" s="254">
        <f>ROUND(I339*H339,2)</f>
        <v>0</v>
      </c>
      <c r="BL339" s="18" t="s">
        <v>195</v>
      </c>
      <c r="BM339" s="253" t="s">
        <v>2019</v>
      </c>
    </row>
    <row r="340" spans="1:47" s="2" customFormat="1" ht="12">
      <c r="A340" s="39"/>
      <c r="B340" s="40"/>
      <c r="C340" s="41"/>
      <c r="D340" s="255" t="s">
        <v>182</v>
      </c>
      <c r="E340" s="41"/>
      <c r="F340" s="256" t="s">
        <v>2020</v>
      </c>
      <c r="G340" s="41"/>
      <c r="H340" s="41"/>
      <c r="I340" s="210"/>
      <c r="J340" s="41"/>
      <c r="K340" s="41"/>
      <c r="L340" s="45"/>
      <c r="M340" s="257"/>
      <c r="N340" s="258"/>
      <c r="O340" s="92"/>
      <c r="P340" s="92"/>
      <c r="Q340" s="92"/>
      <c r="R340" s="92"/>
      <c r="S340" s="92"/>
      <c r="T340" s="93"/>
      <c r="U340" s="39"/>
      <c r="V340" s="39"/>
      <c r="W340" s="39"/>
      <c r="X340" s="39"/>
      <c r="Y340" s="39"/>
      <c r="Z340" s="39"/>
      <c r="AA340" s="39"/>
      <c r="AB340" s="39"/>
      <c r="AC340" s="39"/>
      <c r="AD340" s="39"/>
      <c r="AE340" s="39"/>
      <c r="AT340" s="18" t="s">
        <v>182</v>
      </c>
      <c r="AU340" s="18" t="s">
        <v>85</v>
      </c>
    </row>
    <row r="341" spans="1:51" s="14" customFormat="1" ht="12">
      <c r="A341" s="14"/>
      <c r="B341" s="277"/>
      <c r="C341" s="278"/>
      <c r="D341" s="255" t="s">
        <v>203</v>
      </c>
      <c r="E341" s="279" t="s">
        <v>1</v>
      </c>
      <c r="F341" s="280" t="s">
        <v>2021</v>
      </c>
      <c r="G341" s="278"/>
      <c r="H341" s="279" t="s">
        <v>1</v>
      </c>
      <c r="I341" s="281"/>
      <c r="J341" s="278"/>
      <c r="K341" s="278"/>
      <c r="L341" s="282"/>
      <c r="M341" s="283"/>
      <c r="N341" s="284"/>
      <c r="O341" s="284"/>
      <c r="P341" s="284"/>
      <c r="Q341" s="284"/>
      <c r="R341" s="284"/>
      <c r="S341" s="284"/>
      <c r="T341" s="285"/>
      <c r="U341" s="14"/>
      <c r="V341" s="14"/>
      <c r="W341" s="14"/>
      <c r="X341" s="14"/>
      <c r="Y341" s="14"/>
      <c r="Z341" s="14"/>
      <c r="AA341" s="14"/>
      <c r="AB341" s="14"/>
      <c r="AC341" s="14"/>
      <c r="AD341" s="14"/>
      <c r="AE341" s="14"/>
      <c r="AT341" s="286" t="s">
        <v>203</v>
      </c>
      <c r="AU341" s="286" t="s">
        <v>85</v>
      </c>
      <c r="AV341" s="14" t="s">
        <v>83</v>
      </c>
      <c r="AW341" s="14" t="s">
        <v>32</v>
      </c>
      <c r="AX341" s="14" t="s">
        <v>75</v>
      </c>
      <c r="AY341" s="286" t="s">
        <v>172</v>
      </c>
    </row>
    <row r="342" spans="1:51" s="13" customFormat="1" ht="12">
      <c r="A342" s="13"/>
      <c r="B342" s="260"/>
      <c r="C342" s="261"/>
      <c r="D342" s="255" t="s">
        <v>203</v>
      </c>
      <c r="E342" s="262" t="s">
        <v>1</v>
      </c>
      <c r="F342" s="263" t="s">
        <v>2022</v>
      </c>
      <c r="G342" s="261"/>
      <c r="H342" s="264">
        <v>1.026</v>
      </c>
      <c r="I342" s="265"/>
      <c r="J342" s="261"/>
      <c r="K342" s="261"/>
      <c r="L342" s="266"/>
      <c r="M342" s="267"/>
      <c r="N342" s="268"/>
      <c r="O342" s="268"/>
      <c r="P342" s="268"/>
      <c r="Q342" s="268"/>
      <c r="R342" s="268"/>
      <c r="S342" s="268"/>
      <c r="T342" s="269"/>
      <c r="U342" s="13"/>
      <c r="V342" s="13"/>
      <c r="W342" s="13"/>
      <c r="X342" s="13"/>
      <c r="Y342" s="13"/>
      <c r="Z342" s="13"/>
      <c r="AA342" s="13"/>
      <c r="AB342" s="13"/>
      <c r="AC342" s="13"/>
      <c r="AD342" s="13"/>
      <c r="AE342" s="13"/>
      <c r="AT342" s="270" t="s">
        <v>203</v>
      </c>
      <c r="AU342" s="270" t="s">
        <v>85</v>
      </c>
      <c r="AV342" s="13" t="s">
        <v>85</v>
      </c>
      <c r="AW342" s="13" t="s">
        <v>32</v>
      </c>
      <c r="AX342" s="13" t="s">
        <v>83</v>
      </c>
      <c r="AY342" s="270" t="s">
        <v>172</v>
      </c>
    </row>
    <row r="343" spans="1:63" s="12" customFormat="1" ht="22.8" customHeight="1">
      <c r="A343" s="12"/>
      <c r="B343" s="226"/>
      <c r="C343" s="227"/>
      <c r="D343" s="228" t="s">
        <v>74</v>
      </c>
      <c r="E343" s="240" t="s">
        <v>690</v>
      </c>
      <c r="F343" s="240" t="s">
        <v>691</v>
      </c>
      <c r="G343" s="227"/>
      <c r="H343" s="227"/>
      <c r="I343" s="230"/>
      <c r="J343" s="241">
        <f>BK343</f>
        <v>0</v>
      </c>
      <c r="K343" s="227"/>
      <c r="L343" s="232"/>
      <c r="M343" s="233"/>
      <c r="N343" s="234"/>
      <c r="O343" s="234"/>
      <c r="P343" s="235">
        <f>SUM(P344:P355)</f>
        <v>0</v>
      </c>
      <c r="Q343" s="234"/>
      <c r="R343" s="235">
        <f>SUM(R344:R355)</f>
        <v>0</v>
      </c>
      <c r="S343" s="234"/>
      <c r="T343" s="236">
        <f>SUM(T344:T355)</f>
        <v>0</v>
      </c>
      <c r="U343" s="12"/>
      <c r="V343" s="12"/>
      <c r="W343" s="12"/>
      <c r="X343" s="12"/>
      <c r="Y343" s="12"/>
      <c r="Z343" s="12"/>
      <c r="AA343" s="12"/>
      <c r="AB343" s="12"/>
      <c r="AC343" s="12"/>
      <c r="AD343" s="12"/>
      <c r="AE343" s="12"/>
      <c r="AR343" s="237" t="s">
        <v>83</v>
      </c>
      <c r="AT343" s="238" t="s">
        <v>74</v>
      </c>
      <c r="AU343" s="238" t="s">
        <v>83</v>
      </c>
      <c r="AY343" s="237" t="s">
        <v>172</v>
      </c>
      <c r="BK343" s="239">
        <f>SUM(BK344:BK355)</f>
        <v>0</v>
      </c>
    </row>
    <row r="344" spans="1:65" s="2" customFormat="1" ht="24.15" customHeight="1">
      <c r="A344" s="39"/>
      <c r="B344" s="40"/>
      <c r="C344" s="242" t="s">
        <v>641</v>
      </c>
      <c r="D344" s="242" t="s">
        <v>175</v>
      </c>
      <c r="E344" s="243" t="s">
        <v>693</v>
      </c>
      <c r="F344" s="244" t="s">
        <v>694</v>
      </c>
      <c r="G344" s="245" t="s">
        <v>438</v>
      </c>
      <c r="H344" s="246">
        <v>1.395</v>
      </c>
      <c r="I344" s="247"/>
      <c r="J344" s="248">
        <f>ROUND(I344*H344,2)</f>
        <v>0</v>
      </c>
      <c r="K344" s="244" t="s">
        <v>216</v>
      </c>
      <c r="L344" s="45"/>
      <c r="M344" s="249" t="s">
        <v>1</v>
      </c>
      <c r="N344" s="250" t="s">
        <v>40</v>
      </c>
      <c r="O344" s="92"/>
      <c r="P344" s="251">
        <f>O344*H344</f>
        <v>0</v>
      </c>
      <c r="Q344" s="251">
        <v>0</v>
      </c>
      <c r="R344" s="251">
        <f>Q344*H344</f>
        <v>0</v>
      </c>
      <c r="S344" s="251">
        <v>0</v>
      </c>
      <c r="T344" s="252">
        <f>S344*H344</f>
        <v>0</v>
      </c>
      <c r="U344" s="39"/>
      <c r="V344" s="39"/>
      <c r="W344" s="39"/>
      <c r="X344" s="39"/>
      <c r="Y344" s="39"/>
      <c r="Z344" s="39"/>
      <c r="AA344" s="39"/>
      <c r="AB344" s="39"/>
      <c r="AC344" s="39"/>
      <c r="AD344" s="39"/>
      <c r="AE344" s="39"/>
      <c r="AR344" s="253" t="s">
        <v>195</v>
      </c>
      <c r="AT344" s="253" t="s">
        <v>175</v>
      </c>
      <c r="AU344" s="253" t="s">
        <v>85</v>
      </c>
      <c r="AY344" s="18" t="s">
        <v>172</v>
      </c>
      <c r="BE344" s="254">
        <f>IF(N344="základní",J344,0)</f>
        <v>0</v>
      </c>
      <c r="BF344" s="254">
        <f>IF(N344="snížená",J344,0)</f>
        <v>0</v>
      </c>
      <c r="BG344" s="254">
        <f>IF(N344="zákl. přenesená",J344,0)</f>
        <v>0</v>
      </c>
      <c r="BH344" s="254">
        <f>IF(N344="sníž. přenesená",J344,0)</f>
        <v>0</v>
      </c>
      <c r="BI344" s="254">
        <f>IF(N344="nulová",J344,0)</f>
        <v>0</v>
      </c>
      <c r="BJ344" s="18" t="s">
        <v>83</v>
      </c>
      <c r="BK344" s="254">
        <f>ROUND(I344*H344,2)</f>
        <v>0</v>
      </c>
      <c r="BL344" s="18" t="s">
        <v>195</v>
      </c>
      <c r="BM344" s="253" t="s">
        <v>2023</v>
      </c>
    </row>
    <row r="345" spans="1:47" s="2" customFormat="1" ht="12">
      <c r="A345" s="39"/>
      <c r="B345" s="40"/>
      <c r="C345" s="41"/>
      <c r="D345" s="255" t="s">
        <v>182</v>
      </c>
      <c r="E345" s="41"/>
      <c r="F345" s="256" t="s">
        <v>696</v>
      </c>
      <c r="G345" s="41"/>
      <c r="H345" s="41"/>
      <c r="I345" s="210"/>
      <c r="J345" s="41"/>
      <c r="K345" s="41"/>
      <c r="L345" s="45"/>
      <c r="M345" s="257"/>
      <c r="N345" s="258"/>
      <c r="O345" s="92"/>
      <c r="P345" s="92"/>
      <c r="Q345" s="92"/>
      <c r="R345" s="92"/>
      <c r="S345" s="92"/>
      <c r="T345" s="93"/>
      <c r="U345" s="39"/>
      <c r="V345" s="39"/>
      <c r="W345" s="39"/>
      <c r="X345" s="39"/>
      <c r="Y345" s="39"/>
      <c r="Z345" s="39"/>
      <c r="AA345" s="39"/>
      <c r="AB345" s="39"/>
      <c r="AC345" s="39"/>
      <c r="AD345" s="39"/>
      <c r="AE345" s="39"/>
      <c r="AT345" s="18" t="s">
        <v>182</v>
      </c>
      <c r="AU345" s="18" t="s">
        <v>85</v>
      </c>
    </row>
    <row r="346" spans="1:47" s="2" customFormat="1" ht="12">
      <c r="A346" s="39"/>
      <c r="B346" s="40"/>
      <c r="C346" s="41"/>
      <c r="D346" s="271" t="s">
        <v>218</v>
      </c>
      <c r="E346" s="41"/>
      <c r="F346" s="272" t="s">
        <v>697</v>
      </c>
      <c r="G346" s="41"/>
      <c r="H346" s="41"/>
      <c r="I346" s="210"/>
      <c r="J346" s="41"/>
      <c r="K346" s="41"/>
      <c r="L346" s="45"/>
      <c r="M346" s="257"/>
      <c r="N346" s="258"/>
      <c r="O346" s="92"/>
      <c r="P346" s="92"/>
      <c r="Q346" s="92"/>
      <c r="R346" s="92"/>
      <c r="S346" s="92"/>
      <c r="T346" s="93"/>
      <c r="U346" s="39"/>
      <c r="V346" s="39"/>
      <c r="W346" s="39"/>
      <c r="X346" s="39"/>
      <c r="Y346" s="39"/>
      <c r="Z346" s="39"/>
      <c r="AA346" s="39"/>
      <c r="AB346" s="39"/>
      <c r="AC346" s="39"/>
      <c r="AD346" s="39"/>
      <c r="AE346" s="39"/>
      <c r="AT346" s="18" t="s">
        <v>218</v>
      </c>
      <c r="AU346" s="18" t="s">
        <v>85</v>
      </c>
    </row>
    <row r="347" spans="1:47" s="2" customFormat="1" ht="12">
      <c r="A347" s="39"/>
      <c r="B347" s="40"/>
      <c r="C347" s="41"/>
      <c r="D347" s="255" t="s">
        <v>242</v>
      </c>
      <c r="E347" s="41"/>
      <c r="F347" s="259" t="s">
        <v>698</v>
      </c>
      <c r="G347" s="41"/>
      <c r="H347" s="41"/>
      <c r="I347" s="210"/>
      <c r="J347" s="41"/>
      <c r="K347" s="41"/>
      <c r="L347" s="45"/>
      <c r="M347" s="257"/>
      <c r="N347" s="258"/>
      <c r="O347" s="92"/>
      <c r="P347" s="92"/>
      <c r="Q347" s="92"/>
      <c r="R347" s="92"/>
      <c r="S347" s="92"/>
      <c r="T347" s="93"/>
      <c r="U347" s="39"/>
      <c r="V347" s="39"/>
      <c r="W347" s="39"/>
      <c r="X347" s="39"/>
      <c r="Y347" s="39"/>
      <c r="Z347" s="39"/>
      <c r="AA347" s="39"/>
      <c r="AB347" s="39"/>
      <c r="AC347" s="39"/>
      <c r="AD347" s="39"/>
      <c r="AE347" s="39"/>
      <c r="AT347" s="18" t="s">
        <v>242</v>
      </c>
      <c r="AU347" s="18" t="s">
        <v>85</v>
      </c>
    </row>
    <row r="348" spans="1:65" s="2" customFormat="1" ht="24.15" customHeight="1">
      <c r="A348" s="39"/>
      <c r="B348" s="40"/>
      <c r="C348" s="242" t="s">
        <v>385</v>
      </c>
      <c r="D348" s="242" t="s">
        <v>175</v>
      </c>
      <c r="E348" s="243" t="s">
        <v>702</v>
      </c>
      <c r="F348" s="244" t="s">
        <v>703</v>
      </c>
      <c r="G348" s="245" t="s">
        <v>438</v>
      </c>
      <c r="H348" s="246">
        <v>12.555</v>
      </c>
      <c r="I348" s="247"/>
      <c r="J348" s="248">
        <f>ROUND(I348*H348,2)</f>
        <v>0</v>
      </c>
      <c r="K348" s="244" t="s">
        <v>216</v>
      </c>
      <c r="L348" s="45"/>
      <c r="M348" s="249" t="s">
        <v>1</v>
      </c>
      <c r="N348" s="250" t="s">
        <v>40</v>
      </c>
      <c r="O348" s="92"/>
      <c r="P348" s="251">
        <f>O348*H348</f>
        <v>0</v>
      </c>
      <c r="Q348" s="251">
        <v>0</v>
      </c>
      <c r="R348" s="251">
        <f>Q348*H348</f>
        <v>0</v>
      </c>
      <c r="S348" s="251">
        <v>0</v>
      </c>
      <c r="T348" s="252">
        <f>S348*H348</f>
        <v>0</v>
      </c>
      <c r="U348" s="39"/>
      <c r="V348" s="39"/>
      <c r="W348" s="39"/>
      <c r="X348" s="39"/>
      <c r="Y348" s="39"/>
      <c r="Z348" s="39"/>
      <c r="AA348" s="39"/>
      <c r="AB348" s="39"/>
      <c r="AC348" s="39"/>
      <c r="AD348" s="39"/>
      <c r="AE348" s="39"/>
      <c r="AR348" s="253" t="s">
        <v>195</v>
      </c>
      <c r="AT348" s="253" t="s">
        <v>175</v>
      </c>
      <c r="AU348" s="253" t="s">
        <v>85</v>
      </c>
      <c r="AY348" s="18" t="s">
        <v>172</v>
      </c>
      <c r="BE348" s="254">
        <f>IF(N348="základní",J348,0)</f>
        <v>0</v>
      </c>
      <c r="BF348" s="254">
        <f>IF(N348="snížená",J348,0)</f>
        <v>0</v>
      </c>
      <c r="BG348" s="254">
        <f>IF(N348="zákl. přenesená",J348,0)</f>
        <v>0</v>
      </c>
      <c r="BH348" s="254">
        <f>IF(N348="sníž. přenesená",J348,0)</f>
        <v>0</v>
      </c>
      <c r="BI348" s="254">
        <f>IF(N348="nulová",J348,0)</f>
        <v>0</v>
      </c>
      <c r="BJ348" s="18" t="s">
        <v>83</v>
      </c>
      <c r="BK348" s="254">
        <f>ROUND(I348*H348,2)</f>
        <v>0</v>
      </c>
      <c r="BL348" s="18" t="s">
        <v>195</v>
      </c>
      <c r="BM348" s="253" t="s">
        <v>2024</v>
      </c>
    </row>
    <row r="349" spans="1:47" s="2" customFormat="1" ht="12">
      <c r="A349" s="39"/>
      <c r="B349" s="40"/>
      <c r="C349" s="41"/>
      <c r="D349" s="255" t="s">
        <v>182</v>
      </c>
      <c r="E349" s="41"/>
      <c r="F349" s="256" t="s">
        <v>705</v>
      </c>
      <c r="G349" s="41"/>
      <c r="H349" s="41"/>
      <c r="I349" s="210"/>
      <c r="J349" s="41"/>
      <c r="K349" s="41"/>
      <c r="L349" s="45"/>
      <c r="M349" s="257"/>
      <c r="N349" s="258"/>
      <c r="O349" s="92"/>
      <c r="P349" s="92"/>
      <c r="Q349" s="92"/>
      <c r="R349" s="92"/>
      <c r="S349" s="92"/>
      <c r="T349" s="93"/>
      <c r="U349" s="39"/>
      <c r="V349" s="39"/>
      <c r="W349" s="39"/>
      <c r="X349" s="39"/>
      <c r="Y349" s="39"/>
      <c r="Z349" s="39"/>
      <c r="AA349" s="39"/>
      <c r="AB349" s="39"/>
      <c r="AC349" s="39"/>
      <c r="AD349" s="39"/>
      <c r="AE349" s="39"/>
      <c r="AT349" s="18" t="s">
        <v>182</v>
      </c>
      <c r="AU349" s="18" t="s">
        <v>85</v>
      </c>
    </row>
    <row r="350" spans="1:47" s="2" customFormat="1" ht="12">
      <c r="A350" s="39"/>
      <c r="B350" s="40"/>
      <c r="C350" s="41"/>
      <c r="D350" s="271" t="s">
        <v>218</v>
      </c>
      <c r="E350" s="41"/>
      <c r="F350" s="272" t="s">
        <v>706</v>
      </c>
      <c r="G350" s="41"/>
      <c r="H350" s="41"/>
      <c r="I350" s="210"/>
      <c r="J350" s="41"/>
      <c r="K350" s="41"/>
      <c r="L350" s="45"/>
      <c r="M350" s="257"/>
      <c r="N350" s="258"/>
      <c r="O350" s="92"/>
      <c r="P350" s="92"/>
      <c r="Q350" s="92"/>
      <c r="R350" s="92"/>
      <c r="S350" s="92"/>
      <c r="T350" s="93"/>
      <c r="U350" s="39"/>
      <c r="V350" s="39"/>
      <c r="W350" s="39"/>
      <c r="X350" s="39"/>
      <c r="Y350" s="39"/>
      <c r="Z350" s="39"/>
      <c r="AA350" s="39"/>
      <c r="AB350" s="39"/>
      <c r="AC350" s="39"/>
      <c r="AD350" s="39"/>
      <c r="AE350" s="39"/>
      <c r="AT350" s="18" t="s">
        <v>218</v>
      </c>
      <c r="AU350" s="18" t="s">
        <v>85</v>
      </c>
    </row>
    <row r="351" spans="1:47" s="2" customFormat="1" ht="12">
      <c r="A351" s="39"/>
      <c r="B351" s="40"/>
      <c r="C351" s="41"/>
      <c r="D351" s="255" t="s">
        <v>242</v>
      </c>
      <c r="E351" s="41"/>
      <c r="F351" s="259" t="s">
        <v>698</v>
      </c>
      <c r="G351" s="41"/>
      <c r="H351" s="41"/>
      <c r="I351" s="210"/>
      <c r="J351" s="41"/>
      <c r="K351" s="41"/>
      <c r="L351" s="45"/>
      <c r="M351" s="257"/>
      <c r="N351" s="258"/>
      <c r="O351" s="92"/>
      <c r="P351" s="92"/>
      <c r="Q351" s="92"/>
      <c r="R351" s="92"/>
      <c r="S351" s="92"/>
      <c r="T351" s="93"/>
      <c r="U351" s="39"/>
      <c r="V351" s="39"/>
      <c r="W351" s="39"/>
      <c r="X351" s="39"/>
      <c r="Y351" s="39"/>
      <c r="Z351" s="39"/>
      <c r="AA351" s="39"/>
      <c r="AB351" s="39"/>
      <c r="AC351" s="39"/>
      <c r="AD351" s="39"/>
      <c r="AE351" s="39"/>
      <c r="AT351" s="18" t="s">
        <v>242</v>
      </c>
      <c r="AU351" s="18" t="s">
        <v>85</v>
      </c>
    </row>
    <row r="352" spans="1:51" s="13" customFormat="1" ht="12">
      <c r="A352" s="13"/>
      <c r="B352" s="260"/>
      <c r="C352" s="261"/>
      <c r="D352" s="255" t="s">
        <v>203</v>
      </c>
      <c r="E352" s="261"/>
      <c r="F352" s="263" t="s">
        <v>2025</v>
      </c>
      <c r="G352" s="261"/>
      <c r="H352" s="264">
        <v>12.555</v>
      </c>
      <c r="I352" s="265"/>
      <c r="J352" s="261"/>
      <c r="K352" s="261"/>
      <c r="L352" s="266"/>
      <c r="M352" s="267"/>
      <c r="N352" s="268"/>
      <c r="O352" s="268"/>
      <c r="P352" s="268"/>
      <c r="Q352" s="268"/>
      <c r="R352" s="268"/>
      <c r="S352" s="268"/>
      <c r="T352" s="269"/>
      <c r="U352" s="13"/>
      <c r="V352" s="13"/>
      <c r="W352" s="13"/>
      <c r="X352" s="13"/>
      <c r="Y352" s="13"/>
      <c r="Z352" s="13"/>
      <c r="AA352" s="13"/>
      <c r="AB352" s="13"/>
      <c r="AC352" s="13"/>
      <c r="AD352" s="13"/>
      <c r="AE352" s="13"/>
      <c r="AT352" s="270" t="s">
        <v>203</v>
      </c>
      <c r="AU352" s="270" t="s">
        <v>85</v>
      </c>
      <c r="AV352" s="13" t="s">
        <v>85</v>
      </c>
      <c r="AW352" s="13" t="s">
        <v>4</v>
      </c>
      <c r="AX352" s="13" t="s">
        <v>83</v>
      </c>
      <c r="AY352" s="270" t="s">
        <v>172</v>
      </c>
    </row>
    <row r="353" spans="1:65" s="2" customFormat="1" ht="33" customHeight="1">
      <c r="A353" s="39"/>
      <c r="B353" s="40"/>
      <c r="C353" s="242" t="s">
        <v>652</v>
      </c>
      <c r="D353" s="242" t="s">
        <v>175</v>
      </c>
      <c r="E353" s="243" t="s">
        <v>1193</v>
      </c>
      <c r="F353" s="244" t="s">
        <v>748</v>
      </c>
      <c r="G353" s="245" t="s">
        <v>438</v>
      </c>
      <c r="H353" s="246">
        <v>0.698</v>
      </c>
      <c r="I353" s="247"/>
      <c r="J353" s="248">
        <f>ROUND(I353*H353,2)</f>
        <v>0</v>
      </c>
      <c r="K353" s="244" t="s">
        <v>179</v>
      </c>
      <c r="L353" s="45"/>
      <c r="M353" s="249" t="s">
        <v>1</v>
      </c>
      <c r="N353" s="250" t="s">
        <v>40</v>
      </c>
      <c r="O353" s="92"/>
      <c r="P353" s="251">
        <f>O353*H353</f>
        <v>0</v>
      </c>
      <c r="Q353" s="251">
        <v>0</v>
      </c>
      <c r="R353" s="251">
        <f>Q353*H353</f>
        <v>0</v>
      </c>
      <c r="S353" s="251">
        <v>0</v>
      </c>
      <c r="T353" s="252">
        <f>S353*H353</f>
        <v>0</v>
      </c>
      <c r="U353" s="39"/>
      <c r="V353" s="39"/>
      <c r="W353" s="39"/>
      <c r="X353" s="39"/>
      <c r="Y353" s="39"/>
      <c r="Z353" s="39"/>
      <c r="AA353" s="39"/>
      <c r="AB353" s="39"/>
      <c r="AC353" s="39"/>
      <c r="AD353" s="39"/>
      <c r="AE353" s="39"/>
      <c r="AR353" s="253" t="s">
        <v>195</v>
      </c>
      <c r="AT353" s="253" t="s">
        <v>175</v>
      </c>
      <c r="AU353" s="253" t="s">
        <v>85</v>
      </c>
      <c r="AY353" s="18" t="s">
        <v>172</v>
      </c>
      <c r="BE353" s="254">
        <f>IF(N353="základní",J353,0)</f>
        <v>0</v>
      </c>
      <c r="BF353" s="254">
        <f>IF(N353="snížená",J353,0)</f>
        <v>0</v>
      </c>
      <c r="BG353" s="254">
        <f>IF(N353="zákl. přenesená",J353,0)</f>
        <v>0</v>
      </c>
      <c r="BH353" s="254">
        <f>IF(N353="sníž. přenesená",J353,0)</f>
        <v>0</v>
      </c>
      <c r="BI353" s="254">
        <f>IF(N353="nulová",J353,0)</f>
        <v>0</v>
      </c>
      <c r="BJ353" s="18" t="s">
        <v>83</v>
      </c>
      <c r="BK353" s="254">
        <f>ROUND(I353*H353,2)</f>
        <v>0</v>
      </c>
      <c r="BL353" s="18" t="s">
        <v>195</v>
      </c>
      <c r="BM353" s="253" t="s">
        <v>2026</v>
      </c>
    </row>
    <row r="354" spans="1:47" s="2" customFormat="1" ht="12">
      <c r="A354" s="39"/>
      <c r="B354" s="40"/>
      <c r="C354" s="41"/>
      <c r="D354" s="255" t="s">
        <v>182</v>
      </c>
      <c r="E354" s="41"/>
      <c r="F354" s="256" t="s">
        <v>750</v>
      </c>
      <c r="G354" s="41"/>
      <c r="H354" s="41"/>
      <c r="I354" s="210"/>
      <c r="J354" s="41"/>
      <c r="K354" s="41"/>
      <c r="L354" s="45"/>
      <c r="M354" s="257"/>
      <c r="N354" s="258"/>
      <c r="O354" s="92"/>
      <c r="P354" s="92"/>
      <c r="Q354" s="92"/>
      <c r="R354" s="92"/>
      <c r="S354" s="92"/>
      <c r="T354" s="93"/>
      <c r="U354" s="39"/>
      <c r="V354" s="39"/>
      <c r="W354" s="39"/>
      <c r="X354" s="39"/>
      <c r="Y354" s="39"/>
      <c r="Z354" s="39"/>
      <c r="AA354" s="39"/>
      <c r="AB354" s="39"/>
      <c r="AC354" s="39"/>
      <c r="AD354" s="39"/>
      <c r="AE354" s="39"/>
      <c r="AT354" s="18" t="s">
        <v>182</v>
      </c>
      <c r="AU354" s="18" t="s">
        <v>85</v>
      </c>
    </row>
    <row r="355" spans="1:47" s="2" customFormat="1" ht="12">
      <c r="A355" s="39"/>
      <c r="B355" s="40"/>
      <c r="C355" s="41"/>
      <c r="D355" s="255" t="s">
        <v>242</v>
      </c>
      <c r="E355" s="41"/>
      <c r="F355" s="259" t="s">
        <v>1195</v>
      </c>
      <c r="G355" s="41"/>
      <c r="H355" s="41"/>
      <c r="I355" s="210"/>
      <c r="J355" s="41"/>
      <c r="K355" s="41"/>
      <c r="L355" s="45"/>
      <c r="M355" s="257"/>
      <c r="N355" s="258"/>
      <c r="O355" s="92"/>
      <c r="P355" s="92"/>
      <c r="Q355" s="92"/>
      <c r="R355" s="92"/>
      <c r="S355" s="92"/>
      <c r="T355" s="93"/>
      <c r="U355" s="39"/>
      <c r="V355" s="39"/>
      <c r="W355" s="39"/>
      <c r="X355" s="39"/>
      <c r="Y355" s="39"/>
      <c r="Z355" s="39"/>
      <c r="AA355" s="39"/>
      <c r="AB355" s="39"/>
      <c r="AC355" s="39"/>
      <c r="AD355" s="39"/>
      <c r="AE355" s="39"/>
      <c r="AT355" s="18" t="s">
        <v>242</v>
      </c>
      <c r="AU355" s="18" t="s">
        <v>85</v>
      </c>
    </row>
    <row r="356" spans="1:63" s="12" customFormat="1" ht="22.8" customHeight="1">
      <c r="A356" s="12"/>
      <c r="B356" s="226"/>
      <c r="C356" s="227"/>
      <c r="D356" s="228" t="s">
        <v>74</v>
      </c>
      <c r="E356" s="240" t="s">
        <v>757</v>
      </c>
      <c r="F356" s="240" t="s">
        <v>758</v>
      </c>
      <c r="G356" s="227"/>
      <c r="H356" s="227"/>
      <c r="I356" s="230"/>
      <c r="J356" s="241">
        <f>BK356</f>
        <v>0</v>
      </c>
      <c r="K356" s="227"/>
      <c r="L356" s="232"/>
      <c r="M356" s="233"/>
      <c r="N356" s="234"/>
      <c r="O356" s="234"/>
      <c r="P356" s="235">
        <f>SUM(P357:P360)</f>
        <v>0</v>
      </c>
      <c r="Q356" s="234"/>
      <c r="R356" s="235">
        <f>SUM(R357:R360)</f>
        <v>0</v>
      </c>
      <c r="S356" s="234"/>
      <c r="T356" s="236">
        <f>SUM(T357:T360)</f>
        <v>0</v>
      </c>
      <c r="U356" s="12"/>
      <c r="V356" s="12"/>
      <c r="W356" s="12"/>
      <c r="X356" s="12"/>
      <c r="Y356" s="12"/>
      <c r="Z356" s="12"/>
      <c r="AA356" s="12"/>
      <c r="AB356" s="12"/>
      <c r="AC356" s="12"/>
      <c r="AD356" s="12"/>
      <c r="AE356" s="12"/>
      <c r="AR356" s="237" t="s">
        <v>83</v>
      </c>
      <c r="AT356" s="238" t="s">
        <v>74</v>
      </c>
      <c r="AU356" s="238" t="s">
        <v>83</v>
      </c>
      <c r="AY356" s="237" t="s">
        <v>172</v>
      </c>
      <c r="BK356" s="239">
        <f>SUM(BK357:BK360)</f>
        <v>0</v>
      </c>
    </row>
    <row r="357" spans="1:65" s="2" customFormat="1" ht="24.15" customHeight="1">
      <c r="A357" s="39"/>
      <c r="B357" s="40"/>
      <c r="C357" s="242" t="s">
        <v>660</v>
      </c>
      <c r="D357" s="242" t="s">
        <v>175</v>
      </c>
      <c r="E357" s="243" t="s">
        <v>2027</v>
      </c>
      <c r="F357" s="244" t="s">
        <v>2028</v>
      </c>
      <c r="G357" s="245" t="s">
        <v>438</v>
      </c>
      <c r="H357" s="246">
        <v>17.426</v>
      </c>
      <c r="I357" s="247"/>
      <c r="J357" s="248">
        <f>ROUND(I357*H357,2)</f>
        <v>0</v>
      </c>
      <c r="K357" s="244" t="s">
        <v>216</v>
      </c>
      <c r="L357" s="45"/>
      <c r="M357" s="249" t="s">
        <v>1</v>
      </c>
      <c r="N357" s="250" t="s">
        <v>40</v>
      </c>
      <c r="O357" s="92"/>
      <c r="P357" s="251">
        <f>O357*H357</f>
        <v>0</v>
      </c>
      <c r="Q357" s="251">
        <v>0</v>
      </c>
      <c r="R357" s="251">
        <f>Q357*H357</f>
        <v>0</v>
      </c>
      <c r="S357" s="251">
        <v>0</v>
      </c>
      <c r="T357" s="252">
        <f>S357*H357</f>
        <v>0</v>
      </c>
      <c r="U357" s="39"/>
      <c r="V357" s="39"/>
      <c r="W357" s="39"/>
      <c r="X357" s="39"/>
      <c r="Y357" s="39"/>
      <c r="Z357" s="39"/>
      <c r="AA357" s="39"/>
      <c r="AB357" s="39"/>
      <c r="AC357" s="39"/>
      <c r="AD357" s="39"/>
      <c r="AE357" s="39"/>
      <c r="AR357" s="253" t="s">
        <v>195</v>
      </c>
      <c r="AT357" s="253" t="s">
        <v>175</v>
      </c>
      <c r="AU357" s="253" t="s">
        <v>85</v>
      </c>
      <c r="AY357" s="18" t="s">
        <v>172</v>
      </c>
      <c r="BE357" s="254">
        <f>IF(N357="základní",J357,0)</f>
        <v>0</v>
      </c>
      <c r="BF357" s="254">
        <f>IF(N357="snížená",J357,0)</f>
        <v>0</v>
      </c>
      <c r="BG357" s="254">
        <f>IF(N357="zákl. přenesená",J357,0)</f>
        <v>0</v>
      </c>
      <c r="BH357" s="254">
        <f>IF(N357="sníž. přenesená",J357,0)</f>
        <v>0</v>
      </c>
      <c r="BI357" s="254">
        <f>IF(N357="nulová",J357,0)</f>
        <v>0</v>
      </c>
      <c r="BJ357" s="18" t="s">
        <v>83</v>
      </c>
      <c r="BK357" s="254">
        <f>ROUND(I357*H357,2)</f>
        <v>0</v>
      </c>
      <c r="BL357" s="18" t="s">
        <v>195</v>
      </c>
      <c r="BM357" s="253" t="s">
        <v>2029</v>
      </c>
    </row>
    <row r="358" spans="1:47" s="2" customFormat="1" ht="12">
      <c r="A358" s="39"/>
      <c r="B358" s="40"/>
      <c r="C358" s="41"/>
      <c r="D358" s="255" t="s">
        <v>182</v>
      </c>
      <c r="E358" s="41"/>
      <c r="F358" s="256" t="s">
        <v>2030</v>
      </c>
      <c r="G358" s="41"/>
      <c r="H358" s="41"/>
      <c r="I358" s="210"/>
      <c r="J358" s="41"/>
      <c r="K358" s="41"/>
      <c r="L358" s="45"/>
      <c r="M358" s="257"/>
      <c r="N358" s="258"/>
      <c r="O358" s="92"/>
      <c r="P358" s="92"/>
      <c r="Q358" s="92"/>
      <c r="R358" s="92"/>
      <c r="S358" s="92"/>
      <c r="T358" s="93"/>
      <c r="U358" s="39"/>
      <c r="V358" s="39"/>
      <c r="W358" s="39"/>
      <c r="X358" s="39"/>
      <c r="Y358" s="39"/>
      <c r="Z358" s="39"/>
      <c r="AA358" s="39"/>
      <c r="AB358" s="39"/>
      <c r="AC358" s="39"/>
      <c r="AD358" s="39"/>
      <c r="AE358" s="39"/>
      <c r="AT358" s="18" t="s">
        <v>182</v>
      </c>
      <c r="AU358" s="18" t="s">
        <v>85</v>
      </c>
    </row>
    <row r="359" spans="1:47" s="2" customFormat="1" ht="12">
      <c r="A359" s="39"/>
      <c r="B359" s="40"/>
      <c r="C359" s="41"/>
      <c r="D359" s="271" t="s">
        <v>218</v>
      </c>
      <c r="E359" s="41"/>
      <c r="F359" s="272" t="s">
        <v>2031</v>
      </c>
      <c r="G359" s="41"/>
      <c r="H359" s="41"/>
      <c r="I359" s="210"/>
      <c r="J359" s="41"/>
      <c r="K359" s="41"/>
      <c r="L359" s="45"/>
      <c r="M359" s="257"/>
      <c r="N359" s="258"/>
      <c r="O359" s="92"/>
      <c r="P359" s="92"/>
      <c r="Q359" s="92"/>
      <c r="R359" s="92"/>
      <c r="S359" s="92"/>
      <c r="T359" s="93"/>
      <c r="U359" s="39"/>
      <c r="V359" s="39"/>
      <c r="W359" s="39"/>
      <c r="X359" s="39"/>
      <c r="Y359" s="39"/>
      <c r="Z359" s="39"/>
      <c r="AA359" s="39"/>
      <c r="AB359" s="39"/>
      <c r="AC359" s="39"/>
      <c r="AD359" s="39"/>
      <c r="AE359" s="39"/>
      <c r="AT359" s="18" t="s">
        <v>218</v>
      </c>
      <c r="AU359" s="18" t="s">
        <v>85</v>
      </c>
    </row>
    <row r="360" spans="1:47" s="2" customFormat="1" ht="12">
      <c r="A360" s="39"/>
      <c r="B360" s="40"/>
      <c r="C360" s="41"/>
      <c r="D360" s="255" t="s">
        <v>242</v>
      </c>
      <c r="E360" s="41"/>
      <c r="F360" s="259" t="s">
        <v>2032</v>
      </c>
      <c r="G360" s="41"/>
      <c r="H360" s="41"/>
      <c r="I360" s="210"/>
      <c r="J360" s="41"/>
      <c r="K360" s="41"/>
      <c r="L360" s="45"/>
      <c r="M360" s="257"/>
      <c r="N360" s="258"/>
      <c r="O360" s="92"/>
      <c r="P360" s="92"/>
      <c r="Q360" s="92"/>
      <c r="R360" s="92"/>
      <c r="S360" s="92"/>
      <c r="T360" s="93"/>
      <c r="U360" s="39"/>
      <c r="V360" s="39"/>
      <c r="W360" s="39"/>
      <c r="X360" s="39"/>
      <c r="Y360" s="39"/>
      <c r="Z360" s="39"/>
      <c r="AA360" s="39"/>
      <c r="AB360" s="39"/>
      <c r="AC360" s="39"/>
      <c r="AD360" s="39"/>
      <c r="AE360" s="39"/>
      <c r="AT360" s="18" t="s">
        <v>242</v>
      </c>
      <c r="AU360" s="18" t="s">
        <v>85</v>
      </c>
    </row>
    <row r="361" spans="1:63" s="12" customFormat="1" ht="25.9" customHeight="1">
      <c r="A361" s="12"/>
      <c r="B361" s="226"/>
      <c r="C361" s="227"/>
      <c r="D361" s="228" t="s">
        <v>74</v>
      </c>
      <c r="E361" s="229" t="s">
        <v>450</v>
      </c>
      <c r="F361" s="229" t="s">
        <v>2033</v>
      </c>
      <c r="G361" s="227"/>
      <c r="H361" s="227"/>
      <c r="I361" s="230"/>
      <c r="J361" s="231">
        <f>BK361</f>
        <v>0</v>
      </c>
      <c r="K361" s="227"/>
      <c r="L361" s="232"/>
      <c r="M361" s="233"/>
      <c r="N361" s="234"/>
      <c r="O361" s="234"/>
      <c r="P361" s="235">
        <f>P362+P371</f>
        <v>0</v>
      </c>
      <c r="Q361" s="234"/>
      <c r="R361" s="235">
        <f>R362+R371</f>
        <v>0.048472</v>
      </c>
      <c r="S361" s="234"/>
      <c r="T361" s="236">
        <f>T362+T371</f>
        <v>0</v>
      </c>
      <c r="U361" s="12"/>
      <c r="V361" s="12"/>
      <c r="W361" s="12"/>
      <c r="X361" s="12"/>
      <c r="Y361" s="12"/>
      <c r="Z361" s="12"/>
      <c r="AA361" s="12"/>
      <c r="AB361" s="12"/>
      <c r="AC361" s="12"/>
      <c r="AD361" s="12"/>
      <c r="AE361" s="12"/>
      <c r="AR361" s="237" t="s">
        <v>189</v>
      </c>
      <c r="AT361" s="238" t="s">
        <v>74</v>
      </c>
      <c r="AU361" s="238" t="s">
        <v>75</v>
      </c>
      <c r="AY361" s="237" t="s">
        <v>172</v>
      </c>
      <c r="BK361" s="239">
        <f>BK362+BK371</f>
        <v>0</v>
      </c>
    </row>
    <row r="362" spans="1:63" s="12" customFormat="1" ht="22.8" customHeight="1">
      <c r="A362" s="12"/>
      <c r="B362" s="226"/>
      <c r="C362" s="227"/>
      <c r="D362" s="228" t="s">
        <v>74</v>
      </c>
      <c r="E362" s="240" t="s">
        <v>2034</v>
      </c>
      <c r="F362" s="240" t="s">
        <v>2035</v>
      </c>
      <c r="G362" s="227"/>
      <c r="H362" s="227"/>
      <c r="I362" s="230"/>
      <c r="J362" s="241">
        <f>BK362</f>
        <v>0</v>
      </c>
      <c r="K362" s="227"/>
      <c r="L362" s="232"/>
      <c r="M362" s="233"/>
      <c r="N362" s="234"/>
      <c r="O362" s="234"/>
      <c r="P362" s="235">
        <f>SUM(P363:P370)</f>
        <v>0</v>
      </c>
      <c r="Q362" s="234"/>
      <c r="R362" s="235">
        <f>SUM(R363:R370)</f>
        <v>0</v>
      </c>
      <c r="S362" s="234"/>
      <c r="T362" s="236">
        <f>SUM(T363:T370)</f>
        <v>0</v>
      </c>
      <c r="U362" s="12"/>
      <c r="V362" s="12"/>
      <c r="W362" s="12"/>
      <c r="X362" s="12"/>
      <c r="Y362" s="12"/>
      <c r="Z362" s="12"/>
      <c r="AA362" s="12"/>
      <c r="AB362" s="12"/>
      <c r="AC362" s="12"/>
      <c r="AD362" s="12"/>
      <c r="AE362" s="12"/>
      <c r="AR362" s="237" t="s">
        <v>189</v>
      </c>
      <c r="AT362" s="238" t="s">
        <v>74</v>
      </c>
      <c r="AU362" s="238" t="s">
        <v>83</v>
      </c>
      <c r="AY362" s="237" t="s">
        <v>172</v>
      </c>
      <c r="BK362" s="239">
        <f>SUM(BK363:BK370)</f>
        <v>0</v>
      </c>
    </row>
    <row r="363" spans="1:65" s="2" customFormat="1" ht="16.5" customHeight="1">
      <c r="A363" s="39"/>
      <c r="B363" s="40"/>
      <c r="C363" s="242" t="s">
        <v>667</v>
      </c>
      <c r="D363" s="242" t="s">
        <v>175</v>
      </c>
      <c r="E363" s="243" t="s">
        <v>2036</v>
      </c>
      <c r="F363" s="244" t="s">
        <v>2037</v>
      </c>
      <c r="G363" s="245" t="s">
        <v>238</v>
      </c>
      <c r="H363" s="246">
        <v>1</v>
      </c>
      <c r="I363" s="247"/>
      <c r="J363" s="248">
        <f>ROUND(I363*H363,2)</f>
        <v>0</v>
      </c>
      <c r="K363" s="244" t="s">
        <v>216</v>
      </c>
      <c r="L363" s="45"/>
      <c r="M363" s="249" t="s">
        <v>1</v>
      </c>
      <c r="N363" s="250" t="s">
        <v>40</v>
      </c>
      <c r="O363" s="92"/>
      <c r="P363" s="251">
        <f>O363*H363</f>
        <v>0</v>
      </c>
      <c r="Q363" s="251">
        <v>0</v>
      </c>
      <c r="R363" s="251">
        <f>Q363*H363</f>
        <v>0</v>
      </c>
      <c r="S363" s="251">
        <v>0</v>
      </c>
      <c r="T363" s="252">
        <f>S363*H363</f>
        <v>0</v>
      </c>
      <c r="U363" s="39"/>
      <c r="V363" s="39"/>
      <c r="W363" s="39"/>
      <c r="X363" s="39"/>
      <c r="Y363" s="39"/>
      <c r="Z363" s="39"/>
      <c r="AA363" s="39"/>
      <c r="AB363" s="39"/>
      <c r="AC363" s="39"/>
      <c r="AD363" s="39"/>
      <c r="AE363" s="39"/>
      <c r="AR363" s="253" t="s">
        <v>1177</v>
      </c>
      <c r="AT363" s="253" t="s">
        <v>175</v>
      </c>
      <c r="AU363" s="253" t="s">
        <v>85</v>
      </c>
      <c r="AY363" s="18" t="s">
        <v>172</v>
      </c>
      <c r="BE363" s="254">
        <f>IF(N363="základní",J363,0)</f>
        <v>0</v>
      </c>
      <c r="BF363" s="254">
        <f>IF(N363="snížená",J363,0)</f>
        <v>0</v>
      </c>
      <c r="BG363" s="254">
        <f>IF(N363="zákl. přenesená",J363,0)</f>
        <v>0</v>
      </c>
      <c r="BH363" s="254">
        <f>IF(N363="sníž. přenesená",J363,0)</f>
        <v>0</v>
      </c>
      <c r="BI363" s="254">
        <f>IF(N363="nulová",J363,0)</f>
        <v>0</v>
      </c>
      <c r="BJ363" s="18" t="s">
        <v>83</v>
      </c>
      <c r="BK363" s="254">
        <f>ROUND(I363*H363,2)</f>
        <v>0</v>
      </c>
      <c r="BL363" s="18" t="s">
        <v>1177</v>
      </c>
      <c r="BM363" s="253" t="s">
        <v>2038</v>
      </c>
    </row>
    <row r="364" spans="1:47" s="2" customFormat="1" ht="12">
      <c r="A364" s="39"/>
      <c r="B364" s="40"/>
      <c r="C364" s="41"/>
      <c r="D364" s="255" t="s">
        <v>182</v>
      </c>
      <c r="E364" s="41"/>
      <c r="F364" s="256" t="s">
        <v>2039</v>
      </c>
      <c r="G364" s="41"/>
      <c r="H364" s="41"/>
      <c r="I364" s="210"/>
      <c r="J364" s="41"/>
      <c r="K364" s="41"/>
      <c r="L364" s="45"/>
      <c r="M364" s="257"/>
      <c r="N364" s="258"/>
      <c r="O364" s="92"/>
      <c r="P364" s="92"/>
      <c r="Q364" s="92"/>
      <c r="R364" s="92"/>
      <c r="S364" s="92"/>
      <c r="T364" s="93"/>
      <c r="U364" s="39"/>
      <c r="V364" s="39"/>
      <c r="W364" s="39"/>
      <c r="X364" s="39"/>
      <c r="Y364" s="39"/>
      <c r="Z364" s="39"/>
      <c r="AA364" s="39"/>
      <c r="AB364" s="39"/>
      <c r="AC364" s="39"/>
      <c r="AD364" s="39"/>
      <c r="AE364" s="39"/>
      <c r="AT364" s="18" t="s">
        <v>182</v>
      </c>
      <c r="AU364" s="18" t="s">
        <v>85</v>
      </c>
    </row>
    <row r="365" spans="1:47" s="2" customFormat="1" ht="12">
      <c r="A365" s="39"/>
      <c r="B365" s="40"/>
      <c r="C365" s="41"/>
      <c r="D365" s="271" t="s">
        <v>218</v>
      </c>
      <c r="E365" s="41"/>
      <c r="F365" s="272" t="s">
        <v>2040</v>
      </c>
      <c r="G365" s="41"/>
      <c r="H365" s="41"/>
      <c r="I365" s="210"/>
      <c r="J365" s="41"/>
      <c r="K365" s="41"/>
      <c r="L365" s="45"/>
      <c r="M365" s="257"/>
      <c r="N365" s="258"/>
      <c r="O365" s="92"/>
      <c r="P365" s="92"/>
      <c r="Q365" s="92"/>
      <c r="R365" s="92"/>
      <c r="S365" s="92"/>
      <c r="T365" s="93"/>
      <c r="U365" s="39"/>
      <c r="V365" s="39"/>
      <c r="W365" s="39"/>
      <c r="X365" s="39"/>
      <c r="Y365" s="39"/>
      <c r="Z365" s="39"/>
      <c r="AA365" s="39"/>
      <c r="AB365" s="39"/>
      <c r="AC365" s="39"/>
      <c r="AD365" s="39"/>
      <c r="AE365" s="39"/>
      <c r="AT365" s="18" t="s">
        <v>218</v>
      </c>
      <c r="AU365" s="18" t="s">
        <v>85</v>
      </c>
    </row>
    <row r="366" spans="1:65" s="2" customFormat="1" ht="21.75" customHeight="1">
      <c r="A366" s="39"/>
      <c r="B366" s="40"/>
      <c r="C366" s="242" t="s">
        <v>675</v>
      </c>
      <c r="D366" s="242" t="s">
        <v>175</v>
      </c>
      <c r="E366" s="243" t="s">
        <v>2041</v>
      </c>
      <c r="F366" s="244" t="s">
        <v>2042</v>
      </c>
      <c r="G366" s="245" t="s">
        <v>369</v>
      </c>
      <c r="H366" s="246">
        <v>117.18</v>
      </c>
      <c r="I366" s="247"/>
      <c r="J366" s="248">
        <f>ROUND(I366*H366,2)</f>
        <v>0</v>
      </c>
      <c r="K366" s="244" t="s">
        <v>216</v>
      </c>
      <c r="L366" s="45"/>
      <c r="M366" s="249" t="s">
        <v>1</v>
      </c>
      <c r="N366" s="250" t="s">
        <v>40</v>
      </c>
      <c r="O366" s="92"/>
      <c r="P366" s="251">
        <f>O366*H366</f>
        <v>0</v>
      </c>
      <c r="Q366" s="251">
        <v>0</v>
      </c>
      <c r="R366" s="251">
        <f>Q366*H366</f>
        <v>0</v>
      </c>
      <c r="S366" s="251">
        <v>0</v>
      </c>
      <c r="T366" s="252">
        <f>S366*H366</f>
        <v>0</v>
      </c>
      <c r="U366" s="39"/>
      <c r="V366" s="39"/>
      <c r="W366" s="39"/>
      <c r="X366" s="39"/>
      <c r="Y366" s="39"/>
      <c r="Z366" s="39"/>
      <c r="AA366" s="39"/>
      <c r="AB366" s="39"/>
      <c r="AC366" s="39"/>
      <c r="AD366" s="39"/>
      <c r="AE366" s="39"/>
      <c r="AR366" s="253" t="s">
        <v>195</v>
      </c>
      <c r="AT366" s="253" t="s">
        <v>175</v>
      </c>
      <c r="AU366" s="253" t="s">
        <v>85</v>
      </c>
      <c r="AY366" s="18" t="s">
        <v>172</v>
      </c>
      <c r="BE366" s="254">
        <f>IF(N366="základní",J366,0)</f>
        <v>0</v>
      </c>
      <c r="BF366" s="254">
        <f>IF(N366="snížená",J366,0)</f>
        <v>0</v>
      </c>
      <c r="BG366" s="254">
        <f>IF(N366="zákl. přenesená",J366,0)</f>
        <v>0</v>
      </c>
      <c r="BH366" s="254">
        <f>IF(N366="sníž. přenesená",J366,0)</f>
        <v>0</v>
      </c>
      <c r="BI366" s="254">
        <f>IF(N366="nulová",J366,0)</f>
        <v>0</v>
      </c>
      <c r="BJ366" s="18" t="s">
        <v>83</v>
      </c>
      <c r="BK366" s="254">
        <f>ROUND(I366*H366,2)</f>
        <v>0</v>
      </c>
      <c r="BL366" s="18" t="s">
        <v>195</v>
      </c>
      <c r="BM366" s="253" t="s">
        <v>2043</v>
      </c>
    </row>
    <row r="367" spans="1:47" s="2" customFormat="1" ht="12">
      <c r="A367" s="39"/>
      <c r="B367" s="40"/>
      <c r="C367" s="41"/>
      <c r="D367" s="255" t="s">
        <v>182</v>
      </c>
      <c r="E367" s="41"/>
      <c r="F367" s="256" t="s">
        <v>2044</v>
      </c>
      <c r="G367" s="41"/>
      <c r="H367" s="41"/>
      <c r="I367" s="210"/>
      <c r="J367" s="41"/>
      <c r="K367" s="41"/>
      <c r="L367" s="45"/>
      <c r="M367" s="257"/>
      <c r="N367" s="258"/>
      <c r="O367" s="92"/>
      <c r="P367" s="92"/>
      <c r="Q367" s="92"/>
      <c r="R367" s="92"/>
      <c r="S367" s="92"/>
      <c r="T367" s="93"/>
      <c r="U367" s="39"/>
      <c r="V367" s="39"/>
      <c r="W367" s="39"/>
      <c r="X367" s="39"/>
      <c r="Y367" s="39"/>
      <c r="Z367" s="39"/>
      <c r="AA367" s="39"/>
      <c r="AB367" s="39"/>
      <c r="AC367" s="39"/>
      <c r="AD367" s="39"/>
      <c r="AE367" s="39"/>
      <c r="AT367" s="18" t="s">
        <v>182</v>
      </c>
      <c r="AU367" s="18" t="s">
        <v>85</v>
      </c>
    </row>
    <row r="368" spans="1:47" s="2" customFormat="1" ht="12">
      <c r="A368" s="39"/>
      <c r="B368" s="40"/>
      <c r="C368" s="41"/>
      <c r="D368" s="271" t="s">
        <v>218</v>
      </c>
      <c r="E368" s="41"/>
      <c r="F368" s="272" t="s">
        <v>2045</v>
      </c>
      <c r="G368" s="41"/>
      <c r="H368" s="41"/>
      <c r="I368" s="210"/>
      <c r="J368" s="41"/>
      <c r="K368" s="41"/>
      <c r="L368" s="45"/>
      <c r="M368" s="257"/>
      <c r="N368" s="258"/>
      <c r="O368" s="92"/>
      <c r="P368" s="92"/>
      <c r="Q368" s="92"/>
      <c r="R368" s="92"/>
      <c r="S368" s="92"/>
      <c r="T368" s="93"/>
      <c r="U368" s="39"/>
      <c r="V368" s="39"/>
      <c r="W368" s="39"/>
      <c r="X368" s="39"/>
      <c r="Y368" s="39"/>
      <c r="Z368" s="39"/>
      <c r="AA368" s="39"/>
      <c r="AB368" s="39"/>
      <c r="AC368" s="39"/>
      <c r="AD368" s="39"/>
      <c r="AE368" s="39"/>
      <c r="AT368" s="18" t="s">
        <v>218</v>
      </c>
      <c r="AU368" s="18" t="s">
        <v>85</v>
      </c>
    </row>
    <row r="369" spans="1:47" s="2" customFormat="1" ht="12">
      <c r="A369" s="39"/>
      <c r="B369" s="40"/>
      <c r="C369" s="41"/>
      <c r="D369" s="255" t="s">
        <v>242</v>
      </c>
      <c r="E369" s="41"/>
      <c r="F369" s="259" t="s">
        <v>2046</v>
      </c>
      <c r="G369" s="41"/>
      <c r="H369" s="41"/>
      <c r="I369" s="210"/>
      <c r="J369" s="41"/>
      <c r="K369" s="41"/>
      <c r="L369" s="45"/>
      <c r="M369" s="257"/>
      <c r="N369" s="258"/>
      <c r="O369" s="92"/>
      <c r="P369" s="92"/>
      <c r="Q369" s="92"/>
      <c r="R369" s="92"/>
      <c r="S369" s="92"/>
      <c r="T369" s="93"/>
      <c r="U369" s="39"/>
      <c r="V369" s="39"/>
      <c r="W369" s="39"/>
      <c r="X369" s="39"/>
      <c r="Y369" s="39"/>
      <c r="Z369" s="39"/>
      <c r="AA369" s="39"/>
      <c r="AB369" s="39"/>
      <c r="AC369" s="39"/>
      <c r="AD369" s="39"/>
      <c r="AE369" s="39"/>
      <c r="AT369" s="18" t="s">
        <v>242</v>
      </c>
      <c r="AU369" s="18" t="s">
        <v>85</v>
      </c>
    </row>
    <row r="370" spans="1:51" s="13" customFormat="1" ht="12">
      <c r="A370" s="13"/>
      <c r="B370" s="260"/>
      <c r="C370" s="261"/>
      <c r="D370" s="255" t="s">
        <v>203</v>
      </c>
      <c r="E370" s="262" t="s">
        <v>1</v>
      </c>
      <c r="F370" s="263" t="s">
        <v>2047</v>
      </c>
      <c r="G370" s="261"/>
      <c r="H370" s="264">
        <v>117.18</v>
      </c>
      <c r="I370" s="265"/>
      <c r="J370" s="261"/>
      <c r="K370" s="261"/>
      <c r="L370" s="266"/>
      <c r="M370" s="267"/>
      <c r="N370" s="268"/>
      <c r="O370" s="268"/>
      <c r="P370" s="268"/>
      <c r="Q370" s="268"/>
      <c r="R370" s="268"/>
      <c r="S370" s="268"/>
      <c r="T370" s="269"/>
      <c r="U370" s="13"/>
      <c r="V370" s="13"/>
      <c r="W370" s="13"/>
      <c r="X370" s="13"/>
      <c r="Y370" s="13"/>
      <c r="Z370" s="13"/>
      <c r="AA370" s="13"/>
      <c r="AB370" s="13"/>
      <c r="AC370" s="13"/>
      <c r="AD370" s="13"/>
      <c r="AE370" s="13"/>
      <c r="AT370" s="270" t="s">
        <v>203</v>
      </c>
      <c r="AU370" s="270" t="s">
        <v>85</v>
      </c>
      <c r="AV370" s="13" t="s">
        <v>85</v>
      </c>
      <c r="AW370" s="13" t="s">
        <v>32</v>
      </c>
      <c r="AX370" s="13" t="s">
        <v>83</v>
      </c>
      <c r="AY370" s="270" t="s">
        <v>172</v>
      </c>
    </row>
    <row r="371" spans="1:63" s="12" customFormat="1" ht="22.8" customHeight="1">
      <c r="A371" s="12"/>
      <c r="B371" s="226"/>
      <c r="C371" s="227"/>
      <c r="D371" s="228" t="s">
        <v>74</v>
      </c>
      <c r="E371" s="240" t="s">
        <v>2048</v>
      </c>
      <c r="F371" s="240" t="s">
        <v>2049</v>
      </c>
      <c r="G371" s="227"/>
      <c r="H371" s="227"/>
      <c r="I371" s="230"/>
      <c r="J371" s="241">
        <f>BK371</f>
        <v>0</v>
      </c>
      <c r="K371" s="227"/>
      <c r="L371" s="232"/>
      <c r="M371" s="233"/>
      <c r="N371" s="234"/>
      <c r="O371" s="234"/>
      <c r="P371" s="235">
        <f>SUM(P372:P387)</f>
        <v>0</v>
      </c>
      <c r="Q371" s="234"/>
      <c r="R371" s="235">
        <f>SUM(R372:R387)</f>
        <v>0.048472</v>
      </c>
      <c r="S371" s="234"/>
      <c r="T371" s="236">
        <f>SUM(T372:T387)</f>
        <v>0</v>
      </c>
      <c r="U371" s="12"/>
      <c r="V371" s="12"/>
      <c r="W371" s="12"/>
      <c r="X371" s="12"/>
      <c r="Y371" s="12"/>
      <c r="Z371" s="12"/>
      <c r="AA371" s="12"/>
      <c r="AB371" s="12"/>
      <c r="AC371" s="12"/>
      <c r="AD371" s="12"/>
      <c r="AE371" s="12"/>
      <c r="AR371" s="237" t="s">
        <v>189</v>
      </c>
      <c r="AT371" s="238" t="s">
        <v>74</v>
      </c>
      <c r="AU371" s="238" t="s">
        <v>83</v>
      </c>
      <c r="AY371" s="237" t="s">
        <v>172</v>
      </c>
      <c r="BK371" s="239">
        <f>SUM(BK372:BK387)</f>
        <v>0</v>
      </c>
    </row>
    <row r="372" spans="1:65" s="2" customFormat="1" ht="21.75" customHeight="1">
      <c r="A372" s="39"/>
      <c r="B372" s="40"/>
      <c r="C372" s="242" t="s">
        <v>683</v>
      </c>
      <c r="D372" s="242" t="s">
        <v>175</v>
      </c>
      <c r="E372" s="243" t="s">
        <v>2050</v>
      </c>
      <c r="F372" s="244" t="s">
        <v>2051</v>
      </c>
      <c r="G372" s="245" t="s">
        <v>2052</v>
      </c>
      <c r="H372" s="246">
        <v>1</v>
      </c>
      <c r="I372" s="247"/>
      <c r="J372" s="248">
        <f>ROUND(I372*H372,2)</f>
        <v>0</v>
      </c>
      <c r="K372" s="244" t="s">
        <v>179</v>
      </c>
      <c r="L372" s="45"/>
      <c r="M372" s="249" t="s">
        <v>1</v>
      </c>
      <c r="N372" s="250" t="s">
        <v>40</v>
      </c>
      <c r="O372" s="92"/>
      <c r="P372" s="251">
        <f>O372*H372</f>
        <v>0</v>
      </c>
      <c r="Q372" s="251">
        <v>0</v>
      </c>
      <c r="R372" s="251">
        <f>Q372*H372</f>
        <v>0</v>
      </c>
      <c r="S372" s="251">
        <v>0</v>
      </c>
      <c r="T372" s="252">
        <f>S372*H372</f>
        <v>0</v>
      </c>
      <c r="U372" s="39"/>
      <c r="V372" s="39"/>
      <c r="W372" s="39"/>
      <c r="X372" s="39"/>
      <c r="Y372" s="39"/>
      <c r="Z372" s="39"/>
      <c r="AA372" s="39"/>
      <c r="AB372" s="39"/>
      <c r="AC372" s="39"/>
      <c r="AD372" s="39"/>
      <c r="AE372" s="39"/>
      <c r="AR372" s="253" t="s">
        <v>1177</v>
      </c>
      <c r="AT372" s="253" t="s">
        <v>175</v>
      </c>
      <c r="AU372" s="253" t="s">
        <v>85</v>
      </c>
      <c r="AY372" s="18" t="s">
        <v>172</v>
      </c>
      <c r="BE372" s="254">
        <f>IF(N372="základní",J372,0)</f>
        <v>0</v>
      </c>
      <c r="BF372" s="254">
        <f>IF(N372="snížená",J372,0)</f>
        <v>0</v>
      </c>
      <c r="BG372" s="254">
        <f>IF(N372="zákl. přenesená",J372,0)</f>
        <v>0</v>
      </c>
      <c r="BH372" s="254">
        <f>IF(N372="sníž. přenesená",J372,0)</f>
        <v>0</v>
      </c>
      <c r="BI372" s="254">
        <f>IF(N372="nulová",J372,0)</f>
        <v>0</v>
      </c>
      <c r="BJ372" s="18" t="s">
        <v>83</v>
      </c>
      <c r="BK372" s="254">
        <f>ROUND(I372*H372,2)</f>
        <v>0</v>
      </c>
      <c r="BL372" s="18" t="s">
        <v>1177</v>
      </c>
      <c r="BM372" s="253" t="s">
        <v>2053</v>
      </c>
    </row>
    <row r="373" spans="1:47" s="2" customFormat="1" ht="12">
      <c r="A373" s="39"/>
      <c r="B373" s="40"/>
      <c r="C373" s="41"/>
      <c r="D373" s="255" t="s">
        <v>182</v>
      </c>
      <c r="E373" s="41"/>
      <c r="F373" s="256" t="s">
        <v>2054</v>
      </c>
      <c r="G373" s="41"/>
      <c r="H373" s="41"/>
      <c r="I373" s="210"/>
      <c r="J373" s="41"/>
      <c r="K373" s="41"/>
      <c r="L373" s="45"/>
      <c r="M373" s="257"/>
      <c r="N373" s="258"/>
      <c r="O373" s="92"/>
      <c r="P373" s="92"/>
      <c r="Q373" s="92"/>
      <c r="R373" s="92"/>
      <c r="S373" s="92"/>
      <c r="T373" s="93"/>
      <c r="U373" s="39"/>
      <c r="V373" s="39"/>
      <c r="W373" s="39"/>
      <c r="X373" s="39"/>
      <c r="Y373" s="39"/>
      <c r="Z373" s="39"/>
      <c r="AA373" s="39"/>
      <c r="AB373" s="39"/>
      <c r="AC373" s="39"/>
      <c r="AD373" s="39"/>
      <c r="AE373" s="39"/>
      <c r="AT373" s="18" t="s">
        <v>182</v>
      </c>
      <c r="AU373" s="18" t="s">
        <v>85</v>
      </c>
    </row>
    <row r="374" spans="1:65" s="2" customFormat="1" ht="21.75" customHeight="1">
      <c r="A374" s="39"/>
      <c r="B374" s="40"/>
      <c r="C374" s="242" t="s">
        <v>692</v>
      </c>
      <c r="D374" s="242" t="s">
        <v>175</v>
      </c>
      <c r="E374" s="243" t="s">
        <v>2055</v>
      </c>
      <c r="F374" s="244" t="s">
        <v>2056</v>
      </c>
      <c r="G374" s="245" t="s">
        <v>2052</v>
      </c>
      <c r="H374" s="246">
        <v>1</v>
      </c>
      <c r="I374" s="247"/>
      <c r="J374" s="248">
        <f>ROUND(I374*H374,2)</f>
        <v>0</v>
      </c>
      <c r="K374" s="244" t="s">
        <v>179</v>
      </c>
      <c r="L374" s="45"/>
      <c r="M374" s="249" t="s">
        <v>1</v>
      </c>
      <c r="N374" s="250" t="s">
        <v>40</v>
      </c>
      <c r="O374" s="92"/>
      <c r="P374" s="251">
        <f>O374*H374</f>
        <v>0</v>
      </c>
      <c r="Q374" s="251">
        <v>0</v>
      </c>
      <c r="R374" s="251">
        <f>Q374*H374</f>
        <v>0</v>
      </c>
      <c r="S374" s="251">
        <v>0</v>
      </c>
      <c r="T374" s="252">
        <f>S374*H374</f>
        <v>0</v>
      </c>
      <c r="U374" s="39"/>
      <c r="V374" s="39"/>
      <c r="W374" s="39"/>
      <c r="X374" s="39"/>
      <c r="Y374" s="39"/>
      <c r="Z374" s="39"/>
      <c r="AA374" s="39"/>
      <c r="AB374" s="39"/>
      <c r="AC374" s="39"/>
      <c r="AD374" s="39"/>
      <c r="AE374" s="39"/>
      <c r="AR374" s="253" t="s">
        <v>1177</v>
      </c>
      <c r="AT374" s="253" t="s">
        <v>175</v>
      </c>
      <c r="AU374" s="253" t="s">
        <v>85</v>
      </c>
      <c r="AY374" s="18" t="s">
        <v>172</v>
      </c>
      <c r="BE374" s="254">
        <f>IF(N374="základní",J374,0)</f>
        <v>0</v>
      </c>
      <c r="BF374" s="254">
        <f>IF(N374="snížená",J374,0)</f>
        <v>0</v>
      </c>
      <c r="BG374" s="254">
        <f>IF(N374="zákl. přenesená",J374,0)</f>
        <v>0</v>
      </c>
      <c r="BH374" s="254">
        <f>IF(N374="sníž. přenesená",J374,0)</f>
        <v>0</v>
      </c>
      <c r="BI374" s="254">
        <f>IF(N374="nulová",J374,0)</f>
        <v>0</v>
      </c>
      <c r="BJ374" s="18" t="s">
        <v>83</v>
      </c>
      <c r="BK374" s="254">
        <f>ROUND(I374*H374,2)</f>
        <v>0</v>
      </c>
      <c r="BL374" s="18" t="s">
        <v>1177</v>
      </c>
      <c r="BM374" s="253" t="s">
        <v>2057</v>
      </c>
    </row>
    <row r="375" spans="1:47" s="2" customFormat="1" ht="12">
      <c r="A375" s="39"/>
      <c r="B375" s="40"/>
      <c r="C375" s="41"/>
      <c r="D375" s="255" t="s">
        <v>182</v>
      </c>
      <c r="E375" s="41"/>
      <c r="F375" s="256" t="s">
        <v>2058</v>
      </c>
      <c r="G375" s="41"/>
      <c r="H375" s="41"/>
      <c r="I375" s="210"/>
      <c r="J375" s="41"/>
      <c r="K375" s="41"/>
      <c r="L375" s="45"/>
      <c r="M375" s="257"/>
      <c r="N375" s="258"/>
      <c r="O375" s="92"/>
      <c r="P375" s="92"/>
      <c r="Q375" s="92"/>
      <c r="R375" s="92"/>
      <c r="S375" s="92"/>
      <c r="T375" s="93"/>
      <c r="U375" s="39"/>
      <c r="V375" s="39"/>
      <c r="W375" s="39"/>
      <c r="X375" s="39"/>
      <c r="Y375" s="39"/>
      <c r="Z375" s="39"/>
      <c r="AA375" s="39"/>
      <c r="AB375" s="39"/>
      <c r="AC375" s="39"/>
      <c r="AD375" s="39"/>
      <c r="AE375" s="39"/>
      <c r="AT375" s="18" t="s">
        <v>182</v>
      </c>
      <c r="AU375" s="18" t="s">
        <v>85</v>
      </c>
    </row>
    <row r="376" spans="1:65" s="2" customFormat="1" ht="21.75" customHeight="1">
      <c r="A376" s="39"/>
      <c r="B376" s="40"/>
      <c r="C376" s="242" t="s">
        <v>701</v>
      </c>
      <c r="D376" s="242" t="s">
        <v>175</v>
      </c>
      <c r="E376" s="243" t="s">
        <v>2059</v>
      </c>
      <c r="F376" s="244" t="s">
        <v>2060</v>
      </c>
      <c r="G376" s="245" t="s">
        <v>369</v>
      </c>
      <c r="H376" s="246">
        <v>4.56</v>
      </c>
      <c r="I376" s="247"/>
      <c r="J376" s="248">
        <f>ROUND(I376*H376,2)</f>
        <v>0</v>
      </c>
      <c r="K376" s="244" t="s">
        <v>179</v>
      </c>
      <c r="L376" s="45"/>
      <c r="M376" s="249" t="s">
        <v>1</v>
      </c>
      <c r="N376" s="250" t="s">
        <v>40</v>
      </c>
      <c r="O376" s="92"/>
      <c r="P376" s="251">
        <f>O376*H376</f>
        <v>0</v>
      </c>
      <c r="Q376" s="251">
        <v>0</v>
      </c>
      <c r="R376" s="251">
        <f>Q376*H376</f>
        <v>0</v>
      </c>
      <c r="S376" s="251">
        <v>0</v>
      </c>
      <c r="T376" s="252">
        <f>S376*H376</f>
        <v>0</v>
      </c>
      <c r="U376" s="39"/>
      <c r="V376" s="39"/>
      <c r="W376" s="39"/>
      <c r="X376" s="39"/>
      <c r="Y376" s="39"/>
      <c r="Z376" s="39"/>
      <c r="AA376" s="39"/>
      <c r="AB376" s="39"/>
      <c r="AC376" s="39"/>
      <c r="AD376" s="39"/>
      <c r="AE376" s="39"/>
      <c r="AR376" s="253" t="s">
        <v>1177</v>
      </c>
      <c r="AT376" s="253" t="s">
        <v>175</v>
      </c>
      <c r="AU376" s="253" t="s">
        <v>85</v>
      </c>
      <c r="AY376" s="18" t="s">
        <v>172</v>
      </c>
      <c r="BE376" s="254">
        <f>IF(N376="základní",J376,0)</f>
        <v>0</v>
      </c>
      <c r="BF376" s="254">
        <f>IF(N376="snížená",J376,0)</f>
        <v>0</v>
      </c>
      <c r="BG376" s="254">
        <f>IF(N376="zákl. přenesená",J376,0)</f>
        <v>0</v>
      </c>
      <c r="BH376" s="254">
        <f>IF(N376="sníž. přenesená",J376,0)</f>
        <v>0</v>
      </c>
      <c r="BI376" s="254">
        <f>IF(N376="nulová",J376,0)</f>
        <v>0</v>
      </c>
      <c r="BJ376" s="18" t="s">
        <v>83</v>
      </c>
      <c r="BK376" s="254">
        <f>ROUND(I376*H376,2)</f>
        <v>0</v>
      </c>
      <c r="BL376" s="18" t="s">
        <v>1177</v>
      </c>
      <c r="BM376" s="253" t="s">
        <v>2061</v>
      </c>
    </row>
    <row r="377" spans="1:47" s="2" customFormat="1" ht="12">
      <c r="A377" s="39"/>
      <c r="B377" s="40"/>
      <c r="C377" s="41"/>
      <c r="D377" s="255" t="s">
        <v>182</v>
      </c>
      <c r="E377" s="41"/>
      <c r="F377" s="256" t="s">
        <v>2062</v>
      </c>
      <c r="G377" s="41"/>
      <c r="H377" s="41"/>
      <c r="I377" s="210"/>
      <c r="J377" s="41"/>
      <c r="K377" s="41"/>
      <c r="L377" s="45"/>
      <c r="M377" s="257"/>
      <c r="N377" s="258"/>
      <c r="O377" s="92"/>
      <c r="P377" s="92"/>
      <c r="Q377" s="92"/>
      <c r="R377" s="92"/>
      <c r="S377" s="92"/>
      <c r="T377" s="93"/>
      <c r="U377" s="39"/>
      <c r="V377" s="39"/>
      <c r="W377" s="39"/>
      <c r="X377" s="39"/>
      <c r="Y377" s="39"/>
      <c r="Z377" s="39"/>
      <c r="AA377" s="39"/>
      <c r="AB377" s="39"/>
      <c r="AC377" s="39"/>
      <c r="AD377" s="39"/>
      <c r="AE377" s="39"/>
      <c r="AT377" s="18" t="s">
        <v>182</v>
      </c>
      <c r="AU377" s="18" t="s">
        <v>85</v>
      </c>
    </row>
    <row r="378" spans="1:51" s="14" customFormat="1" ht="12">
      <c r="A378" s="14"/>
      <c r="B378" s="277"/>
      <c r="C378" s="278"/>
      <c r="D378" s="255" t="s">
        <v>203</v>
      </c>
      <c r="E378" s="279" t="s">
        <v>1</v>
      </c>
      <c r="F378" s="280" t="s">
        <v>2063</v>
      </c>
      <c r="G378" s="278"/>
      <c r="H378" s="279" t="s">
        <v>1</v>
      </c>
      <c r="I378" s="281"/>
      <c r="J378" s="278"/>
      <c r="K378" s="278"/>
      <c r="L378" s="282"/>
      <c r="M378" s="283"/>
      <c r="N378" s="284"/>
      <c r="O378" s="284"/>
      <c r="P378" s="284"/>
      <c r="Q378" s="284"/>
      <c r="R378" s="284"/>
      <c r="S378" s="284"/>
      <c r="T378" s="285"/>
      <c r="U378" s="14"/>
      <c r="V378" s="14"/>
      <c r="W378" s="14"/>
      <c r="X378" s="14"/>
      <c r="Y378" s="14"/>
      <c r="Z378" s="14"/>
      <c r="AA378" s="14"/>
      <c r="AB378" s="14"/>
      <c r="AC378" s="14"/>
      <c r="AD378" s="14"/>
      <c r="AE378" s="14"/>
      <c r="AT378" s="286" t="s">
        <v>203</v>
      </c>
      <c r="AU378" s="286" t="s">
        <v>85</v>
      </c>
      <c r="AV378" s="14" t="s">
        <v>83</v>
      </c>
      <c r="AW378" s="14" t="s">
        <v>32</v>
      </c>
      <c r="AX378" s="14" t="s">
        <v>75</v>
      </c>
      <c r="AY378" s="286" t="s">
        <v>172</v>
      </c>
    </row>
    <row r="379" spans="1:51" s="13" customFormat="1" ht="12">
      <c r="A379" s="13"/>
      <c r="B379" s="260"/>
      <c r="C379" s="261"/>
      <c r="D379" s="255" t="s">
        <v>203</v>
      </c>
      <c r="E379" s="262" t="s">
        <v>1</v>
      </c>
      <c r="F379" s="263" t="s">
        <v>2064</v>
      </c>
      <c r="G379" s="261"/>
      <c r="H379" s="264">
        <v>4.56</v>
      </c>
      <c r="I379" s="265"/>
      <c r="J379" s="261"/>
      <c r="K379" s="261"/>
      <c r="L379" s="266"/>
      <c r="M379" s="267"/>
      <c r="N379" s="268"/>
      <c r="O379" s="268"/>
      <c r="P379" s="268"/>
      <c r="Q379" s="268"/>
      <c r="R379" s="268"/>
      <c r="S379" s="268"/>
      <c r="T379" s="269"/>
      <c r="U379" s="13"/>
      <c r="V379" s="13"/>
      <c r="W379" s="13"/>
      <c r="X379" s="13"/>
      <c r="Y379" s="13"/>
      <c r="Z379" s="13"/>
      <c r="AA379" s="13"/>
      <c r="AB379" s="13"/>
      <c r="AC379" s="13"/>
      <c r="AD379" s="13"/>
      <c r="AE379" s="13"/>
      <c r="AT379" s="270" t="s">
        <v>203</v>
      </c>
      <c r="AU379" s="270" t="s">
        <v>85</v>
      </c>
      <c r="AV379" s="13" t="s">
        <v>85</v>
      </c>
      <c r="AW379" s="13" t="s">
        <v>32</v>
      </c>
      <c r="AX379" s="13" t="s">
        <v>83</v>
      </c>
      <c r="AY379" s="270" t="s">
        <v>172</v>
      </c>
    </row>
    <row r="380" spans="1:65" s="2" customFormat="1" ht="21.75" customHeight="1">
      <c r="A380" s="39"/>
      <c r="B380" s="40"/>
      <c r="C380" s="242" t="s">
        <v>708</v>
      </c>
      <c r="D380" s="242" t="s">
        <v>175</v>
      </c>
      <c r="E380" s="243" t="s">
        <v>2065</v>
      </c>
      <c r="F380" s="244" t="s">
        <v>2066</v>
      </c>
      <c r="G380" s="245" t="s">
        <v>369</v>
      </c>
      <c r="H380" s="246">
        <v>112.62</v>
      </c>
      <c r="I380" s="247"/>
      <c r="J380" s="248">
        <f>ROUND(I380*H380,2)</f>
        <v>0</v>
      </c>
      <c r="K380" s="244" t="s">
        <v>179</v>
      </c>
      <c r="L380" s="45"/>
      <c r="M380" s="249" t="s">
        <v>1</v>
      </c>
      <c r="N380" s="250" t="s">
        <v>40</v>
      </c>
      <c r="O380" s="92"/>
      <c r="P380" s="251">
        <f>O380*H380</f>
        <v>0</v>
      </c>
      <c r="Q380" s="251">
        <v>0</v>
      </c>
      <c r="R380" s="251">
        <f>Q380*H380</f>
        <v>0</v>
      </c>
      <c r="S380" s="251">
        <v>0</v>
      </c>
      <c r="T380" s="252">
        <f>S380*H380</f>
        <v>0</v>
      </c>
      <c r="U380" s="39"/>
      <c r="V380" s="39"/>
      <c r="W380" s="39"/>
      <c r="X380" s="39"/>
      <c r="Y380" s="39"/>
      <c r="Z380" s="39"/>
      <c r="AA380" s="39"/>
      <c r="AB380" s="39"/>
      <c r="AC380" s="39"/>
      <c r="AD380" s="39"/>
      <c r="AE380" s="39"/>
      <c r="AR380" s="253" t="s">
        <v>1177</v>
      </c>
      <c r="AT380" s="253" t="s">
        <v>175</v>
      </c>
      <c r="AU380" s="253" t="s">
        <v>85</v>
      </c>
      <c r="AY380" s="18" t="s">
        <v>172</v>
      </c>
      <c r="BE380" s="254">
        <f>IF(N380="základní",J380,0)</f>
        <v>0</v>
      </c>
      <c r="BF380" s="254">
        <f>IF(N380="snížená",J380,0)</f>
        <v>0</v>
      </c>
      <c r="BG380" s="254">
        <f>IF(N380="zákl. přenesená",J380,0)</f>
        <v>0</v>
      </c>
      <c r="BH380" s="254">
        <f>IF(N380="sníž. přenesená",J380,0)</f>
        <v>0</v>
      </c>
      <c r="BI380" s="254">
        <f>IF(N380="nulová",J380,0)</f>
        <v>0</v>
      </c>
      <c r="BJ380" s="18" t="s">
        <v>83</v>
      </c>
      <c r="BK380" s="254">
        <f>ROUND(I380*H380,2)</f>
        <v>0</v>
      </c>
      <c r="BL380" s="18" t="s">
        <v>1177</v>
      </c>
      <c r="BM380" s="253" t="s">
        <v>2067</v>
      </c>
    </row>
    <row r="381" spans="1:47" s="2" customFormat="1" ht="12">
      <c r="A381" s="39"/>
      <c r="B381" s="40"/>
      <c r="C381" s="41"/>
      <c r="D381" s="255" t="s">
        <v>182</v>
      </c>
      <c r="E381" s="41"/>
      <c r="F381" s="256" t="s">
        <v>2068</v>
      </c>
      <c r="G381" s="41"/>
      <c r="H381" s="41"/>
      <c r="I381" s="210"/>
      <c r="J381" s="41"/>
      <c r="K381" s="41"/>
      <c r="L381" s="45"/>
      <c r="M381" s="257"/>
      <c r="N381" s="258"/>
      <c r="O381" s="92"/>
      <c r="P381" s="92"/>
      <c r="Q381" s="92"/>
      <c r="R381" s="92"/>
      <c r="S381" s="92"/>
      <c r="T381" s="93"/>
      <c r="U381" s="39"/>
      <c r="V381" s="39"/>
      <c r="W381" s="39"/>
      <c r="X381" s="39"/>
      <c r="Y381" s="39"/>
      <c r="Z381" s="39"/>
      <c r="AA381" s="39"/>
      <c r="AB381" s="39"/>
      <c r="AC381" s="39"/>
      <c r="AD381" s="39"/>
      <c r="AE381" s="39"/>
      <c r="AT381" s="18" t="s">
        <v>182</v>
      </c>
      <c r="AU381" s="18" t="s">
        <v>85</v>
      </c>
    </row>
    <row r="382" spans="1:51" s="14" customFormat="1" ht="12">
      <c r="A382" s="14"/>
      <c r="B382" s="277"/>
      <c r="C382" s="278"/>
      <c r="D382" s="255" t="s">
        <v>203</v>
      </c>
      <c r="E382" s="279" t="s">
        <v>1</v>
      </c>
      <c r="F382" s="280" t="s">
        <v>2069</v>
      </c>
      <c r="G382" s="278"/>
      <c r="H382" s="279" t="s">
        <v>1</v>
      </c>
      <c r="I382" s="281"/>
      <c r="J382" s="278"/>
      <c r="K382" s="278"/>
      <c r="L382" s="282"/>
      <c r="M382" s="283"/>
      <c r="N382" s="284"/>
      <c r="O382" s="284"/>
      <c r="P382" s="284"/>
      <c r="Q382" s="284"/>
      <c r="R382" s="284"/>
      <c r="S382" s="284"/>
      <c r="T382" s="285"/>
      <c r="U382" s="14"/>
      <c r="V382" s="14"/>
      <c r="W382" s="14"/>
      <c r="X382" s="14"/>
      <c r="Y382" s="14"/>
      <c r="Z382" s="14"/>
      <c r="AA382" s="14"/>
      <c r="AB382" s="14"/>
      <c r="AC382" s="14"/>
      <c r="AD382" s="14"/>
      <c r="AE382" s="14"/>
      <c r="AT382" s="286" t="s">
        <v>203</v>
      </c>
      <c r="AU382" s="286" t="s">
        <v>85</v>
      </c>
      <c r="AV382" s="14" t="s">
        <v>83</v>
      </c>
      <c r="AW382" s="14" t="s">
        <v>32</v>
      </c>
      <c r="AX382" s="14" t="s">
        <v>75</v>
      </c>
      <c r="AY382" s="286" t="s">
        <v>172</v>
      </c>
    </row>
    <row r="383" spans="1:51" s="13" customFormat="1" ht="12">
      <c r="A383" s="13"/>
      <c r="B383" s="260"/>
      <c r="C383" s="261"/>
      <c r="D383" s="255" t="s">
        <v>203</v>
      </c>
      <c r="E383" s="262" t="s">
        <v>1</v>
      </c>
      <c r="F383" s="263" t="s">
        <v>1971</v>
      </c>
      <c r="G383" s="261"/>
      <c r="H383" s="264">
        <v>112.62</v>
      </c>
      <c r="I383" s="265"/>
      <c r="J383" s="261"/>
      <c r="K383" s="261"/>
      <c r="L383" s="266"/>
      <c r="M383" s="267"/>
      <c r="N383" s="268"/>
      <c r="O383" s="268"/>
      <c r="P383" s="268"/>
      <c r="Q383" s="268"/>
      <c r="R383" s="268"/>
      <c r="S383" s="268"/>
      <c r="T383" s="269"/>
      <c r="U383" s="13"/>
      <c r="V383" s="13"/>
      <c r="W383" s="13"/>
      <c r="X383" s="13"/>
      <c r="Y383" s="13"/>
      <c r="Z383" s="13"/>
      <c r="AA383" s="13"/>
      <c r="AB383" s="13"/>
      <c r="AC383" s="13"/>
      <c r="AD383" s="13"/>
      <c r="AE383" s="13"/>
      <c r="AT383" s="270" t="s">
        <v>203</v>
      </c>
      <c r="AU383" s="270" t="s">
        <v>85</v>
      </c>
      <c r="AV383" s="13" t="s">
        <v>85</v>
      </c>
      <c r="AW383" s="13" t="s">
        <v>32</v>
      </c>
      <c r="AX383" s="13" t="s">
        <v>83</v>
      </c>
      <c r="AY383" s="270" t="s">
        <v>172</v>
      </c>
    </row>
    <row r="384" spans="1:65" s="2" customFormat="1" ht="21.75" customHeight="1">
      <c r="A384" s="39"/>
      <c r="B384" s="40"/>
      <c r="C384" s="242" t="s">
        <v>718</v>
      </c>
      <c r="D384" s="242" t="s">
        <v>175</v>
      </c>
      <c r="E384" s="243" t="s">
        <v>2070</v>
      </c>
      <c r="F384" s="244" t="s">
        <v>2071</v>
      </c>
      <c r="G384" s="245" t="s">
        <v>369</v>
      </c>
      <c r="H384" s="246">
        <v>8.3</v>
      </c>
      <c r="I384" s="247"/>
      <c r="J384" s="248">
        <f>ROUND(I384*H384,2)</f>
        <v>0</v>
      </c>
      <c r="K384" s="244" t="s">
        <v>216</v>
      </c>
      <c r="L384" s="45"/>
      <c r="M384" s="249" t="s">
        <v>1</v>
      </c>
      <c r="N384" s="250" t="s">
        <v>40</v>
      </c>
      <c r="O384" s="92"/>
      <c r="P384" s="251">
        <f>O384*H384</f>
        <v>0</v>
      </c>
      <c r="Q384" s="251">
        <v>0.00584</v>
      </c>
      <c r="R384" s="251">
        <f>Q384*H384</f>
        <v>0.048472</v>
      </c>
      <c r="S384" s="251">
        <v>0</v>
      </c>
      <c r="T384" s="252">
        <f>S384*H384</f>
        <v>0</v>
      </c>
      <c r="U384" s="39"/>
      <c r="V384" s="39"/>
      <c r="W384" s="39"/>
      <c r="X384" s="39"/>
      <c r="Y384" s="39"/>
      <c r="Z384" s="39"/>
      <c r="AA384" s="39"/>
      <c r="AB384" s="39"/>
      <c r="AC384" s="39"/>
      <c r="AD384" s="39"/>
      <c r="AE384" s="39"/>
      <c r="AR384" s="253" t="s">
        <v>1177</v>
      </c>
      <c r="AT384" s="253" t="s">
        <v>175</v>
      </c>
      <c r="AU384" s="253" t="s">
        <v>85</v>
      </c>
      <c r="AY384" s="18" t="s">
        <v>172</v>
      </c>
      <c r="BE384" s="254">
        <f>IF(N384="základní",J384,0)</f>
        <v>0</v>
      </c>
      <c r="BF384" s="254">
        <f>IF(N384="snížená",J384,0)</f>
        <v>0</v>
      </c>
      <c r="BG384" s="254">
        <f>IF(N384="zákl. přenesená",J384,0)</f>
        <v>0</v>
      </c>
      <c r="BH384" s="254">
        <f>IF(N384="sníž. přenesená",J384,0)</f>
        <v>0</v>
      </c>
      <c r="BI384" s="254">
        <f>IF(N384="nulová",J384,0)</f>
        <v>0</v>
      </c>
      <c r="BJ384" s="18" t="s">
        <v>83</v>
      </c>
      <c r="BK384" s="254">
        <f>ROUND(I384*H384,2)</f>
        <v>0</v>
      </c>
      <c r="BL384" s="18" t="s">
        <v>1177</v>
      </c>
      <c r="BM384" s="253" t="s">
        <v>2072</v>
      </c>
    </row>
    <row r="385" spans="1:47" s="2" customFormat="1" ht="12">
      <c r="A385" s="39"/>
      <c r="B385" s="40"/>
      <c r="C385" s="41"/>
      <c r="D385" s="255" t="s">
        <v>182</v>
      </c>
      <c r="E385" s="41"/>
      <c r="F385" s="256" t="s">
        <v>2073</v>
      </c>
      <c r="G385" s="41"/>
      <c r="H385" s="41"/>
      <c r="I385" s="210"/>
      <c r="J385" s="41"/>
      <c r="K385" s="41"/>
      <c r="L385" s="45"/>
      <c r="M385" s="257"/>
      <c r="N385" s="258"/>
      <c r="O385" s="92"/>
      <c r="P385" s="92"/>
      <c r="Q385" s="92"/>
      <c r="R385" s="92"/>
      <c r="S385" s="92"/>
      <c r="T385" s="93"/>
      <c r="U385" s="39"/>
      <c r="V385" s="39"/>
      <c r="W385" s="39"/>
      <c r="X385" s="39"/>
      <c r="Y385" s="39"/>
      <c r="Z385" s="39"/>
      <c r="AA385" s="39"/>
      <c r="AB385" s="39"/>
      <c r="AC385" s="39"/>
      <c r="AD385" s="39"/>
      <c r="AE385" s="39"/>
      <c r="AT385" s="18" t="s">
        <v>182</v>
      </c>
      <c r="AU385" s="18" t="s">
        <v>85</v>
      </c>
    </row>
    <row r="386" spans="1:47" s="2" customFormat="1" ht="12">
      <c r="A386" s="39"/>
      <c r="B386" s="40"/>
      <c r="C386" s="41"/>
      <c r="D386" s="271" t="s">
        <v>218</v>
      </c>
      <c r="E386" s="41"/>
      <c r="F386" s="272" t="s">
        <v>2074</v>
      </c>
      <c r="G386" s="41"/>
      <c r="H386" s="41"/>
      <c r="I386" s="210"/>
      <c r="J386" s="41"/>
      <c r="K386" s="41"/>
      <c r="L386" s="45"/>
      <c r="M386" s="257"/>
      <c r="N386" s="258"/>
      <c r="O386" s="92"/>
      <c r="P386" s="92"/>
      <c r="Q386" s="92"/>
      <c r="R386" s="92"/>
      <c r="S386" s="92"/>
      <c r="T386" s="93"/>
      <c r="U386" s="39"/>
      <c r="V386" s="39"/>
      <c r="W386" s="39"/>
      <c r="X386" s="39"/>
      <c r="Y386" s="39"/>
      <c r="Z386" s="39"/>
      <c r="AA386" s="39"/>
      <c r="AB386" s="39"/>
      <c r="AC386" s="39"/>
      <c r="AD386" s="39"/>
      <c r="AE386" s="39"/>
      <c r="AT386" s="18" t="s">
        <v>218</v>
      </c>
      <c r="AU386" s="18" t="s">
        <v>85</v>
      </c>
    </row>
    <row r="387" spans="1:47" s="2" customFormat="1" ht="12">
      <c r="A387" s="39"/>
      <c r="B387" s="40"/>
      <c r="C387" s="41"/>
      <c r="D387" s="255" t="s">
        <v>242</v>
      </c>
      <c r="E387" s="41"/>
      <c r="F387" s="259" t="s">
        <v>2075</v>
      </c>
      <c r="G387" s="41"/>
      <c r="H387" s="41"/>
      <c r="I387" s="210"/>
      <c r="J387" s="41"/>
      <c r="K387" s="41"/>
      <c r="L387" s="45"/>
      <c r="M387" s="319"/>
      <c r="N387" s="320"/>
      <c r="O387" s="321"/>
      <c r="P387" s="321"/>
      <c r="Q387" s="321"/>
      <c r="R387" s="321"/>
      <c r="S387" s="321"/>
      <c r="T387" s="322"/>
      <c r="U387" s="39"/>
      <c r="V387" s="39"/>
      <c r="W387" s="39"/>
      <c r="X387" s="39"/>
      <c r="Y387" s="39"/>
      <c r="Z387" s="39"/>
      <c r="AA387" s="39"/>
      <c r="AB387" s="39"/>
      <c r="AC387" s="39"/>
      <c r="AD387" s="39"/>
      <c r="AE387" s="39"/>
      <c r="AT387" s="18" t="s">
        <v>242</v>
      </c>
      <c r="AU387" s="18" t="s">
        <v>85</v>
      </c>
    </row>
    <row r="388" spans="1:31" s="2" customFormat="1" ht="6.95" customHeight="1">
      <c r="A388" s="39"/>
      <c r="B388" s="67"/>
      <c r="C388" s="68"/>
      <c r="D388" s="68"/>
      <c r="E388" s="68"/>
      <c r="F388" s="68"/>
      <c r="G388" s="68"/>
      <c r="H388" s="68"/>
      <c r="I388" s="68"/>
      <c r="J388" s="68"/>
      <c r="K388" s="68"/>
      <c r="L388" s="45"/>
      <c r="M388" s="39"/>
      <c r="O388" s="39"/>
      <c r="P388" s="39"/>
      <c r="Q388" s="39"/>
      <c r="R388" s="39"/>
      <c r="S388" s="39"/>
      <c r="T388" s="39"/>
      <c r="U388" s="39"/>
      <c r="V388" s="39"/>
      <c r="W388" s="39"/>
      <c r="X388" s="39"/>
      <c r="Y388" s="39"/>
      <c r="Z388" s="39"/>
      <c r="AA388" s="39"/>
      <c r="AB388" s="39"/>
      <c r="AC388" s="39"/>
      <c r="AD388" s="39"/>
      <c r="AE388" s="39"/>
    </row>
  </sheetData>
  <sheetProtection password="CC35" sheet="1" objects="1" scenarios="1" formatColumns="0" formatRows="0" autoFilter="0"/>
  <autoFilter ref="C135:K387"/>
  <mergeCells count="14">
    <mergeCell ref="E7:H7"/>
    <mergeCell ref="E9:H9"/>
    <mergeCell ref="E18:H18"/>
    <mergeCell ref="E27:H27"/>
    <mergeCell ref="E85:H85"/>
    <mergeCell ref="E87:H87"/>
    <mergeCell ref="D110:F110"/>
    <mergeCell ref="D111:F111"/>
    <mergeCell ref="D112:F112"/>
    <mergeCell ref="D113:F113"/>
    <mergeCell ref="D114:F114"/>
    <mergeCell ref="E126:H126"/>
    <mergeCell ref="E128:H128"/>
    <mergeCell ref="L2:V2"/>
  </mergeCells>
  <hyperlinks>
    <hyperlink ref="F141" r:id="rId1" display="https://podminky.urs.cz/item/CS_URS_2022_01/115101201"/>
    <hyperlink ref="F146" r:id="rId2" display="https://podminky.urs.cz/item/CS_URS_2022_01/115101301"/>
    <hyperlink ref="F151" r:id="rId3" display="https://podminky.urs.cz/item/CS_URS_2022_01/119001422"/>
    <hyperlink ref="F183" r:id="rId4" display="https://podminky.urs.cz/item/CS_URS_2022_01/151101101"/>
    <hyperlink ref="F196" r:id="rId5" display="https://podminky.urs.cz/item/CS_URS_2022_01/151101111"/>
    <hyperlink ref="F229" r:id="rId6" display="https://podminky.urs.cz/item/CS_URS_2022_01/174101101a"/>
    <hyperlink ref="F239" r:id="rId7" display="https://podminky.urs.cz/item/CS_URS_2022_01/174101101b"/>
    <hyperlink ref="F251" r:id="rId8" display="https://podminky.urs.cz/item/CS_URS_2022_01/175151101"/>
    <hyperlink ref="F263" r:id="rId9" display="https://podminky.urs.cz/item/CS_URS_2022_01/451573111"/>
    <hyperlink ref="F273" r:id="rId10" display="https://podminky.urs.cz/item/CS_URS_2022_01/452311131"/>
    <hyperlink ref="F279" r:id="rId11" display="https://podminky.urs.cz/item/CS_URS_2022_01/465513127"/>
    <hyperlink ref="F301" r:id="rId12" display="https://podminky.urs.cz/item/CS_URS_2022_01/871310430"/>
    <hyperlink ref="F307" r:id="rId13" display="https://podminky.urs.cz/item/CS_URS_2022_01/871390420"/>
    <hyperlink ref="F314" r:id="rId14" display="https://podminky.urs.cz/item/CS_URS_2022_01/877390420"/>
    <hyperlink ref="F320" r:id="rId15" display="https://podminky.urs.cz/item/CS_URS_2022_01/894118001"/>
    <hyperlink ref="F328" r:id="rId16" display="https://podminky.urs.cz/item/CS_URS_2022_01/899103112"/>
    <hyperlink ref="F346" r:id="rId17" display="https://podminky.urs.cz/item/CS_URS_2022_01/997013501"/>
    <hyperlink ref="F350" r:id="rId18" display="https://podminky.urs.cz/item/CS_URS_2022_01/997013509"/>
    <hyperlink ref="F359" r:id="rId19" display="https://podminky.urs.cz/item/CS_URS_2022_01/998276101"/>
    <hyperlink ref="F365" r:id="rId20" display="https://podminky.urs.cz/item/CS_URS_2022_01/220731051"/>
    <hyperlink ref="F368" r:id="rId21" display="https://podminky.urs.cz/item/CS_URS_2022_01/359901211"/>
    <hyperlink ref="F386" r:id="rId22" display="https://podminky.urs.cz/item/CS_URS_2022_01/23020012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DESKTOP-DSV8CSR\stasova</dc:creator>
  <cp:keywords/>
  <dc:description/>
  <cp:lastModifiedBy>DESKTOP-DSV8CSR\stasova</cp:lastModifiedBy>
  <dcterms:created xsi:type="dcterms:W3CDTF">2022-02-07T08:51:37Z</dcterms:created>
  <dcterms:modified xsi:type="dcterms:W3CDTF">2022-02-07T08:51:57Z</dcterms:modified>
  <cp:category/>
  <cp:version/>
  <cp:contentType/>
  <cp:contentStatus/>
</cp:coreProperties>
</file>