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ruby - PROPUSTEK U DOMU ..." sheetId="2" r:id="rId2"/>
  </sheets>
  <definedNames>
    <definedName name="_xlnm.Print_Area" localSheetId="0">'Rekapitulace stavby'!$D$4:$AO$76,'Rekapitulace stavby'!$C$82:$AQ$96</definedName>
    <definedName name="_xlnm._FilterDatabase" localSheetId="1" hidden="1">'Hruby - PROPUSTEK U DOMU ...'!$C$117:$L$156</definedName>
    <definedName name="_xlnm.Print_Area" localSheetId="1">'Hruby - PROPUSTEK U DOMU ...'!$C$4:$K$76,'Hruby - PROPUSTEK U DOMU ...'!$C$82:$K$101,'Hruby - PROPUSTEK U DOMU ...'!$C$107:$K$156</definedName>
    <definedName name="_xlnm.Print_Titles" localSheetId="0">'Rekapitulace stavby'!$92:$92</definedName>
    <definedName name="_xlnm.Print_Titles" localSheetId="1">'Hruby - PROPUSTEK U DOMU ...'!$117:$117</definedName>
  </definedNames>
  <calcPr fullCalcOnLoad="1"/>
</workbook>
</file>

<file path=xl/sharedStrings.xml><?xml version="1.0" encoding="utf-8"?>
<sst xmlns="http://schemas.openxmlformats.org/spreadsheetml/2006/main" count="750" uniqueCount="263">
  <si>
    <t>Export Komplet</t>
  </si>
  <si>
    <t/>
  </si>
  <si>
    <t>2.0</t>
  </si>
  <si>
    <t>False</t>
  </si>
  <si>
    <t>True</t>
  </si>
  <si>
    <t>{acb630e5-0077-4199-84fb-c172c30cc148}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</si>
  <si>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</si>
  <si>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</si>
  <si>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</si>
  <si>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</si>
  <si>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</si>
  <si>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</si>
  <si>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</si>
  <si>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</si>
  <si>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</si>
  <si>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</si>
  <si>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</si>
  <si>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</si>
  <si>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PROPUSTEK U DOMU Č.P. 86, K.Ú. STRANÍK, SO 501 Přelozka STL plynovodu</t>
  </si>
  <si>
    <t>KSO:</t>
  </si>
  <si>
    <t>CC-CZ:</t>
  </si>
  <si>
    <t>Místo:</t>
  </si>
  <si>
    <t xml:space="preserve"> </t>
  </si>
  <si>
    <t>Datum:</t>
  </si>
  <si>
    <t>12. 1. 2022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</si>
  <si>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</si>
  <si>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</si>
  <si>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</si>
  <si>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</si>
  <si>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</si>
  <si>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</si>
  <si>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</si>
  <si>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Ing. Petr Hrubý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</si>
  <si>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</si>
  <si>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</si>
  <si>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</si>
  <si>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</si>
  <si>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</si>
  <si>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</si>
  <si>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</si>
  <si>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</si>
  <si>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</si>
  <si>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</si>
  <si>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</si>
  <si>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</si>
  <si>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</si>
  <si>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</si>
  <si>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</si>
  <si>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</si>
  <si>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</si>
  <si>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</si>
  <si>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</si>
  <si>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</si>
  <si>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</si>
  <si>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</si>
  <si>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</si>
  <si>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</si>
  <si>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</si>
  <si>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</si>
  <si>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</si>
  <si>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</si>
  <si>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</si>
  <si>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</si>
  <si>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</si>
  <si>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</si>
  <si>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</si>
  <si>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</si>
  <si>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</si>
  <si>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</si>
  <si>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</si>
  <si>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</si>
  <si>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</si>
  <si>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</si>
  <si>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</si>
  <si>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</si>
  <si>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</si>
  <si>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</si>
  <si>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</si>
  <si>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</si>
  <si>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</si>
  <si>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</si>
  <si>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</si>
  <si>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</si>
  <si>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</si>
  <si>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</si>
  <si>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</si>
  <si>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</si>
  <si>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</si>
  <si>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</si>
  <si>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</si>
  <si>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</si>
  <si>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</si>
  <si>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</si>
  <si>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</si>
  <si>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</si>
  <si>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</si>
  <si>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997 - Přesun sutě</t>
  </si>
  <si>
    <t>M - Práce a dodávky M</t>
  </si>
  <si>
    <t xml:space="preserve">    23-M - Montáže potrubí</t>
  </si>
  <si>
    <t>PSV - PSV</t>
  </si>
  <si>
    <t xml:space="preserve">    1002 - Plynová zařízení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</si>
  <si>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</si>
  <si>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</si>
  <si>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</si>
  <si>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</si>
  <si>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</si>
  <si>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</si>
  <si>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</si>
  <si>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</si>
  <si>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</si>
  <si>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</si>
  <si>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</si>
  <si>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</si>
  <si>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</si>
  <si>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</si>
  <si>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</si>
  <si>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</si>
  <si>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</si>
  <si>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</si>
  <si>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</si>
  <si>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</si>
  <si>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</si>
  <si>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</si>
  <si>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</si>
  <si>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997013501</t>
  </si>
  <si>
    <t>Odvoz suti a vybouraných hmot na skládku nebo meziskládku do 1 km se složením</t>
  </si>
  <si>
    <t>t</t>
  </si>
  <si>
    <t>4</t>
  </si>
  <si>
    <t>1572913691</t>
  </si>
  <si>
    <t>997013509</t>
  </si>
  <si>
    <t>Příplatek k odvozu suti a vybouraných hmot na skládku ZKD 1 km přes 1 km</t>
  </si>
  <si>
    <t>1948179683</t>
  </si>
  <si>
    <t>3</t>
  </si>
  <si>
    <t>997013813</t>
  </si>
  <si>
    <t>Poplatek za uložení na skládce (skládkovné) stavebního odpadu z plastických hmot kód odpadu 17 02 03</t>
  </si>
  <si>
    <t>-842292705</t>
  </si>
  <si>
    <t>M</t>
  </si>
  <si>
    <t>Práce a dodávky M</t>
  </si>
  <si>
    <t>23-M</t>
  </si>
  <si>
    <t>Montáže potrubí</t>
  </si>
  <si>
    <t>230086115</t>
  </si>
  <si>
    <t>Demontáž plastového potrubí dn do 110 mm</t>
  </si>
  <si>
    <t>m</t>
  </si>
  <si>
    <t>64</t>
  </si>
  <si>
    <t>-927398052</t>
  </si>
  <si>
    <t>5</t>
  </si>
  <si>
    <t>230120072</t>
  </si>
  <si>
    <t>Značení potrubí smaltovým štítkem upínací páskou</t>
  </si>
  <si>
    <t>kus</t>
  </si>
  <si>
    <t>779364541</t>
  </si>
  <si>
    <t>6</t>
  </si>
  <si>
    <t>M-02</t>
  </si>
  <si>
    <t>značení dle TPG 700 24 orientačními tabulkami - Tabulka žlutá malá</t>
  </si>
  <si>
    <t>256</t>
  </si>
  <si>
    <t>-1124981101</t>
  </si>
  <si>
    <t>7</t>
  </si>
  <si>
    <t>230170001</t>
  </si>
  <si>
    <t>Tlakové zkoušky těsnosti potrubí - příprava DN do 40</t>
  </si>
  <si>
    <t>sada</t>
  </si>
  <si>
    <t>-1308181909</t>
  </si>
  <si>
    <t>8</t>
  </si>
  <si>
    <t>230170011</t>
  </si>
  <si>
    <t>Tlakové zkoušky těsnosti potrubí - zkouška DN do 40</t>
  </si>
  <si>
    <t>-924530895</t>
  </si>
  <si>
    <t>9</t>
  </si>
  <si>
    <t>230200116</t>
  </si>
  <si>
    <t>Nasunutí potrubní sekce d 50 do chráničky DN 100</t>
  </si>
  <si>
    <t>-855102847</t>
  </si>
  <si>
    <t>10</t>
  </si>
  <si>
    <t>M-01</t>
  </si>
  <si>
    <t>kluzné středící prvky</t>
  </si>
  <si>
    <t>Kpl</t>
  </si>
  <si>
    <t>-674123717</t>
  </si>
  <si>
    <t>11</t>
  </si>
  <si>
    <t>230200251</t>
  </si>
  <si>
    <t>Jednostranné přerušení průtoku plynu stlačením plastového potrubí do dn 63 mm</t>
  </si>
  <si>
    <t>-1266321543</t>
  </si>
  <si>
    <t>12</t>
  </si>
  <si>
    <t>230205235</t>
  </si>
  <si>
    <t>Montáž trubního dílu PE elektrotvarovky nebo svařovaného na tupo dn 50 mm en 4,5 mm</t>
  </si>
  <si>
    <t>-1268130429</t>
  </si>
  <si>
    <t>13</t>
  </si>
  <si>
    <t>28615971</t>
  </si>
  <si>
    <t>elektrospojka dn 50, SDR 11, PE100</t>
  </si>
  <si>
    <t>128</t>
  </si>
  <si>
    <t>-918646675</t>
  </si>
  <si>
    <t>14</t>
  </si>
  <si>
    <t>28615022</t>
  </si>
  <si>
    <t>elektrovíčko, dn 50, SDR 11, PE100</t>
  </si>
  <si>
    <t>-1113770306</t>
  </si>
  <si>
    <t>899913122</t>
  </si>
  <si>
    <t>Uzavírací manžeta chráničky potrubí D 50 x 110</t>
  </si>
  <si>
    <t>1616606506</t>
  </si>
  <si>
    <t>16</t>
  </si>
  <si>
    <t>230205035</t>
  </si>
  <si>
    <t>Montáž potrubí plastového svařované na tupo nebo elektrospojkou dn 50 mm en 4,6 mm</t>
  </si>
  <si>
    <t>291348061</t>
  </si>
  <si>
    <t>17</t>
  </si>
  <si>
    <t>28613913</t>
  </si>
  <si>
    <t>potrubí plynovodní PE 100 SDR 11 PN 0,4MPa D 50x4,6mm s vnějším opláštěním</t>
  </si>
  <si>
    <t>-653821725</t>
  </si>
  <si>
    <t>18</t>
  </si>
  <si>
    <t>230205055</t>
  </si>
  <si>
    <t>Montáž potrubí plastového svařované na tupo nebo elektrospojkou dn 110 mm en 6,3 mm</t>
  </si>
  <si>
    <t>-179538330</t>
  </si>
  <si>
    <t>19</t>
  </si>
  <si>
    <t>28613902</t>
  </si>
  <si>
    <t>ochranná trubka PE 100 SDR 17,5 110x6,3mm</t>
  </si>
  <si>
    <t>-2033540253</t>
  </si>
  <si>
    <t>20</t>
  </si>
  <si>
    <t>230230016</t>
  </si>
  <si>
    <t>Hlavní tlaková zkouška vzduchem 0,6 MPa DN 50</t>
  </si>
  <si>
    <t>419147380</t>
  </si>
  <si>
    <t>230230023-1</t>
  </si>
  <si>
    <t>Tlaková zkouška provozním mediem propojovacích spojů plynovodu DN 40</t>
  </si>
  <si>
    <t>-10932585</t>
  </si>
  <si>
    <t>22</t>
  </si>
  <si>
    <t>899721111</t>
  </si>
  <si>
    <t>Signalizační vodič (vodič silový s Cu jádrem CY pocínovaný 2,5mm2) s izol.do země, vč. upev. pásky vč.zaizol. smršťovací páskou</t>
  </si>
  <si>
    <t>-857287268</t>
  </si>
  <si>
    <t>23</t>
  </si>
  <si>
    <t>M-03</t>
  </si>
  <si>
    <t>Propojení signalizačního vodiče se stáv. signal. vodičem vč. zaizolování</t>
  </si>
  <si>
    <t>1946618968</t>
  </si>
  <si>
    <t>24</t>
  </si>
  <si>
    <t>899722113</t>
  </si>
  <si>
    <t>Žlutá výstražná perforovaná folie PP, min. šířka 300 mm, D+M (2x vedle sebe)</t>
  </si>
  <si>
    <t>1333281943</t>
  </si>
  <si>
    <t>25</t>
  </si>
  <si>
    <t>M-04</t>
  </si>
  <si>
    <t>Rozpojení plynovdu PE D50</t>
  </si>
  <si>
    <t>-988914198</t>
  </si>
  <si>
    <t>26</t>
  </si>
  <si>
    <t>M-05</t>
  </si>
  <si>
    <t>Propojení plynovodu PE d50 (cena položek provedení propojů zahrnuje organizační a personální zajištění propojů a odpojů)</t>
  </si>
  <si>
    <t>1014067289</t>
  </si>
  <si>
    <t>27</t>
  </si>
  <si>
    <t>M-06</t>
  </si>
  <si>
    <t>Odplynění, inertizace a rozpojení stav. plynovodů a plynovod.přípojek vč. odstavení jedn.odběratelů</t>
  </si>
  <si>
    <t>-1850078352</t>
  </si>
  <si>
    <t>28</t>
  </si>
  <si>
    <t>M-07</t>
  </si>
  <si>
    <t>Zaplynění plynovodů a plynovodních přípojek</t>
  </si>
  <si>
    <t>-389043196</t>
  </si>
  <si>
    <t>PSV</t>
  </si>
  <si>
    <t>1002</t>
  </si>
  <si>
    <t>Plynová zařízení - Ostatní</t>
  </si>
  <si>
    <t>29</t>
  </si>
  <si>
    <t>PSV-01</t>
  </si>
  <si>
    <t>Geodetické zaměření nového plynovodu v zemi</t>
  </si>
  <si>
    <t>-1635419193</t>
  </si>
  <si>
    <t>30</t>
  </si>
  <si>
    <t>PSV-02</t>
  </si>
  <si>
    <t>Vizuální kontrola svarů - 100%</t>
  </si>
  <si>
    <t>1603278751</t>
  </si>
  <si>
    <t>31</t>
  </si>
  <si>
    <t>PSV-03</t>
  </si>
  <si>
    <t>Revize plynu</t>
  </si>
  <si>
    <t>5594606</t>
  </si>
  <si>
    <t>32</t>
  </si>
  <si>
    <t>PSV-04</t>
  </si>
  <si>
    <t>Dokumentace skutečného stavu</t>
  </si>
  <si>
    <t>1998882675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</si>
</sst>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4" fontId="29" fillId="0" borderId="12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44:72" s="1" customFormat="1" ht="36.95" customHeight="1">
      <c r="AR2" s="14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8"/>
      <c r="D4" s="19" t="s">
        <v>10</v>
      </c>
      <c r="AR4" s="18"/>
      <c r="AS4" s="20" t="s">
        <v>11</v>
      </c>
      <c r="BG4" s="21" t="s">
        <v>12</v>
      </c>
      <c r="BS4" s="15" t="s">
        <v>13</v>
      </c>
    </row>
    <row r="5" spans="2:71" s="1" customFormat="1" ht="12" customHeight="1">
      <c r="B5" s="18"/>
      <c r="D5" s="22" t="s">
        <v>14</v>
      </c>
      <c r="K5" s="23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G5" s="24" t="s">
        <v>16</v>
      </c>
      <c r="BS5" s="15" t="s">
        <v>7</v>
      </c>
    </row>
    <row r="6" spans="2:71" s="1" customFormat="1" ht="36.95" customHeight="1">
      <c r="B6" s="18"/>
      <c r="D6" s="25" t="s">
        <v>17</v>
      </c>
      <c r="K6" s="26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G6" s="27"/>
      <c r="BS6" s="15" t="s">
        <v>7</v>
      </c>
    </row>
    <row r="7" spans="2:71" s="1" customFormat="1" ht="12" customHeight="1">
      <c r="B7" s="18"/>
      <c r="D7" s="28" t="s">
        <v>19</v>
      </c>
      <c r="K7" s="23" t="s">
        <v>1</v>
      </c>
      <c r="AK7" s="28" t="s">
        <v>20</v>
      </c>
      <c r="AN7" s="23" t="s">
        <v>1</v>
      </c>
      <c r="AR7" s="18"/>
      <c r="BG7" s="27"/>
      <c r="BS7" s="15" t="s">
        <v>7</v>
      </c>
    </row>
    <row r="8" spans="2:71" s="1" customFormat="1" ht="12" customHeight="1">
      <c r="B8" s="18"/>
      <c r="D8" s="28" t="s">
        <v>21</v>
      </c>
      <c r="K8" s="23" t="s">
        <v>22</v>
      </c>
      <c r="AK8" s="28" t="s">
        <v>23</v>
      </c>
      <c r="AN8" s="29" t="s">
        <v>24</v>
      </c>
      <c r="AR8" s="18"/>
      <c r="BG8" s="27"/>
      <c r="BS8" s="15" t="s">
        <v>7</v>
      </c>
    </row>
    <row r="9" spans="2:71" s="1" customFormat="1" ht="14.4" customHeight="1">
      <c r="B9" s="18"/>
      <c r="AR9" s="18"/>
      <c r="BG9" s="27"/>
      <c r="BS9" s="15" t="s">
        <v>7</v>
      </c>
    </row>
    <row r="10" spans="2:71" s="1" customFormat="1" ht="12" customHeight="1">
      <c r="B10" s="18"/>
      <c r="D10" s="28" t="s">
        <v>25</v>
      </c>
      <c r="AK10" s="28" t="s">
        <v>26</v>
      </c>
      <c r="AN10" s="23" t="s">
        <v>1</v>
      </c>
      <c r="AR10" s="18"/>
      <c r="BG10" s="27"/>
      <c r="BS10" s="15" t="s">
        <v>7</v>
      </c>
    </row>
    <row r="11" spans="2:71" s="1" customFormat="1" ht="18.45" customHeight="1">
      <c r="B11" s="18"/>
      <c r="E11" s="23" t="s">
        <v>27</v>
      </c>
      <c r="AK11" s="28" t="s">
        <v>28</v>
      </c>
      <c r="AN11" s="23" t="s">
        <v>1</v>
      </c>
      <c r="AR11" s="18"/>
      <c r="BG11" s="27"/>
      <c r="BS11" s="15" t="s">
        <v>7</v>
      </c>
    </row>
    <row r="12" spans="2:71" s="1" customFormat="1" ht="6.95" customHeight="1">
      <c r="B12" s="18"/>
      <c r="AR12" s="18"/>
      <c r="BG12" s="27"/>
      <c r="BS12" s="15" t="s">
        <v>7</v>
      </c>
    </row>
    <row r="13" spans="2:71" s="1" customFormat="1" ht="12" customHeight="1">
      <c r="B13" s="18"/>
      <c r="D13" s="28" t="s">
        <v>29</v>
      </c>
      <c r="AK13" s="28" t="s">
        <v>26</v>
      </c>
      <c r="AN13" s="30" t="s">
        <v>30</v>
      </c>
      <c r="AR13" s="18"/>
      <c r="BG13" s="27"/>
      <c r="BS13" s="15" t="s">
        <v>7</v>
      </c>
    </row>
    <row r="14" spans="2:71" ht="12">
      <c r="B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N14" s="30" t="s">
        <v>30</v>
      </c>
      <c r="AR14" s="18"/>
      <c r="BG14" s="27"/>
      <c r="BS14" s="15" t="s">
        <v>7</v>
      </c>
    </row>
    <row r="15" spans="2:71" s="1" customFormat="1" ht="6.95" customHeight="1">
      <c r="B15" s="18"/>
      <c r="AR15" s="18"/>
      <c r="BG15" s="27"/>
      <c r="BS15" s="15" t="s">
        <v>3</v>
      </c>
    </row>
    <row r="16" spans="2:71" s="1" customFormat="1" ht="12" customHeight="1">
      <c r="B16" s="18"/>
      <c r="D16" s="28" t="s">
        <v>31</v>
      </c>
      <c r="AK16" s="28" t="s">
        <v>26</v>
      </c>
      <c r="AN16" s="23" t="s">
        <v>1</v>
      </c>
      <c r="AR16" s="18"/>
      <c r="BG16" s="27"/>
      <c r="BS16" s="15" t="s">
        <v>3</v>
      </c>
    </row>
    <row r="17" spans="2:71" s="1" customFormat="1" ht="18.45" customHeight="1">
      <c r="B17" s="18"/>
      <c r="E17" s="23" t="s">
        <v>32</v>
      </c>
      <c r="AK17" s="28" t="s">
        <v>28</v>
      </c>
      <c r="AN17" s="23" t="s">
        <v>1</v>
      </c>
      <c r="AR17" s="18"/>
      <c r="BG17" s="27"/>
      <c r="BS17" s="15" t="s">
        <v>4</v>
      </c>
    </row>
    <row r="18" spans="2:71" s="1" customFormat="1" ht="6.95" customHeight="1">
      <c r="B18" s="18"/>
      <c r="AR18" s="18"/>
      <c r="BG18" s="27"/>
      <c r="BS18" s="15" t="s">
        <v>7</v>
      </c>
    </row>
    <row r="19" spans="2:71" s="1" customFormat="1" ht="12" customHeight="1">
      <c r="B19" s="18"/>
      <c r="D19" s="28" t="s">
        <v>33</v>
      </c>
      <c r="AK19" s="28" t="s">
        <v>26</v>
      </c>
      <c r="AN19" s="23" t="s">
        <v>1</v>
      </c>
      <c r="AR19" s="18"/>
      <c r="BG19" s="27"/>
      <c r="BS19" s="15" t="s">
        <v>7</v>
      </c>
    </row>
    <row r="20" spans="2:71" s="1" customFormat="1" ht="18.45" customHeight="1">
      <c r="B20" s="18"/>
      <c r="E20" s="23" t="s">
        <v>32</v>
      </c>
      <c r="AK20" s="28" t="s">
        <v>28</v>
      </c>
      <c r="AN20" s="23" t="s">
        <v>1</v>
      </c>
      <c r="AR20" s="18"/>
      <c r="BG20" s="27"/>
      <c r="BS20" s="15" t="s">
        <v>4</v>
      </c>
    </row>
    <row r="21" spans="2:59" s="1" customFormat="1" ht="6.95" customHeight="1">
      <c r="B21" s="18"/>
      <c r="AR21" s="18"/>
      <c r="BG21" s="27"/>
    </row>
    <row r="22" spans="2:59" s="1" customFormat="1" ht="12" customHeight="1">
      <c r="B22" s="18"/>
      <c r="D22" s="28" t="s">
        <v>34</v>
      </c>
      <c r="AR22" s="18"/>
      <c r="BG22" s="27"/>
    </row>
    <row r="23" spans="2:59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G23" s="27"/>
    </row>
    <row r="24" spans="2:59" s="1" customFormat="1" ht="6.95" customHeight="1">
      <c r="B24" s="18"/>
      <c r="AR24" s="18"/>
      <c r="BG24" s="27"/>
    </row>
    <row r="25" spans="2:59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G25" s="27"/>
    </row>
    <row r="26" spans="1:59" s="2" customFormat="1" ht="25.9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G26" s="27"/>
    </row>
    <row r="27" spans="1:59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G27" s="27"/>
    </row>
    <row r="28" spans="1:59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G28" s="27"/>
    </row>
    <row r="29" spans="1:5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ROUND(BB94,2)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ROUND(AX94,2)</f>
        <v>0</v>
      </c>
      <c r="AL29" s="3"/>
      <c r="AM29" s="3"/>
      <c r="AN29" s="3"/>
      <c r="AO29" s="3"/>
      <c r="AP29" s="3"/>
      <c r="AQ29" s="3"/>
      <c r="AR29" s="40"/>
      <c r="BG29" s="43"/>
    </row>
    <row r="30" spans="1:59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ROUND(BC94,2)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ROUND(AY94,2)</f>
        <v>0</v>
      </c>
      <c r="AL30" s="3"/>
      <c r="AM30" s="3"/>
      <c r="AN30" s="3"/>
      <c r="AO30" s="3"/>
      <c r="AP30" s="3"/>
      <c r="AQ30" s="3"/>
      <c r="AR30" s="40"/>
      <c r="BG30" s="43"/>
    </row>
    <row r="31" spans="1:59" s="3" customFormat="1" ht="14.4" customHeight="1" hidden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ROUND(BD94,2)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G31" s="43"/>
    </row>
    <row r="32" spans="1:59" s="3" customFormat="1" ht="14.4" customHeight="1" hidden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ROUND(BE94,2)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G32" s="43"/>
    </row>
    <row r="33" spans="1:59" s="3" customFormat="1" ht="14.4" customHeight="1" hidden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ROUND(BF94,2)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G33" s="43"/>
    </row>
    <row r="34" spans="1:59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G34" s="27"/>
    </row>
    <row r="35" spans="1:59" s="2" customFormat="1" ht="25.9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G35" s="34"/>
    </row>
    <row r="36" spans="1:59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G36" s="34"/>
    </row>
    <row r="37" spans="1:59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G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9" s="2" customFormat="1" ht="12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G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9" s="2" customFormat="1" ht="12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G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9" s="2" customFormat="1" ht="12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G75" s="34"/>
    </row>
    <row r="76" spans="1:59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G76" s="34"/>
    </row>
    <row r="77" spans="1:59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G77" s="34"/>
    </row>
    <row r="81" spans="1:59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G81" s="34"/>
    </row>
    <row r="82" spans="1:59" s="2" customFormat="1" ht="24.95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G82" s="34"/>
    </row>
    <row r="83" spans="1:59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G83" s="34"/>
    </row>
    <row r="84" spans="1:59" s="4" customFormat="1" ht="12" customHeight="1">
      <c r="A84" s="4"/>
      <c r="B84" s="60"/>
      <c r="C84" s="28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Hruby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G84" s="4"/>
    </row>
    <row r="85" spans="1:59" s="5" customFormat="1" ht="36.95" customHeight="1">
      <c r="A85" s="5"/>
      <c r="B85" s="61"/>
      <c r="C85" s="62" t="s">
        <v>17</v>
      </c>
      <c r="D85" s="5"/>
      <c r="E85" s="5"/>
      <c r="F85" s="5"/>
      <c r="G85" s="5"/>
      <c r="H85" s="5"/>
      <c r="I85" s="5"/>
      <c r="J85" s="5"/>
      <c r="K85" s="5"/>
      <c r="L85" s="63" t="str">
        <f>K6</f>
        <v>PROPUSTEK U DOMU Č.P. 86, K.Ú. STRANÍK, SO 501 Přelozka STL plynovodu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G85" s="5"/>
    </row>
    <row r="86" spans="1:59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G86" s="34"/>
    </row>
    <row r="87" spans="1:59" s="2" customFormat="1" ht="12" customHeight="1">
      <c r="A87" s="34"/>
      <c r="B87" s="35"/>
      <c r="C87" s="28" t="s">
        <v>21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23</v>
      </c>
      <c r="AJ87" s="34"/>
      <c r="AK87" s="34"/>
      <c r="AL87" s="34"/>
      <c r="AM87" s="65" t="str">
        <f>IF(AN8="","",AN8)</f>
        <v>12. 1. 2022</v>
      </c>
      <c r="AN87" s="65"/>
      <c r="AO87" s="34"/>
      <c r="AP87" s="34"/>
      <c r="AQ87" s="34"/>
      <c r="AR87" s="35"/>
      <c r="BG87" s="34"/>
    </row>
    <row r="88" spans="1:59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G88" s="34"/>
    </row>
    <row r="89" spans="1:59" s="2" customFormat="1" ht="15.15" customHeight="1">
      <c r="A89" s="34"/>
      <c r="B89" s="35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>Město Nový Jičín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66" t="str">
        <f>IF(E17="","",E17)</f>
        <v>Ing. Petr Hrubý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0"/>
      <c r="BG89" s="34"/>
    </row>
    <row r="90" spans="1:59" s="2" customFormat="1" ht="15.15" customHeight="1">
      <c r="A90" s="34"/>
      <c r="B90" s="35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66" t="str">
        <f>IF(E20="","",E20)</f>
        <v>Ing. Petr Hrubý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4"/>
      <c r="BG90" s="34"/>
    </row>
    <row r="91" spans="1:59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4"/>
      <c r="BG91" s="34"/>
    </row>
    <row r="92" spans="1:59" s="2" customFormat="1" ht="29.25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3" t="s">
        <v>72</v>
      </c>
      <c r="BE92" s="83" t="s">
        <v>73</v>
      </c>
      <c r="BF92" s="84" t="s">
        <v>74</v>
      </c>
      <c r="BG92" s="34"/>
    </row>
    <row r="93" spans="1:59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7"/>
      <c r="BG93" s="34"/>
    </row>
    <row r="94" spans="1:90" s="6" customFormat="1" ht="32.4" customHeight="1">
      <c r="A94" s="6"/>
      <c r="B94" s="88"/>
      <c r="C94" s="89" t="s">
        <v>75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SUM(AG94,AV94)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ROUND(AT95,2)</f>
        <v>0</v>
      </c>
      <c r="AU94" s="96">
        <f>ROUND(AU95,2)</f>
        <v>0</v>
      </c>
      <c r="AV94" s="96">
        <f>ROUND(SUM(AX94:AY94),2)</f>
        <v>0</v>
      </c>
      <c r="AW94" s="97">
        <f>ROUND(AW95,5)</f>
        <v>0</v>
      </c>
      <c r="AX94" s="96">
        <f>ROUND(BB94*L29,2)</f>
        <v>0</v>
      </c>
      <c r="AY94" s="96">
        <f>ROUND(BC94*L30,2)</f>
        <v>0</v>
      </c>
      <c r="AZ94" s="96">
        <f>ROUND(BD94*L29,2)</f>
        <v>0</v>
      </c>
      <c r="BA94" s="96">
        <f>ROUND(BE94*L30,2)</f>
        <v>0</v>
      </c>
      <c r="BB94" s="96">
        <f>ROUND(BB95,2)</f>
        <v>0</v>
      </c>
      <c r="BC94" s="96">
        <f>ROUND(BC95,2)</f>
        <v>0</v>
      </c>
      <c r="BD94" s="96">
        <f>ROUND(BD95,2)</f>
        <v>0</v>
      </c>
      <c r="BE94" s="96">
        <f>ROUND(BE95,2)</f>
        <v>0</v>
      </c>
      <c r="BF94" s="98">
        <f>ROUND(BF95,2)</f>
        <v>0</v>
      </c>
      <c r="BG94" s="6"/>
      <c r="BS94" s="99" t="s">
        <v>76</v>
      </c>
      <c r="BT94" s="99" t="s">
        <v>77</v>
      </c>
      <c r="BV94" s="99" t="s">
        <v>78</v>
      </c>
      <c r="BW94" s="99" t="s">
        <v>5</v>
      </c>
      <c r="BX94" s="99" t="s">
        <v>79</v>
      </c>
      <c r="CL94" s="99" t="s">
        <v>1</v>
      </c>
    </row>
    <row r="95" spans="1:90" s="7" customFormat="1" ht="37.5" customHeight="1">
      <c r="A95" s="100" t="s">
        <v>80</v>
      </c>
      <c r="B95" s="101"/>
      <c r="C95" s="102"/>
      <c r="D95" s="103" t="s">
        <v>15</v>
      </c>
      <c r="E95" s="103"/>
      <c r="F95" s="103"/>
      <c r="G95" s="103"/>
      <c r="H95" s="103"/>
      <c r="I95" s="104"/>
      <c r="J95" s="103" t="s">
        <v>18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'Hruby - PROPUSTEK U DOMU ...'!K30</f>
        <v>0</v>
      </c>
      <c r="AH95" s="104"/>
      <c r="AI95" s="104"/>
      <c r="AJ95" s="104"/>
      <c r="AK95" s="104"/>
      <c r="AL95" s="104"/>
      <c r="AM95" s="104"/>
      <c r="AN95" s="105">
        <f>SUM(AG95,AV95)</f>
        <v>0</v>
      </c>
      <c r="AO95" s="104"/>
      <c r="AP95" s="104"/>
      <c r="AQ95" s="106" t="s">
        <v>81</v>
      </c>
      <c r="AR95" s="101"/>
      <c r="AS95" s="107">
        <f>'Hruby - PROPUSTEK U DOMU ...'!K28</f>
        <v>0</v>
      </c>
      <c r="AT95" s="108">
        <f>'Hruby - PROPUSTEK U DOMU ...'!K29</f>
        <v>0</v>
      </c>
      <c r="AU95" s="108">
        <v>0</v>
      </c>
      <c r="AV95" s="108">
        <f>ROUND(SUM(AX95:AY95),2)</f>
        <v>0</v>
      </c>
      <c r="AW95" s="109">
        <f>'Hruby - PROPUSTEK U DOMU ...'!T118</f>
        <v>0</v>
      </c>
      <c r="AX95" s="108">
        <f>'Hruby - PROPUSTEK U DOMU ...'!K33</f>
        <v>0</v>
      </c>
      <c r="AY95" s="108">
        <f>'Hruby - PROPUSTEK U DOMU ...'!K34</f>
        <v>0</v>
      </c>
      <c r="AZ95" s="108">
        <f>'Hruby - PROPUSTEK U DOMU ...'!K35</f>
        <v>0</v>
      </c>
      <c r="BA95" s="108">
        <f>'Hruby - PROPUSTEK U DOMU ...'!K36</f>
        <v>0</v>
      </c>
      <c r="BB95" s="108">
        <f>'Hruby - PROPUSTEK U DOMU ...'!F33</f>
        <v>0</v>
      </c>
      <c r="BC95" s="108">
        <f>'Hruby - PROPUSTEK U DOMU ...'!F34</f>
        <v>0</v>
      </c>
      <c r="BD95" s="108">
        <f>'Hruby - PROPUSTEK U DOMU ...'!F35</f>
        <v>0</v>
      </c>
      <c r="BE95" s="108">
        <f>'Hruby - PROPUSTEK U DOMU ...'!F36</f>
        <v>0</v>
      </c>
      <c r="BF95" s="110">
        <f>'Hruby - PROPUSTEK U DOMU ...'!F37</f>
        <v>0</v>
      </c>
      <c r="BG95" s="7"/>
      <c r="BT95" s="111" t="s">
        <v>82</v>
      </c>
      <c r="BU95" s="111" t="s">
        <v>83</v>
      </c>
      <c r="BV95" s="111" t="s">
        <v>78</v>
      </c>
      <c r="BW95" s="111" t="s">
        <v>5</v>
      </c>
      <c r="BX95" s="111" t="s">
        <v>79</v>
      </c>
      <c r="CL95" s="111" t="s">
        <v>1</v>
      </c>
    </row>
    <row r="96" spans="1:59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59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</sheetData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Hruby - PROPUSTEK U DOM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84</v>
      </c>
    </row>
    <row r="4" spans="2:46" s="1" customFormat="1" ht="24.95" customHeight="1">
      <c r="B4" s="18"/>
      <c r="D4" s="19" t="s">
        <v>85</v>
      </c>
      <c r="M4" s="18"/>
      <c r="N4" s="112" t="s">
        <v>11</v>
      </c>
      <c r="AT4" s="15" t="s">
        <v>3</v>
      </c>
    </row>
    <row r="5" spans="2:13" s="1" customFormat="1" ht="6.95" customHeight="1">
      <c r="B5" s="18"/>
      <c r="M5" s="18"/>
    </row>
    <row r="6" spans="1:31" s="2" customFormat="1" ht="12" customHeight="1">
      <c r="A6" s="34"/>
      <c r="B6" s="35"/>
      <c r="C6" s="34"/>
      <c r="D6" s="28" t="s">
        <v>17</v>
      </c>
      <c r="E6" s="34"/>
      <c r="F6" s="34"/>
      <c r="G6" s="34"/>
      <c r="H6" s="34"/>
      <c r="I6" s="34"/>
      <c r="J6" s="34"/>
      <c r="K6" s="34"/>
      <c r="L6" s="34"/>
      <c r="M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0" customHeight="1">
      <c r="A7" s="34"/>
      <c r="B7" s="35"/>
      <c r="C7" s="34"/>
      <c r="D7" s="34"/>
      <c r="E7" s="63" t="s">
        <v>18</v>
      </c>
      <c r="F7" s="34"/>
      <c r="G7" s="34"/>
      <c r="H7" s="34"/>
      <c r="I7" s="34"/>
      <c r="J7" s="34"/>
      <c r="K7" s="34"/>
      <c r="L7" s="34"/>
      <c r="M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19</v>
      </c>
      <c r="E9" s="34"/>
      <c r="F9" s="23" t="s">
        <v>1</v>
      </c>
      <c r="G9" s="34"/>
      <c r="H9" s="34"/>
      <c r="I9" s="28" t="s">
        <v>20</v>
      </c>
      <c r="J9" s="23" t="s">
        <v>1</v>
      </c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21</v>
      </c>
      <c r="E10" s="34"/>
      <c r="F10" s="23" t="s">
        <v>22</v>
      </c>
      <c r="G10" s="34"/>
      <c r="H10" s="34"/>
      <c r="I10" s="28" t="s">
        <v>23</v>
      </c>
      <c r="J10" s="65" t="str">
        <f>'Rekapitulace stavby'!AN8</f>
        <v>12. 1. 2022</v>
      </c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25</v>
      </c>
      <c r="E12" s="34"/>
      <c r="F12" s="34"/>
      <c r="G12" s="34"/>
      <c r="H12" s="34"/>
      <c r="I12" s="28" t="s">
        <v>26</v>
      </c>
      <c r="J12" s="23" t="s">
        <v>1</v>
      </c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">
        <v>27</v>
      </c>
      <c r="F13" s="34"/>
      <c r="G13" s="34"/>
      <c r="H13" s="34"/>
      <c r="I13" s="28" t="s">
        <v>28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29</v>
      </c>
      <c r="E15" s="34"/>
      <c r="F15" s="34"/>
      <c r="G15" s="34"/>
      <c r="H15" s="34"/>
      <c r="I15" s="28" t="s">
        <v>26</v>
      </c>
      <c r="J15" s="29" t="str">
        <f>'Rekapitulace stavby'!AN13</f>
        <v>Vyplň údaj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28</v>
      </c>
      <c r="J16" s="29" t="str">
        <f>'Rekapitulace stavby'!AN14</f>
        <v>Vyplň údaj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31</v>
      </c>
      <c r="E18" s="34"/>
      <c r="F18" s="34"/>
      <c r="G18" s="34"/>
      <c r="H18" s="34"/>
      <c r="I18" s="28" t="s">
        <v>26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">
        <v>32</v>
      </c>
      <c r="F19" s="34"/>
      <c r="G19" s="34"/>
      <c r="H19" s="34"/>
      <c r="I19" s="28" t="s">
        <v>28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33</v>
      </c>
      <c r="E21" s="34"/>
      <c r="F21" s="34"/>
      <c r="G21" s="34"/>
      <c r="H21" s="34"/>
      <c r="I21" s="28" t="s">
        <v>26</v>
      </c>
      <c r="J21" s="23" t="s">
        <v>1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">
        <v>32</v>
      </c>
      <c r="F22" s="34"/>
      <c r="G22" s="34"/>
      <c r="H22" s="34"/>
      <c r="I22" s="28" t="s">
        <v>28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3"/>
      <c r="B25" s="114"/>
      <c r="C25" s="113"/>
      <c r="D25" s="113"/>
      <c r="E25" s="32" t="s">
        <v>1</v>
      </c>
      <c r="F25" s="32"/>
      <c r="G25" s="32"/>
      <c r="H25" s="32"/>
      <c r="I25" s="113"/>
      <c r="J25" s="113"/>
      <c r="K25" s="113"/>
      <c r="L25" s="113"/>
      <c r="M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86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>
      <c r="A28" s="34"/>
      <c r="B28" s="35"/>
      <c r="C28" s="34"/>
      <c r="D28" s="34"/>
      <c r="E28" s="28" t="s">
        <v>86</v>
      </c>
      <c r="F28" s="34"/>
      <c r="G28" s="34"/>
      <c r="H28" s="34"/>
      <c r="I28" s="34"/>
      <c r="J28" s="34"/>
      <c r="K28" s="116">
        <f>I94</f>
        <v>0</v>
      </c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2">
      <c r="A29" s="34"/>
      <c r="B29" s="35"/>
      <c r="C29" s="34"/>
      <c r="D29" s="34"/>
      <c r="E29" s="28" t="s">
        <v>87</v>
      </c>
      <c r="F29" s="34"/>
      <c r="G29" s="34"/>
      <c r="H29" s="34"/>
      <c r="I29" s="34"/>
      <c r="J29" s="34"/>
      <c r="K29" s="116">
        <f>J94</f>
        <v>0</v>
      </c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17" t="s">
        <v>35</v>
      </c>
      <c r="E30" s="34"/>
      <c r="F30" s="34"/>
      <c r="G30" s="34"/>
      <c r="H30" s="34"/>
      <c r="I30" s="34"/>
      <c r="J30" s="34"/>
      <c r="K30" s="92">
        <f>ROUND(K118,2)</f>
        <v>0</v>
      </c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4"/>
      <c r="K32" s="39" t="s">
        <v>38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18" t="s">
        <v>39</v>
      </c>
      <c r="E33" s="28" t="s">
        <v>40</v>
      </c>
      <c r="F33" s="116">
        <f>ROUND((SUM(BE118:BE156)),2)</f>
        <v>0</v>
      </c>
      <c r="G33" s="34"/>
      <c r="H33" s="34"/>
      <c r="I33" s="119">
        <v>0.21</v>
      </c>
      <c r="J33" s="34"/>
      <c r="K33" s="116">
        <f>ROUND(((SUM(BE118:BE156))*I33),2)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16">
        <f>ROUND((SUM(BF118:BF156)),2)</f>
        <v>0</v>
      </c>
      <c r="G34" s="34"/>
      <c r="H34" s="34"/>
      <c r="I34" s="119">
        <v>0.15</v>
      </c>
      <c r="J34" s="34"/>
      <c r="K34" s="116">
        <f>ROUND(((SUM(BF118:BF156))*I34),2)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16">
        <f>ROUND((SUM(BG118:BG156)),2)</f>
        <v>0</v>
      </c>
      <c r="G35" s="34"/>
      <c r="H35" s="34"/>
      <c r="I35" s="119">
        <v>0.21</v>
      </c>
      <c r="J35" s="34"/>
      <c r="K35" s="116">
        <f>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16">
        <f>ROUND((SUM(BH118:BH156)),2)</f>
        <v>0</v>
      </c>
      <c r="G36" s="34"/>
      <c r="H36" s="34"/>
      <c r="I36" s="119">
        <v>0.15</v>
      </c>
      <c r="J36" s="34"/>
      <c r="K36" s="116">
        <f>0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16">
        <f>ROUND((SUM(BI118:BI156)),2)</f>
        <v>0</v>
      </c>
      <c r="G37" s="34"/>
      <c r="H37" s="34"/>
      <c r="I37" s="119">
        <v>0</v>
      </c>
      <c r="J37" s="34"/>
      <c r="K37" s="116">
        <f>0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0"/>
      <c r="D39" s="121" t="s">
        <v>45</v>
      </c>
      <c r="E39" s="77"/>
      <c r="F39" s="77"/>
      <c r="G39" s="122" t="s">
        <v>46</v>
      </c>
      <c r="H39" s="123" t="s">
        <v>47</v>
      </c>
      <c r="I39" s="77"/>
      <c r="J39" s="77"/>
      <c r="K39" s="124">
        <f>SUM(K30:K37)</f>
        <v>0</v>
      </c>
      <c r="L39" s="125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3" s="1" customFormat="1" ht="14.4" customHeight="1">
      <c r="B41" s="18"/>
      <c r="M41" s="18"/>
    </row>
    <row r="42" spans="2:13" s="1" customFormat="1" ht="14.4" customHeight="1">
      <c r="B42" s="18"/>
      <c r="M42" s="18"/>
    </row>
    <row r="43" spans="2:13" s="1" customFormat="1" ht="14.4" customHeight="1">
      <c r="B43" s="18"/>
      <c r="M43" s="18"/>
    </row>
    <row r="44" spans="2:13" s="1" customFormat="1" ht="14.4" customHeight="1">
      <c r="B44" s="18"/>
      <c r="M44" s="18"/>
    </row>
    <row r="45" spans="2:13" s="1" customFormat="1" ht="14.4" customHeight="1">
      <c r="B45" s="18"/>
      <c r="M45" s="18"/>
    </row>
    <row r="46" spans="2:13" s="1" customFormat="1" ht="14.4" customHeight="1">
      <c r="B46" s="18"/>
      <c r="M46" s="18"/>
    </row>
    <row r="47" spans="2:13" s="1" customFormat="1" ht="14.4" customHeight="1">
      <c r="B47" s="18"/>
      <c r="M47" s="18"/>
    </row>
    <row r="48" spans="2:13" s="1" customFormat="1" ht="14.4" customHeight="1">
      <c r="B48" s="18"/>
      <c r="M48" s="18"/>
    </row>
    <row r="49" spans="2:13" s="1" customFormat="1" ht="14.4" customHeight="1">
      <c r="B49" s="18"/>
      <c r="M49" s="18"/>
    </row>
    <row r="50" spans="2:13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 spans="2:13" ht="12">
      <c r="B51" s="18"/>
      <c r="M51" s="18"/>
    </row>
    <row r="52" spans="2:13" ht="12">
      <c r="B52" s="18"/>
      <c r="M52" s="18"/>
    </row>
    <row r="53" spans="2:13" ht="12">
      <c r="B53" s="18"/>
      <c r="M53" s="18"/>
    </row>
    <row r="54" spans="2:13" ht="12">
      <c r="B54" s="18"/>
      <c r="M54" s="18"/>
    </row>
    <row r="55" spans="2:13" ht="12">
      <c r="B55" s="18"/>
      <c r="M55" s="18"/>
    </row>
    <row r="56" spans="2:13" ht="12">
      <c r="B56" s="18"/>
      <c r="M56" s="18"/>
    </row>
    <row r="57" spans="2:13" ht="12">
      <c r="B57" s="18"/>
      <c r="M57" s="18"/>
    </row>
    <row r="58" spans="2:13" ht="12">
      <c r="B58" s="18"/>
      <c r="M58" s="18"/>
    </row>
    <row r="59" spans="2:13" ht="12">
      <c r="B59" s="18"/>
      <c r="M59" s="18"/>
    </row>
    <row r="60" spans="2:13" ht="12">
      <c r="B60" s="18"/>
      <c r="M60" s="18"/>
    </row>
    <row r="61" spans="1:31" s="2" customFormat="1" ht="12">
      <c r="A61" s="34"/>
      <c r="B61" s="35"/>
      <c r="C61" s="34"/>
      <c r="D61" s="54" t="s">
        <v>50</v>
      </c>
      <c r="E61" s="37"/>
      <c r="F61" s="126" t="s">
        <v>51</v>
      </c>
      <c r="G61" s="54" t="s">
        <v>50</v>
      </c>
      <c r="H61" s="37"/>
      <c r="I61" s="37"/>
      <c r="J61" s="127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3" ht="12">
      <c r="B62" s="18"/>
      <c r="M62" s="18"/>
    </row>
    <row r="63" spans="2:13" ht="12">
      <c r="B63" s="18"/>
      <c r="M63" s="18"/>
    </row>
    <row r="64" spans="2:13" ht="12">
      <c r="B64" s="18"/>
      <c r="M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3" ht="12">
      <c r="B66" s="18"/>
      <c r="M66" s="18"/>
    </row>
    <row r="67" spans="2:13" ht="12">
      <c r="B67" s="18"/>
      <c r="M67" s="18"/>
    </row>
    <row r="68" spans="2:13" ht="12">
      <c r="B68" s="18"/>
      <c r="M68" s="18"/>
    </row>
    <row r="69" spans="2:13" ht="12">
      <c r="B69" s="18"/>
      <c r="M69" s="18"/>
    </row>
    <row r="70" spans="2:13" ht="12">
      <c r="B70" s="18"/>
      <c r="M70" s="18"/>
    </row>
    <row r="71" spans="2:13" ht="12">
      <c r="B71" s="18"/>
      <c r="M71" s="18"/>
    </row>
    <row r="72" spans="2:13" ht="12">
      <c r="B72" s="18"/>
      <c r="M72" s="18"/>
    </row>
    <row r="73" spans="2:13" ht="12">
      <c r="B73" s="18"/>
      <c r="M73" s="18"/>
    </row>
    <row r="74" spans="2:13" ht="12">
      <c r="B74" s="18"/>
      <c r="M74" s="18"/>
    </row>
    <row r="75" spans="2:13" ht="12">
      <c r="B75" s="18"/>
      <c r="M75" s="18"/>
    </row>
    <row r="76" spans="1:31" s="2" customFormat="1" ht="12">
      <c r="A76" s="34"/>
      <c r="B76" s="35"/>
      <c r="C76" s="34"/>
      <c r="D76" s="54" t="s">
        <v>50</v>
      </c>
      <c r="E76" s="37"/>
      <c r="F76" s="126" t="s">
        <v>51</v>
      </c>
      <c r="G76" s="54" t="s">
        <v>50</v>
      </c>
      <c r="H76" s="37"/>
      <c r="I76" s="37"/>
      <c r="J76" s="127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>
      <c r="A85" s="34"/>
      <c r="B85" s="35"/>
      <c r="C85" s="34"/>
      <c r="D85" s="34"/>
      <c r="E85" s="63" t="str">
        <f>E7</f>
        <v>PROPUSTEK U DOMU Č.P. 86, K.Ú. STRANÍK, SO 501 Přelozka STL plynovodu</v>
      </c>
      <c r="F85" s="34"/>
      <c r="G85" s="34"/>
      <c r="H85" s="34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21</v>
      </c>
      <c r="D87" s="34"/>
      <c r="E87" s="34"/>
      <c r="F87" s="23" t="str">
        <f>F10</f>
        <v xml:space="preserve"> </v>
      </c>
      <c r="G87" s="34"/>
      <c r="H87" s="34"/>
      <c r="I87" s="28" t="s">
        <v>23</v>
      </c>
      <c r="J87" s="65" t="str">
        <f>IF(J10="","",J10)</f>
        <v>12. 1. 2022</v>
      </c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25</v>
      </c>
      <c r="D89" s="34"/>
      <c r="E89" s="34"/>
      <c r="F89" s="23" t="str">
        <f>E13</f>
        <v>Město Nový Jičín</v>
      </c>
      <c r="G89" s="34"/>
      <c r="H89" s="34"/>
      <c r="I89" s="28" t="s">
        <v>31</v>
      </c>
      <c r="J89" s="32" t="str">
        <f>E19</f>
        <v>Ing. Petr Hrubý</v>
      </c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29</v>
      </c>
      <c r="D90" s="34"/>
      <c r="E90" s="34"/>
      <c r="F90" s="23" t="str">
        <f>IF(E16="","",E16)</f>
        <v>Vyplň údaj</v>
      </c>
      <c r="G90" s="34"/>
      <c r="H90" s="34"/>
      <c r="I90" s="28" t="s">
        <v>33</v>
      </c>
      <c r="J90" s="32" t="str">
        <f>E22</f>
        <v>Ing. Petr Hrubý</v>
      </c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8" t="s">
        <v>89</v>
      </c>
      <c r="D92" s="120"/>
      <c r="E92" s="120"/>
      <c r="F92" s="120"/>
      <c r="G92" s="120"/>
      <c r="H92" s="120"/>
      <c r="I92" s="129" t="s">
        <v>90</v>
      </c>
      <c r="J92" s="129" t="s">
        <v>91</v>
      </c>
      <c r="K92" s="129" t="s">
        <v>92</v>
      </c>
      <c r="L92" s="120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30" t="s">
        <v>93</v>
      </c>
      <c r="D94" s="34"/>
      <c r="E94" s="34"/>
      <c r="F94" s="34"/>
      <c r="G94" s="34"/>
      <c r="H94" s="34"/>
      <c r="I94" s="92">
        <f>Q118</f>
        <v>0</v>
      </c>
      <c r="J94" s="92">
        <f>R118</f>
        <v>0</v>
      </c>
      <c r="K94" s="92">
        <f>K118</f>
        <v>0</v>
      </c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94</v>
      </c>
    </row>
    <row r="95" spans="1:31" s="9" customFormat="1" ht="24.95" customHeight="1">
      <c r="A95" s="9"/>
      <c r="B95" s="131"/>
      <c r="C95" s="9"/>
      <c r="D95" s="132" t="s">
        <v>95</v>
      </c>
      <c r="E95" s="133"/>
      <c r="F95" s="133"/>
      <c r="G95" s="133"/>
      <c r="H95" s="133"/>
      <c r="I95" s="134">
        <f>Q119</f>
        <v>0</v>
      </c>
      <c r="J95" s="134">
        <f>R119</f>
        <v>0</v>
      </c>
      <c r="K95" s="134">
        <f>K119</f>
        <v>0</v>
      </c>
      <c r="L95" s="9"/>
      <c r="M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96</v>
      </c>
      <c r="E96" s="137"/>
      <c r="F96" s="137"/>
      <c r="G96" s="137"/>
      <c r="H96" s="137"/>
      <c r="I96" s="138">
        <f>Q120</f>
        <v>0</v>
      </c>
      <c r="J96" s="138">
        <f>R120</f>
        <v>0</v>
      </c>
      <c r="K96" s="138">
        <f>K120</f>
        <v>0</v>
      </c>
      <c r="L96" s="10"/>
      <c r="M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31"/>
      <c r="C97" s="9"/>
      <c r="D97" s="132" t="s">
        <v>97</v>
      </c>
      <c r="E97" s="133"/>
      <c r="F97" s="133"/>
      <c r="G97" s="133"/>
      <c r="H97" s="133"/>
      <c r="I97" s="134">
        <f>Q124</f>
        <v>0</v>
      </c>
      <c r="J97" s="134">
        <f>R124</f>
        <v>0</v>
      </c>
      <c r="K97" s="134">
        <f>K124</f>
        <v>0</v>
      </c>
      <c r="L97" s="9"/>
      <c r="M97" s="13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5"/>
      <c r="C98" s="10"/>
      <c r="D98" s="136" t="s">
        <v>98</v>
      </c>
      <c r="E98" s="137"/>
      <c r="F98" s="137"/>
      <c r="G98" s="137"/>
      <c r="H98" s="137"/>
      <c r="I98" s="138">
        <f>Q125</f>
        <v>0</v>
      </c>
      <c r="J98" s="138">
        <f>R125</f>
        <v>0</v>
      </c>
      <c r="K98" s="138">
        <f>K125</f>
        <v>0</v>
      </c>
      <c r="L98" s="10"/>
      <c r="M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1"/>
      <c r="C99" s="9"/>
      <c r="D99" s="132" t="s">
        <v>99</v>
      </c>
      <c r="E99" s="133"/>
      <c r="F99" s="133"/>
      <c r="G99" s="133"/>
      <c r="H99" s="133"/>
      <c r="I99" s="134">
        <f>Q151</f>
        <v>0</v>
      </c>
      <c r="J99" s="134">
        <f>R151</f>
        <v>0</v>
      </c>
      <c r="K99" s="134">
        <f>K151</f>
        <v>0</v>
      </c>
      <c r="L99" s="9"/>
      <c r="M99" s="13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5"/>
      <c r="C100" s="10"/>
      <c r="D100" s="136" t="s">
        <v>100</v>
      </c>
      <c r="E100" s="137"/>
      <c r="F100" s="137"/>
      <c r="G100" s="137"/>
      <c r="H100" s="137"/>
      <c r="I100" s="138">
        <f>Q152</f>
        <v>0</v>
      </c>
      <c r="J100" s="138">
        <f>R152</f>
        <v>0</v>
      </c>
      <c r="K100" s="138">
        <f>K152</f>
        <v>0</v>
      </c>
      <c r="L100" s="10"/>
      <c r="M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19" t="s">
        <v>101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8" t="s">
        <v>17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30" customHeight="1">
      <c r="A110" s="34"/>
      <c r="B110" s="35"/>
      <c r="C110" s="34"/>
      <c r="D110" s="34"/>
      <c r="E110" s="63" t="str">
        <f>E7</f>
        <v>PROPUSTEK U DOMU Č.P. 86, K.Ú. STRANÍK, SO 501 Přelozka STL plynovodu</v>
      </c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21</v>
      </c>
      <c r="D112" s="34"/>
      <c r="E112" s="34"/>
      <c r="F112" s="23" t="str">
        <f>F10</f>
        <v xml:space="preserve"> </v>
      </c>
      <c r="G112" s="34"/>
      <c r="H112" s="34"/>
      <c r="I112" s="28" t="s">
        <v>23</v>
      </c>
      <c r="J112" s="65" t="str">
        <f>IF(J10="","",J10)</f>
        <v>12. 1. 2022</v>
      </c>
      <c r="K112" s="34"/>
      <c r="L112" s="34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25</v>
      </c>
      <c r="D114" s="34"/>
      <c r="E114" s="34"/>
      <c r="F114" s="23" t="str">
        <f>E13</f>
        <v>Město Nový Jičín</v>
      </c>
      <c r="G114" s="34"/>
      <c r="H114" s="34"/>
      <c r="I114" s="28" t="s">
        <v>31</v>
      </c>
      <c r="J114" s="32" t="str">
        <f>E19</f>
        <v>Ing. Petr Hrubý</v>
      </c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8" t="s">
        <v>29</v>
      </c>
      <c r="D115" s="34"/>
      <c r="E115" s="34"/>
      <c r="F115" s="23" t="str">
        <f>IF(E16="","",E16)</f>
        <v>Vyplň údaj</v>
      </c>
      <c r="G115" s="34"/>
      <c r="H115" s="34"/>
      <c r="I115" s="28" t="s">
        <v>33</v>
      </c>
      <c r="J115" s="32" t="str">
        <f>E22</f>
        <v>Ing. Petr Hrubý</v>
      </c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39"/>
      <c r="B117" s="140"/>
      <c r="C117" s="141" t="s">
        <v>102</v>
      </c>
      <c r="D117" s="142" t="s">
        <v>60</v>
      </c>
      <c r="E117" s="142" t="s">
        <v>56</v>
      </c>
      <c r="F117" s="142" t="s">
        <v>57</v>
      </c>
      <c r="G117" s="142" t="s">
        <v>103</v>
      </c>
      <c r="H117" s="142" t="s">
        <v>104</v>
      </c>
      <c r="I117" s="142" t="s">
        <v>105</v>
      </c>
      <c r="J117" s="142" t="s">
        <v>106</v>
      </c>
      <c r="K117" s="143" t="s">
        <v>92</v>
      </c>
      <c r="L117" s="144" t="s">
        <v>107</v>
      </c>
      <c r="M117" s="145"/>
      <c r="N117" s="82" t="s">
        <v>1</v>
      </c>
      <c r="O117" s="83" t="s">
        <v>39</v>
      </c>
      <c r="P117" s="83" t="s">
        <v>108</v>
      </c>
      <c r="Q117" s="83" t="s">
        <v>109</v>
      </c>
      <c r="R117" s="83" t="s">
        <v>110</v>
      </c>
      <c r="S117" s="83" t="s">
        <v>111</v>
      </c>
      <c r="T117" s="83" t="s">
        <v>112</v>
      </c>
      <c r="U117" s="83" t="s">
        <v>113</v>
      </c>
      <c r="V117" s="83" t="s">
        <v>114</v>
      </c>
      <c r="W117" s="83" t="s">
        <v>115</v>
      </c>
      <c r="X117" s="84" t="s">
        <v>116</v>
      </c>
      <c r="Y117" s="139"/>
      <c r="Z117" s="139"/>
      <c r="AA117" s="139"/>
      <c r="AB117" s="139"/>
      <c r="AC117" s="139"/>
      <c r="AD117" s="139"/>
      <c r="AE117" s="139"/>
    </row>
    <row r="118" spans="1:63" s="2" customFormat="1" ht="22.8" customHeight="1">
      <c r="A118" s="34"/>
      <c r="B118" s="35"/>
      <c r="C118" s="89" t="s">
        <v>117</v>
      </c>
      <c r="D118" s="34"/>
      <c r="E118" s="34"/>
      <c r="F118" s="34"/>
      <c r="G118" s="34"/>
      <c r="H118" s="34"/>
      <c r="I118" s="34"/>
      <c r="J118" s="34"/>
      <c r="K118" s="146">
        <f>BK118</f>
        <v>0</v>
      </c>
      <c r="L118" s="34"/>
      <c r="M118" s="35"/>
      <c r="N118" s="85"/>
      <c r="O118" s="69"/>
      <c r="P118" s="86"/>
      <c r="Q118" s="147">
        <f>Q119+Q124+Q151</f>
        <v>0</v>
      </c>
      <c r="R118" s="147">
        <f>R119+R124+R151</f>
        <v>0</v>
      </c>
      <c r="S118" s="86"/>
      <c r="T118" s="148">
        <f>T119+T124+T151</f>
        <v>0</v>
      </c>
      <c r="U118" s="86"/>
      <c r="V118" s="148">
        <f>V119+V124+V151</f>
        <v>0.10296000000000001</v>
      </c>
      <c r="W118" s="86"/>
      <c r="X118" s="149">
        <f>X119+X124+X151</f>
        <v>0.0134</v>
      </c>
      <c r="Y118" s="34"/>
      <c r="Z118" s="34"/>
      <c r="AA118" s="34"/>
      <c r="AB118" s="34"/>
      <c r="AC118" s="34"/>
      <c r="AD118" s="34"/>
      <c r="AE118" s="34"/>
      <c r="AT118" s="15" t="s">
        <v>76</v>
      </c>
      <c r="AU118" s="15" t="s">
        <v>94</v>
      </c>
      <c r="BK118" s="150">
        <f>BK119+BK124+BK151</f>
        <v>0</v>
      </c>
    </row>
    <row r="119" spans="1:63" s="12" customFormat="1" ht="25.9" customHeight="1">
      <c r="A119" s="12"/>
      <c r="B119" s="151"/>
      <c r="C119" s="12"/>
      <c r="D119" s="152" t="s">
        <v>76</v>
      </c>
      <c r="E119" s="153" t="s">
        <v>118</v>
      </c>
      <c r="F119" s="153" t="s">
        <v>119</v>
      </c>
      <c r="G119" s="12"/>
      <c r="H119" s="12"/>
      <c r="I119" s="154"/>
      <c r="J119" s="154"/>
      <c r="K119" s="155">
        <f>BK119</f>
        <v>0</v>
      </c>
      <c r="L119" s="12"/>
      <c r="M119" s="151"/>
      <c r="N119" s="156"/>
      <c r="O119" s="157"/>
      <c r="P119" s="157"/>
      <c r="Q119" s="158">
        <f>Q120</f>
        <v>0</v>
      </c>
      <c r="R119" s="158">
        <f>R120</f>
        <v>0</v>
      </c>
      <c r="S119" s="157"/>
      <c r="T119" s="159">
        <f>T120</f>
        <v>0</v>
      </c>
      <c r="U119" s="157"/>
      <c r="V119" s="159">
        <f>V120</f>
        <v>0</v>
      </c>
      <c r="W119" s="157"/>
      <c r="X119" s="160">
        <f>X120</f>
        <v>0</v>
      </c>
      <c r="Y119" s="12"/>
      <c r="Z119" s="12"/>
      <c r="AA119" s="12"/>
      <c r="AB119" s="12"/>
      <c r="AC119" s="12"/>
      <c r="AD119" s="12"/>
      <c r="AE119" s="12"/>
      <c r="AR119" s="152" t="s">
        <v>82</v>
      </c>
      <c r="AT119" s="161" t="s">
        <v>76</v>
      </c>
      <c r="AU119" s="161" t="s">
        <v>77</v>
      </c>
      <c r="AY119" s="152" t="s">
        <v>120</v>
      </c>
      <c r="BK119" s="162">
        <f>BK120</f>
        <v>0</v>
      </c>
    </row>
    <row r="120" spans="1:63" s="12" customFormat="1" ht="22.8" customHeight="1">
      <c r="A120" s="12"/>
      <c r="B120" s="151"/>
      <c r="C120" s="12"/>
      <c r="D120" s="152" t="s">
        <v>76</v>
      </c>
      <c r="E120" s="163" t="s">
        <v>121</v>
      </c>
      <c r="F120" s="163" t="s">
        <v>122</v>
      </c>
      <c r="G120" s="12"/>
      <c r="H120" s="12"/>
      <c r="I120" s="154"/>
      <c r="J120" s="154"/>
      <c r="K120" s="164">
        <f>BK120</f>
        <v>0</v>
      </c>
      <c r="L120" s="12"/>
      <c r="M120" s="151"/>
      <c r="N120" s="156"/>
      <c r="O120" s="157"/>
      <c r="P120" s="157"/>
      <c r="Q120" s="158">
        <f>SUM(Q121:Q123)</f>
        <v>0</v>
      </c>
      <c r="R120" s="158">
        <f>SUM(R121:R123)</f>
        <v>0</v>
      </c>
      <c r="S120" s="157"/>
      <c r="T120" s="159">
        <f>SUM(T121:T123)</f>
        <v>0</v>
      </c>
      <c r="U120" s="157"/>
      <c r="V120" s="159">
        <f>SUM(V121:V123)</f>
        <v>0</v>
      </c>
      <c r="W120" s="157"/>
      <c r="X120" s="160">
        <f>SUM(X121:X123)</f>
        <v>0</v>
      </c>
      <c r="Y120" s="12"/>
      <c r="Z120" s="12"/>
      <c r="AA120" s="12"/>
      <c r="AB120" s="12"/>
      <c r="AC120" s="12"/>
      <c r="AD120" s="12"/>
      <c r="AE120" s="12"/>
      <c r="AR120" s="152" t="s">
        <v>82</v>
      </c>
      <c r="AT120" s="161" t="s">
        <v>76</v>
      </c>
      <c r="AU120" s="161" t="s">
        <v>82</v>
      </c>
      <c r="AY120" s="152" t="s">
        <v>120</v>
      </c>
      <c r="BK120" s="162">
        <f>SUM(BK121:BK123)</f>
        <v>0</v>
      </c>
    </row>
    <row r="121" spans="1:65" s="2" customFormat="1" ht="24.15" customHeight="1">
      <c r="A121" s="34"/>
      <c r="B121" s="165"/>
      <c r="C121" s="166" t="s">
        <v>82</v>
      </c>
      <c r="D121" s="166" t="s">
        <v>123</v>
      </c>
      <c r="E121" s="167" t="s">
        <v>124</v>
      </c>
      <c r="F121" s="168" t="s">
        <v>125</v>
      </c>
      <c r="G121" s="169" t="s">
        <v>126</v>
      </c>
      <c r="H121" s="170">
        <v>0.013</v>
      </c>
      <c r="I121" s="171"/>
      <c r="J121" s="171"/>
      <c r="K121" s="172">
        <f>ROUND(P121*H121,2)</f>
        <v>0</v>
      </c>
      <c r="L121" s="173"/>
      <c r="M121" s="35"/>
      <c r="N121" s="174" t="s">
        <v>1</v>
      </c>
      <c r="O121" s="175" t="s">
        <v>40</v>
      </c>
      <c r="P121" s="176">
        <f>I121+J121</f>
        <v>0</v>
      </c>
      <c r="Q121" s="176">
        <f>ROUND(I121*H121,2)</f>
        <v>0</v>
      </c>
      <c r="R121" s="176">
        <f>ROUND(J121*H121,2)</f>
        <v>0</v>
      </c>
      <c r="S121" s="73"/>
      <c r="T121" s="177">
        <f>S121*H121</f>
        <v>0</v>
      </c>
      <c r="U121" s="177">
        <v>0</v>
      </c>
      <c r="V121" s="177">
        <f>U121*H121</f>
        <v>0</v>
      </c>
      <c r="W121" s="177">
        <v>0</v>
      </c>
      <c r="X121" s="178">
        <f>W121*H121</f>
        <v>0</v>
      </c>
      <c r="Y121" s="34"/>
      <c r="Z121" s="34"/>
      <c r="AA121" s="34"/>
      <c r="AB121" s="34"/>
      <c r="AC121" s="34"/>
      <c r="AD121" s="34"/>
      <c r="AE121" s="34"/>
      <c r="AR121" s="179" t="s">
        <v>127</v>
      </c>
      <c r="AT121" s="179" t="s">
        <v>123</v>
      </c>
      <c r="AU121" s="179" t="s">
        <v>84</v>
      </c>
      <c r="AY121" s="15" t="s">
        <v>120</v>
      </c>
      <c r="BE121" s="180">
        <f>IF(O121="základní",K121,0)</f>
        <v>0</v>
      </c>
      <c r="BF121" s="180">
        <f>IF(O121="snížená",K121,0)</f>
        <v>0</v>
      </c>
      <c r="BG121" s="180">
        <f>IF(O121="zákl. přenesená",K121,0)</f>
        <v>0</v>
      </c>
      <c r="BH121" s="180">
        <f>IF(O121="sníž. přenesená",K121,0)</f>
        <v>0</v>
      </c>
      <c r="BI121" s="180">
        <f>IF(O121="nulová",K121,0)</f>
        <v>0</v>
      </c>
      <c r="BJ121" s="15" t="s">
        <v>82</v>
      </c>
      <c r="BK121" s="180">
        <f>ROUND(P121*H121,2)</f>
        <v>0</v>
      </c>
      <c r="BL121" s="15" t="s">
        <v>127</v>
      </c>
      <c r="BM121" s="179" t="s">
        <v>128</v>
      </c>
    </row>
    <row r="122" spans="1:65" s="2" customFormat="1" ht="24.15" customHeight="1">
      <c r="A122" s="34"/>
      <c r="B122" s="165"/>
      <c r="C122" s="166" t="s">
        <v>84</v>
      </c>
      <c r="D122" s="166" t="s">
        <v>123</v>
      </c>
      <c r="E122" s="167" t="s">
        <v>129</v>
      </c>
      <c r="F122" s="168" t="s">
        <v>130</v>
      </c>
      <c r="G122" s="169" t="s">
        <v>126</v>
      </c>
      <c r="H122" s="170">
        <v>0.117</v>
      </c>
      <c r="I122" s="171"/>
      <c r="J122" s="171"/>
      <c r="K122" s="172">
        <f>ROUND(P122*H122,2)</f>
        <v>0</v>
      </c>
      <c r="L122" s="173"/>
      <c r="M122" s="35"/>
      <c r="N122" s="174" t="s">
        <v>1</v>
      </c>
      <c r="O122" s="175" t="s">
        <v>40</v>
      </c>
      <c r="P122" s="176">
        <f>I122+J122</f>
        <v>0</v>
      </c>
      <c r="Q122" s="176">
        <f>ROUND(I122*H122,2)</f>
        <v>0</v>
      </c>
      <c r="R122" s="176">
        <f>ROUND(J122*H122,2)</f>
        <v>0</v>
      </c>
      <c r="S122" s="73"/>
      <c r="T122" s="177">
        <f>S122*H122</f>
        <v>0</v>
      </c>
      <c r="U122" s="177">
        <v>0</v>
      </c>
      <c r="V122" s="177">
        <f>U122*H122</f>
        <v>0</v>
      </c>
      <c r="W122" s="177">
        <v>0</v>
      </c>
      <c r="X122" s="178">
        <f>W122*H122</f>
        <v>0</v>
      </c>
      <c r="Y122" s="34"/>
      <c r="Z122" s="34"/>
      <c r="AA122" s="34"/>
      <c r="AB122" s="34"/>
      <c r="AC122" s="34"/>
      <c r="AD122" s="34"/>
      <c r="AE122" s="34"/>
      <c r="AR122" s="179" t="s">
        <v>127</v>
      </c>
      <c r="AT122" s="179" t="s">
        <v>123</v>
      </c>
      <c r="AU122" s="179" t="s">
        <v>84</v>
      </c>
      <c r="AY122" s="15" t="s">
        <v>120</v>
      </c>
      <c r="BE122" s="180">
        <f>IF(O122="základní",K122,0)</f>
        <v>0</v>
      </c>
      <c r="BF122" s="180">
        <f>IF(O122="snížená",K122,0)</f>
        <v>0</v>
      </c>
      <c r="BG122" s="180">
        <f>IF(O122="zákl. přenesená",K122,0)</f>
        <v>0</v>
      </c>
      <c r="BH122" s="180">
        <f>IF(O122="sníž. přenesená",K122,0)</f>
        <v>0</v>
      </c>
      <c r="BI122" s="180">
        <f>IF(O122="nulová",K122,0)</f>
        <v>0</v>
      </c>
      <c r="BJ122" s="15" t="s">
        <v>82</v>
      </c>
      <c r="BK122" s="180">
        <f>ROUND(P122*H122,2)</f>
        <v>0</v>
      </c>
      <c r="BL122" s="15" t="s">
        <v>127</v>
      </c>
      <c r="BM122" s="179" t="s">
        <v>131</v>
      </c>
    </row>
    <row r="123" spans="1:65" s="2" customFormat="1" ht="37.8" customHeight="1">
      <c r="A123" s="34"/>
      <c r="B123" s="165"/>
      <c r="C123" s="166" t="s">
        <v>132</v>
      </c>
      <c r="D123" s="166" t="s">
        <v>123</v>
      </c>
      <c r="E123" s="167" t="s">
        <v>133</v>
      </c>
      <c r="F123" s="168" t="s">
        <v>134</v>
      </c>
      <c r="G123" s="169" t="s">
        <v>126</v>
      </c>
      <c r="H123" s="170">
        <v>0.013</v>
      </c>
      <c r="I123" s="171"/>
      <c r="J123" s="171"/>
      <c r="K123" s="172">
        <f>ROUND(P123*H123,2)</f>
        <v>0</v>
      </c>
      <c r="L123" s="173"/>
      <c r="M123" s="35"/>
      <c r="N123" s="174" t="s">
        <v>1</v>
      </c>
      <c r="O123" s="175" t="s">
        <v>40</v>
      </c>
      <c r="P123" s="176">
        <f>I123+J123</f>
        <v>0</v>
      </c>
      <c r="Q123" s="176">
        <f>ROUND(I123*H123,2)</f>
        <v>0</v>
      </c>
      <c r="R123" s="176">
        <f>ROUND(J123*H123,2)</f>
        <v>0</v>
      </c>
      <c r="S123" s="73"/>
      <c r="T123" s="177">
        <f>S123*H123</f>
        <v>0</v>
      </c>
      <c r="U123" s="177">
        <v>0</v>
      </c>
      <c r="V123" s="177">
        <f>U123*H123</f>
        <v>0</v>
      </c>
      <c r="W123" s="177">
        <v>0</v>
      </c>
      <c r="X123" s="178">
        <f>W123*H123</f>
        <v>0</v>
      </c>
      <c r="Y123" s="34"/>
      <c r="Z123" s="34"/>
      <c r="AA123" s="34"/>
      <c r="AB123" s="34"/>
      <c r="AC123" s="34"/>
      <c r="AD123" s="34"/>
      <c r="AE123" s="34"/>
      <c r="AR123" s="179" t="s">
        <v>127</v>
      </c>
      <c r="AT123" s="179" t="s">
        <v>123</v>
      </c>
      <c r="AU123" s="179" t="s">
        <v>84</v>
      </c>
      <c r="AY123" s="15" t="s">
        <v>120</v>
      </c>
      <c r="BE123" s="180">
        <f>IF(O123="základní",K123,0)</f>
        <v>0</v>
      </c>
      <c r="BF123" s="180">
        <f>IF(O123="snížená",K123,0)</f>
        <v>0</v>
      </c>
      <c r="BG123" s="180">
        <f>IF(O123="zákl. přenesená",K123,0)</f>
        <v>0</v>
      </c>
      <c r="BH123" s="180">
        <f>IF(O123="sníž. přenesená",K123,0)</f>
        <v>0</v>
      </c>
      <c r="BI123" s="180">
        <f>IF(O123="nulová",K123,0)</f>
        <v>0</v>
      </c>
      <c r="BJ123" s="15" t="s">
        <v>82</v>
      </c>
      <c r="BK123" s="180">
        <f>ROUND(P123*H123,2)</f>
        <v>0</v>
      </c>
      <c r="BL123" s="15" t="s">
        <v>127</v>
      </c>
      <c r="BM123" s="179" t="s">
        <v>135</v>
      </c>
    </row>
    <row r="124" spans="1:63" s="12" customFormat="1" ht="25.9" customHeight="1">
      <c r="A124" s="12"/>
      <c r="B124" s="151"/>
      <c r="C124" s="12"/>
      <c r="D124" s="152" t="s">
        <v>76</v>
      </c>
      <c r="E124" s="153" t="s">
        <v>136</v>
      </c>
      <c r="F124" s="153" t="s">
        <v>137</v>
      </c>
      <c r="G124" s="12"/>
      <c r="H124" s="12"/>
      <c r="I124" s="154"/>
      <c r="J124" s="154"/>
      <c r="K124" s="155">
        <f>BK124</f>
        <v>0</v>
      </c>
      <c r="L124" s="12"/>
      <c r="M124" s="151"/>
      <c r="N124" s="156"/>
      <c r="O124" s="157"/>
      <c r="P124" s="157"/>
      <c r="Q124" s="158">
        <f>Q125</f>
        <v>0</v>
      </c>
      <c r="R124" s="158">
        <f>R125</f>
        <v>0</v>
      </c>
      <c r="S124" s="157"/>
      <c r="T124" s="159">
        <f>T125</f>
        <v>0</v>
      </c>
      <c r="U124" s="157"/>
      <c r="V124" s="159">
        <f>V125</f>
        <v>0.10296000000000001</v>
      </c>
      <c r="W124" s="157"/>
      <c r="X124" s="160">
        <f>X125</f>
        <v>0.0134</v>
      </c>
      <c r="Y124" s="12"/>
      <c r="Z124" s="12"/>
      <c r="AA124" s="12"/>
      <c r="AB124" s="12"/>
      <c r="AC124" s="12"/>
      <c r="AD124" s="12"/>
      <c r="AE124" s="12"/>
      <c r="AR124" s="152" t="s">
        <v>132</v>
      </c>
      <c r="AT124" s="161" t="s">
        <v>76</v>
      </c>
      <c r="AU124" s="161" t="s">
        <v>77</v>
      </c>
      <c r="AY124" s="152" t="s">
        <v>120</v>
      </c>
      <c r="BK124" s="162">
        <f>BK125</f>
        <v>0</v>
      </c>
    </row>
    <row r="125" spans="1:63" s="12" customFormat="1" ht="22.8" customHeight="1">
      <c r="A125" s="12"/>
      <c r="B125" s="151"/>
      <c r="C125" s="12"/>
      <c r="D125" s="152" t="s">
        <v>76</v>
      </c>
      <c r="E125" s="163" t="s">
        <v>138</v>
      </c>
      <c r="F125" s="163" t="s">
        <v>139</v>
      </c>
      <c r="G125" s="12"/>
      <c r="H125" s="12"/>
      <c r="I125" s="154"/>
      <c r="J125" s="154"/>
      <c r="K125" s="164">
        <f>BK125</f>
        <v>0</v>
      </c>
      <c r="L125" s="12"/>
      <c r="M125" s="151"/>
      <c r="N125" s="156"/>
      <c r="O125" s="157"/>
      <c r="P125" s="157"/>
      <c r="Q125" s="158">
        <f>SUM(Q126:Q150)</f>
        <v>0</v>
      </c>
      <c r="R125" s="158">
        <f>SUM(R126:R150)</f>
        <v>0</v>
      </c>
      <c r="S125" s="157"/>
      <c r="T125" s="159">
        <f>SUM(T126:T150)</f>
        <v>0</v>
      </c>
      <c r="U125" s="157"/>
      <c r="V125" s="159">
        <f>SUM(V126:V150)</f>
        <v>0.10296000000000001</v>
      </c>
      <c r="W125" s="157"/>
      <c r="X125" s="160">
        <f>SUM(X126:X150)</f>
        <v>0.0134</v>
      </c>
      <c r="Y125" s="12"/>
      <c r="Z125" s="12"/>
      <c r="AA125" s="12"/>
      <c r="AB125" s="12"/>
      <c r="AC125" s="12"/>
      <c r="AD125" s="12"/>
      <c r="AE125" s="12"/>
      <c r="AR125" s="152" t="s">
        <v>132</v>
      </c>
      <c r="AT125" s="161" t="s">
        <v>76</v>
      </c>
      <c r="AU125" s="161" t="s">
        <v>82</v>
      </c>
      <c r="AY125" s="152" t="s">
        <v>120</v>
      </c>
      <c r="BK125" s="162">
        <f>SUM(BK126:BK150)</f>
        <v>0</v>
      </c>
    </row>
    <row r="126" spans="1:65" s="2" customFormat="1" ht="16.5" customHeight="1">
      <c r="A126" s="34"/>
      <c r="B126" s="165"/>
      <c r="C126" s="166" t="s">
        <v>127</v>
      </c>
      <c r="D126" s="166" t="s">
        <v>123</v>
      </c>
      <c r="E126" s="167" t="s">
        <v>140</v>
      </c>
      <c r="F126" s="168" t="s">
        <v>141</v>
      </c>
      <c r="G126" s="169" t="s">
        <v>142</v>
      </c>
      <c r="H126" s="170">
        <v>20</v>
      </c>
      <c r="I126" s="171"/>
      <c r="J126" s="171"/>
      <c r="K126" s="172">
        <f>ROUND(P126*H126,2)</f>
        <v>0</v>
      </c>
      <c r="L126" s="173"/>
      <c r="M126" s="35"/>
      <c r="N126" s="174" t="s">
        <v>1</v>
      </c>
      <c r="O126" s="175" t="s">
        <v>40</v>
      </c>
      <c r="P126" s="176">
        <f>I126+J126</f>
        <v>0</v>
      </c>
      <c r="Q126" s="176">
        <f>ROUND(I126*H126,2)</f>
        <v>0</v>
      </c>
      <c r="R126" s="176">
        <f>ROUND(J126*H126,2)</f>
        <v>0</v>
      </c>
      <c r="S126" s="73"/>
      <c r="T126" s="177">
        <f>S126*H126</f>
        <v>0</v>
      </c>
      <c r="U126" s="177">
        <v>0</v>
      </c>
      <c r="V126" s="177">
        <f>U126*H126</f>
        <v>0</v>
      </c>
      <c r="W126" s="177">
        <v>0.00067</v>
      </c>
      <c r="X126" s="178">
        <f>W126*H126</f>
        <v>0.0134</v>
      </c>
      <c r="Y126" s="34"/>
      <c r="Z126" s="34"/>
      <c r="AA126" s="34"/>
      <c r="AB126" s="34"/>
      <c r="AC126" s="34"/>
      <c r="AD126" s="34"/>
      <c r="AE126" s="34"/>
      <c r="AR126" s="179" t="s">
        <v>143</v>
      </c>
      <c r="AT126" s="179" t="s">
        <v>123</v>
      </c>
      <c r="AU126" s="179" t="s">
        <v>84</v>
      </c>
      <c r="AY126" s="15" t="s">
        <v>120</v>
      </c>
      <c r="BE126" s="180">
        <f>IF(O126="základní",K126,0)</f>
        <v>0</v>
      </c>
      <c r="BF126" s="180">
        <f>IF(O126="snížená",K126,0)</f>
        <v>0</v>
      </c>
      <c r="BG126" s="180">
        <f>IF(O126="zákl. přenesená",K126,0)</f>
        <v>0</v>
      </c>
      <c r="BH126" s="180">
        <f>IF(O126="sníž. přenesená",K126,0)</f>
        <v>0</v>
      </c>
      <c r="BI126" s="180">
        <f>IF(O126="nulová",K126,0)</f>
        <v>0</v>
      </c>
      <c r="BJ126" s="15" t="s">
        <v>82</v>
      </c>
      <c r="BK126" s="180">
        <f>ROUND(P126*H126,2)</f>
        <v>0</v>
      </c>
      <c r="BL126" s="15" t="s">
        <v>143</v>
      </c>
      <c r="BM126" s="179" t="s">
        <v>144</v>
      </c>
    </row>
    <row r="127" spans="1:65" s="2" customFormat="1" ht="21.75" customHeight="1">
      <c r="A127" s="34"/>
      <c r="B127" s="165"/>
      <c r="C127" s="166" t="s">
        <v>145</v>
      </c>
      <c r="D127" s="166" t="s">
        <v>123</v>
      </c>
      <c r="E127" s="167" t="s">
        <v>146</v>
      </c>
      <c r="F127" s="168" t="s">
        <v>147</v>
      </c>
      <c r="G127" s="169" t="s">
        <v>148</v>
      </c>
      <c r="H127" s="170">
        <v>2</v>
      </c>
      <c r="I127" s="171"/>
      <c r="J127" s="171"/>
      <c r="K127" s="172">
        <f>ROUND(P127*H127,2)</f>
        <v>0</v>
      </c>
      <c r="L127" s="173"/>
      <c r="M127" s="35"/>
      <c r="N127" s="174" t="s">
        <v>1</v>
      </c>
      <c r="O127" s="175" t="s">
        <v>40</v>
      </c>
      <c r="P127" s="176">
        <f>I127+J127</f>
        <v>0</v>
      </c>
      <c r="Q127" s="176">
        <f>ROUND(I127*H127,2)</f>
        <v>0</v>
      </c>
      <c r="R127" s="176">
        <f>ROUND(J127*H127,2)</f>
        <v>0</v>
      </c>
      <c r="S127" s="73"/>
      <c r="T127" s="177">
        <f>S127*H127</f>
        <v>0</v>
      </c>
      <c r="U127" s="177">
        <v>0</v>
      </c>
      <c r="V127" s="177">
        <f>U127*H127</f>
        <v>0</v>
      </c>
      <c r="W127" s="177">
        <v>0</v>
      </c>
      <c r="X127" s="178">
        <f>W127*H127</f>
        <v>0</v>
      </c>
      <c r="Y127" s="34"/>
      <c r="Z127" s="34"/>
      <c r="AA127" s="34"/>
      <c r="AB127" s="34"/>
      <c r="AC127" s="34"/>
      <c r="AD127" s="34"/>
      <c r="AE127" s="34"/>
      <c r="AR127" s="179" t="s">
        <v>143</v>
      </c>
      <c r="AT127" s="179" t="s">
        <v>123</v>
      </c>
      <c r="AU127" s="179" t="s">
        <v>84</v>
      </c>
      <c r="AY127" s="15" t="s">
        <v>120</v>
      </c>
      <c r="BE127" s="180">
        <f>IF(O127="základní",K127,0)</f>
        <v>0</v>
      </c>
      <c r="BF127" s="180">
        <f>IF(O127="snížená",K127,0)</f>
        <v>0</v>
      </c>
      <c r="BG127" s="180">
        <f>IF(O127="zákl. přenesená",K127,0)</f>
        <v>0</v>
      </c>
      <c r="BH127" s="180">
        <f>IF(O127="sníž. přenesená",K127,0)</f>
        <v>0</v>
      </c>
      <c r="BI127" s="180">
        <f>IF(O127="nulová",K127,0)</f>
        <v>0</v>
      </c>
      <c r="BJ127" s="15" t="s">
        <v>82</v>
      </c>
      <c r="BK127" s="180">
        <f>ROUND(P127*H127,2)</f>
        <v>0</v>
      </c>
      <c r="BL127" s="15" t="s">
        <v>143</v>
      </c>
      <c r="BM127" s="179" t="s">
        <v>149</v>
      </c>
    </row>
    <row r="128" spans="1:65" s="2" customFormat="1" ht="24.15" customHeight="1">
      <c r="A128" s="34"/>
      <c r="B128" s="165"/>
      <c r="C128" s="181" t="s">
        <v>150</v>
      </c>
      <c r="D128" s="181" t="s">
        <v>136</v>
      </c>
      <c r="E128" s="182" t="s">
        <v>151</v>
      </c>
      <c r="F128" s="183" t="s">
        <v>152</v>
      </c>
      <c r="G128" s="184" t="s">
        <v>148</v>
      </c>
      <c r="H128" s="185">
        <v>2</v>
      </c>
      <c r="I128" s="186"/>
      <c r="J128" s="187"/>
      <c r="K128" s="188">
        <f>ROUND(P128*H128,2)</f>
        <v>0</v>
      </c>
      <c r="L128" s="187"/>
      <c r="M128" s="189"/>
      <c r="N128" s="190" t="s">
        <v>1</v>
      </c>
      <c r="O128" s="175" t="s">
        <v>40</v>
      </c>
      <c r="P128" s="176">
        <f>I128+J128</f>
        <v>0</v>
      </c>
      <c r="Q128" s="176">
        <f>ROUND(I128*H128,2)</f>
        <v>0</v>
      </c>
      <c r="R128" s="176">
        <f>ROUND(J128*H128,2)</f>
        <v>0</v>
      </c>
      <c r="S128" s="73"/>
      <c r="T128" s="177">
        <f>S128*H128</f>
        <v>0</v>
      </c>
      <c r="U128" s="177">
        <v>0</v>
      </c>
      <c r="V128" s="177">
        <f>U128*H128</f>
        <v>0</v>
      </c>
      <c r="W128" s="177">
        <v>0</v>
      </c>
      <c r="X128" s="178">
        <f>W128*H128</f>
        <v>0</v>
      </c>
      <c r="Y128" s="34"/>
      <c r="Z128" s="34"/>
      <c r="AA128" s="34"/>
      <c r="AB128" s="34"/>
      <c r="AC128" s="34"/>
      <c r="AD128" s="34"/>
      <c r="AE128" s="34"/>
      <c r="AR128" s="179" t="s">
        <v>153</v>
      </c>
      <c r="AT128" s="179" t="s">
        <v>136</v>
      </c>
      <c r="AU128" s="179" t="s">
        <v>84</v>
      </c>
      <c r="AY128" s="15" t="s">
        <v>120</v>
      </c>
      <c r="BE128" s="180">
        <f>IF(O128="základní",K128,0)</f>
        <v>0</v>
      </c>
      <c r="BF128" s="180">
        <f>IF(O128="snížená",K128,0)</f>
        <v>0</v>
      </c>
      <c r="BG128" s="180">
        <f>IF(O128="zákl. přenesená",K128,0)</f>
        <v>0</v>
      </c>
      <c r="BH128" s="180">
        <f>IF(O128="sníž. přenesená",K128,0)</f>
        <v>0</v>
      </c>
      <c r="BI128" s="180">
        <f>IF(O128="nulová",K128,0)</f>
        <v>0</v>
      </c>
      <c r="BJ128" s="15" t="s">
        <v>82</v>
      </c>
      <c r="BK128" s="180">
        <f>ROUND(P128*H128,2)</f>
        <v>0</v>
      </c>
      <c r="BL128" s="15" t="s">
        <v>143</v>
      </c>
      <c r="BM128" s="179" t="s">
        <v>154</v>
      </c>
    </row>
    <row r="129" spans="1:65" s="2" customFormat="1" ht="21.75" customHeight="1">
      <c r="A129" s="34"/>
      <c r="B129" s="165"/>
      <c r="C129" s="166" t="s">
        <v>155</v>
      </c>
      <c r="D129" s="166" t="s">
        <v>123</v>
      </c>
      <c r="E129" s="167" t="s">
        <v>156</v>
      </c>
      <c r="F129" s="168" t="s">
        <v>157</v>
      </c>
      <c r="G129" s="169" t="s">
        <v>158</v>
      </c>
      <c r="H129" s="170">
        <v>1</v>
      </c>
      <c r="I129" s="171"/>
      <c r="J129" s="171"/>
      <c r="K129" s="172">
        <f>ROUND(P129*H129,2)</f>
        <v>0</v>
      </c>
      <c r="L129" s="173"/>
      <c r="M129" s="35"/>
      <c r="N129" s="174" t="s">
        <v>1</v>
      </c>
      <c r="O129" s="175" t="s">
        <v>40</v>
      </c>
      <c r="P129" s="176">
        <f>I129+J129</f>
        <v>0</v>
      </c>
      <c r="Q129" s="176">
        <f>ROUND(I129*H129,2)</f>
        <v>0</v>
      </c>
      <c r="R129" s="176">
        <f>ROUND(J129*H129,2)</f>
        <v>0</v>
      </c>
      <c r="S129" s="73"/>
      <c r="T129" s="177">
        <f>S129*H129</f>
        <v>0</v>
      </c>
      <c r="U129" s="177">
        <v>0</v>
      </c>
      <c r="V129" s="177">
        <f>U129*H129</f>
        <v>0</v>
      </c>
      <c r="W129" s="177">
        <v>0</v>
      </c>
      <c r="X129" s="178">
        <f>W129*H129</f>
        <v>0</v>
      </c>
      <c r="Y129" s="34"/>
      <c r="Z129" s="34"/>
      <c r="AA129" s="34"/>
      <c r="AB129" s="34"/>
      <c r="AC129" s="34"/>
      <c r="AD129" s="34"/>
      <c r="AE129" s="34"/>
      <c r="AR129" s="179" t="s">
        <v>143</v>
      </c>
      <c r="AT129" s="179" t="s">
        <v>123</v>
      </c>
      <c r="AU129" s="179" t="s">
        <v>84</v>
      </c>
      <c r="AY129" s="15" t="s">
        <v>120</v>
      </c>
      <c r="BE129" s="180">
        <f>IF(O129="základní",K129,0)</f>
        <v>0</v>
      </c>
      <c r="BF129" s="180">
        <f>IF(O129="snížená",K129,0)</f>
        <v>0</v>
      </c>
      <c r="BG129" s="180">
        <f>IF(O129="zákl. přenesená",K129,0)</f>
        <v>0</v>
      </c>
      <c r="BH129" s="180">
        <f>IF(O129="sníž. přenesená",K129,0)</f>
        <v>0</v>
      </c>
      <c r="BI129" s="180">
        <f>IF(O129="nulová",K129,0)</f>
        <v>0</v>
      </c>
      <c r="BJ129" s="15" t="s">
        <v>82</v>
      </c>
      <c r="BK129" s="180">
        <f>ROUND(P129*H129,2)</f>
        <v>0</v>
      </c>
      <c r="BL129" s="15" t="s">
        <v>143</v>
      </c>
      <c r="BM129" s="179" t="s">
        <v>159</v>
      </c>
    </row>
    <row r="130" spans="1:65" s="2" customFormat="1" ht="21.75" customHeight="1">
      <c r="A130" s="34"/>
      <c r="B130" s="165"/>
      <c r="C130" s="166" t="s">
        <v>160</v>
      </c>
      <c r="D130" s="166" t="s">
        <v>123</v>
      </c>
      <c r="E130" s="167" t="s">
        <v>161</v>
      </c>
      <c r="F130" s="168" t="s">
        <v>162</v>
      </c>
      <c r="G130" s="169" t="s">
        <v>142</v>
      </c>
      <c r="H130" s="170">
        <v>19</v>
      </c>
      <c r="I130" s="171"/>
      <c r="J130" s="171"/>
      <c r="K130" s="172">
        <f>ROUND(P130*H130,2)</f>
        <v>0</v>
      </c>
      <c r="L130" s="173"/>
      <c r="M130" s="35"/>
      <c r="N130" s="174" t="s">
        <v>1</v>
      </c>
      <c r="O130" s="175" t="s">
        <v>40</v>
      </c>
      <c r="P130" s="176">
        <f>I130+J130</f>
        <v>0</v>
      </c>
      <c r="Q130" s="176">
        <f>ROUND(I130*H130,2)</f>
        <v>0</v>
      </c>
      <c r="R130" s="176">
        <f>ROUND(J130*H130,2)</f>
        <v>0</v>
      </c>
      <c r="S130" s="73"/>
      <c r="T130" s="177">
        <f>S130*H130</f>
        <v>0</v>
      </c>
      <c r="U130" s="177">
        <v>0</v>
      </c>
      <c r="V130" s="177">
        <f>U130*H130</f>
        <v>0</v>
      </c>
      <c r="W130" s="177">
        <v>0</v>
      </c>
      <c r="X130" s="178">
        <f>W130*H130</f>
        <v>0</v>
      </c>
      <c r="Y130" s="34"/>
      <c r="Z130" s="34"/>
      <c r="AA130" s="34"/>
      <c r="AB130" s="34"/>
      <c r="AC130" s="34"/>
      <c r="AD130" s="34"/>
      <c r="AE130" s="34"/>
      <c r="AR130" s="179" t="s">
        <v>143</v>
      </c>
      <c r="AT130" s="179" t="s">
        <v>123</v>
      </c>
      <c r="AU130" s="179" t="s">
        <v>84</v>
      </c>
      <c r="AY130" s="15" t="s">
        <v>120</v>
      </c>
      <c r="BE130" s="180">
        <f>IF(O130="základní",K130,0)</f>
        <v>0</v>
      </c>
      <c r="BF130" s="180">
        <f>IF(O130="snížená",K130,0)</f>
        <v>0</v>
      </c>
      <c r="BG130" s="180">
        <f>IF(O130="zákl. přenesená",K130,0)</f>
        <v>0</v>
      </c>
      <c r="BH130" s="180">
        <f>IF(O130="sníž. přenesená",K130,0)</f>
        <v>0</v>
      </c>
      <c r="BI130" s="180">
        <f>IF(O130="nulová",K130,0)</f>
        <v>0</v>
      </c>
      <c r="BJ130" s="15" t="s">
        <v>82</v>
      </c>
      <c r="BK130" s="180">
        <f>ROUND(P130*H130,2)</f>
        <v>0</v>
      </c>
      <c r="BL130" s="15" t="s">
        <v>143</v>
      </c>
      <c r="BM130" s="179" t="s">
        <v>163</v>
      </c>
    </row>
    <row r="131" spans="1:65" s="2" customFormat="1" ht="21.75" customHeight="1">
      <c r="A131" s="34"/>
      <c r="B131" s="165"/>
      <c r="C131" s="166" t="s">
        <v>164</v>
      </c>
      <c r="D131" s="166" t="s">
        <v>123</v>
      </c>
      <c r="E131" s="167" t="s">
        <v>165</v>
      </c>
      <c r="F131" s="168" t="s">
        <v>166</v>
      </c>
      <c r="G131" s="169" t="s">
        <v>142</v>
      </c>
      <c r="H131" s="170">
        <v>12</v>
      </c>
      <c r="I131" s="171"/>
      <c r="J131" s="171"/>
      <c r="K131" s="172">
        <f>ROUND(P131*H131,2)</f>
        <v>0</v>
      </c>
      <c r="L131" s="173"/>
      <c r="M131" s="35"/>
      <c r="N131" s="174" t="s">
        <v>1</v>
      </c>
      <c r="O131" s="175" t="s">
        <v>40</v>
      </c>
      <c r="P131" s="176">
        <f>I131+J131</f>
        <v>0</v>
      </c>
      <c r="Q131" s="176">
        <f>ROUND(I131*H131,2)</f>
        <v>0</v>
      </c>
      <c r="R131" s="176">
        <f>ROUND(J131*H131,2)</f>
        <v>0</v>
      </c>
      <c r="S131" s="73"/>
      <c r="T131" s="177">
        <f>S131*H131</f>
        <v>0</v>
      </c>
      <c r="U131" s="177">
        <v>0.00485</v>
      </c>
      <c r="V131" s="177">
        <f>U131*H131</f>
        <v>0.0582</v>
      </c>
      <c r="W131" s="177">
        <v>0</v>
      </c>
      <c r="X131" s="178">
        <f>W131*H131</f>
        <v>0</v>
      </c>
      <c r="Y131" s="34"/>
      <c r="Z131" s="34"/>
      <c r="AA131" s="34"/>
      <c r="AB131" s="34"/>
      <c r="AC131" s="34"/>
      <c r="AD131" s="34"/>
      <c r="AE131" s="34"/>
      <c r="AR131" s="179" t="s">
        <v>143</v>
      </c>
      <c r="AT131" s="179" t="s">
        <v>123</v>
      </c>
      <c r="AU131" s="179" t="s">
        <v>84</v>
      </c>
      <c r="AY131" s="15" t="s">
        <v>120</v>
      </c>
      <c r="BE131" s="180">
        <f>IF(O131="základní",K131,0)</f>
        <v>0</v>
      </c>
      <c r="BF131" s="180">
        <f>IF(O131="snížená",K131,0)</f>
        <v>0</v>
      </c>
      <c r="BG131" s="180">
        <f>IF(O131="zákl. přenesená",K131,0)</f>
        <v>0</v>
      </c>
      <c r="BH131" s="180">
        <f>IF(O131="sníž. přenesená",K131,0)</f>
        <v>0</v>
      </c>
      <c r="BI131" s="180">
        <f>IF(O131="nulová",K131,0)</f>
        <v>0</v>
      </c>
      <c r="BJ131" s="15" t="s">
        <v>82</v>
      </c>
      <c r="BK131" s="180">
        <f>ROUND(P131*H131,2)</f>
        <v>0</v>
      </c>
      <c r="BL131" s="15" t="s">
        <v>143</v>
      </c>
      <c r="BM131" s="179" t="s">
        <v>167</v>
      </c>
    </row>
    <row r="132" spans="1:65" s="2" customFormat="1" ht="16.5" customHeight="1">
      <c r="A132" s="34"/>
      <c r="B132" s="165"/>
      <c r="C132" s="181" t="s">
        <v>168</v>
      </c>
      <c r="D132" s="181" t="s">
        <v>136</v>
      </c>
      <c r="E132" s="182" t="s">
        <v>169</v>
      </c>
      <c r="F132" s="183" t="s">
        <v>170</v>
      </c>
      <c r="G132" s="184" t="s">
        <v>171</v>
      </c>
      <c r="H132" s="185">
        <v>1</v>
      </c>
      <c r="I132" s="186"/>
      <c r="J132" s="187"/>
      <c r="K132" s="188">
        <f>ROUND(P132*H132,2)</f>
        <v>0</v>
      </c>
      <c r="L132" s="187"/>
      <c r="M132" s="189"/>
      <c r="N132" s="190" t="s">
        <v>1</v>
      </c>
      <c r="O132" s="175" t="s">
        <v>40</v>
      </c>
      <c r="P132" s="176">
        <f>I132+J132</f>
        <v>0</v>
      </c>
      <c r="Q132" s="176">
        <f>ROUND(I132*H132,2)</f>
        <v>0</v>
      </c>
      <c r="R132" s="176">
        <f>ROUND(J132*H132,2)</f>
        <v>0</v>
      </c>
      <c r="S132" s="73"/>
      <c r="T132" s="177">
        <f>S132*H132</f>
        <v>0</v>
      </c>
      <c r="U132" s="177">
        <v>0</v>
      </c>
      <c r="V132" s="177">
        <f>U132*H132</f>
        <v>0</v>
      </c>
      <c r="W132" s="177">
        <v>0</v>
      </c>
      <c r="X132" s="178">
        <f>W132*H132</f>
        <v>0</v>
      </c>
      <c r="Y132" s="34"/>
      <c r="Z132" s="34"/>
      <c r="AA132" s="34"/>
      <c r="AB132" s="34"/>
      <c r="AC132" s="34"/>
      <c r="AD132" s="34"/>
      <c r="AE132" s="34"/>
      <c r="AR132" s="179" t="s">
        <v>153</v>
      </c>
      <c r="AT132" s="179" t="s">
        <v>136</v>
      </c>
      <c r="AU132" s="179" t="s">
        <v>84</v>
      </c>
      <c r="AY132" s="15" t="s">
        <v>120</v>
      </c>
      <c r="BE132" s="180">
        <f>IF(O132="základní",K132,0)</f>
        <v>0</v>
      </c>
      <c r="BF132" s="180">
        <f>IF(O132="snížená",K132,0)</f>
        <v>0</v>
      </c>
      <c r="BG132" s="180">
        <f>IF(O132="zákl. přenesená",K132,0)</f>
        <v>0</v>
      </c>
      <c r="BH132" s="180">
        <f>IF(O132="sníž. přenesená",K132,0)</f>
        <v>0</v>
      </c>
      <c r="BI132" s="180">
        <f>IF(O132="nulová",K132,0)</f>
        <v>0</v>
      </c>
      <c r="BJ132" s="15" t="s">
        <v>82</v>
      </c>
      <c r="BK132" s="180">
        <f>ROUND(P132*H132,2)</f>
        <v>0</v>
      </c>
      <c r="BL132" s="15" t="s">
        <v>143</v>
      </c>
      <c r="BM132" s="179" t="s">
        <v>172</v>
      </c>
    </row>
    <row r="133" spans="1:65" s="2" customFormat="1" ht="24.15" customHeight="1">
      <c r="A133" s="34"/>
      <c r="B133" s="165"/>
      <c r="C133" s="166" t="s">
        <v>173</v>
      </c>
      <c r="D133" s="166" t="s">
        <v>123</v>
      </c>
      <c r="E133" s="167" t="s">
        <v>174</v>
      </c>
      <c r="F133" s="168" t="s">
        <v>175</v>
      </c>
      <c r="G133" s="169" t="s">
        <v>148</v>
      </c>
      <c r="H133" s="170">
        <v>6</v>
      </c>
      <c r="I133" s="171"/>
      <c r="J133" s="171"/>
      <c r="K133" s="172">
        <f>ROUND(P133*H133,2)</f>
        <v>0</v>
      </c>
      <c r="L133" s="173"/>
      <c r="M133" s="35"/>
      <c r="N133" s="174" t="s">
        <v>1</v>
      </c>
      <c r="O133" s="175" t="s">
        <v>40</v>
      </c>
      <c r="P133" s="176">
        <f>I133+J133</f>
        <v>0</v>
      </c>
      <c r="Q133" s="176">
        <f>ROUND(I133*H133,2)</f>
        <v>0</v>
      </c>
      <c r="R133" s="176">
        <f>ROUND(J133*H133,2)</f>
        <v>0</v>
      </c>
      <c r="S133" s="73"/>
      <c r="T133" s="177">
        <f>S133*H133</f>
        <v>0</v>
      </c>
      <c r="U133" s="177">
        <v>0</v>
      </c>
      <c r="V133" s="177">
        <f>U133*H133</f>
        <v>0</v>
      </c>
      <c r="W133" s="177">
        <v>0</v>
      </c>
      <c r="X133" s="178">
        <f>W133*H133</f>
        <v>0</v>
      </c>
      <c r="Y133" s="34"/>
      <c r="Z133" s="34"/>
      <c r="AA133" s="34"/>
      <c r="AB133" s="34"/>
      <c r="AC133" s="34"/>
      <c r="AD133" s="34"/>
      <c r="AE133" s="34"/>
      <c r="AR133" s="179" t="s">
        <v>143</v>
      </c>
      <c r="AT133" s="179" t="s">
        <v>123</v>
      </c>
      <c r="AU133" s="179" t="s">
        <v>84</v>
      </c>
      <c r="AY133" s="15" t="s">
        <v>120</v>
      </c>
      <c r="BE133" s="180">
        <f>IF(O133="základní",K133,0)</f>
        <v>0</v>
      </c>
      <c r="BF133" s="180">
        <f>IF(O133="snížená",K133,0)</f>
        <v>0</v>
      </c>
      <c r="BG133" s="180">
        <f>IF(O133="zákl. přenesená",K133,0)</f>
        <v>0</v>
      </c>
      <c r="BH133" s="180">
        <f>IF(O133="sníž. přenesená",K133,0)</f>
        <v>0</v>
      </c>
      <c r="BI133" s="180">
        <f>IF(O133="nulová",K133,0)</f>
        <v>0</v>
      </c>
      <c r="BJ133" s="15" t="s">
        <v>82</v>
      </c>
      <c r="BK133" s="180">
        <f>ROUND(P133*H133,2)</f>
        <v>0</v>
      </c>
      <c r="BL133" s="15" t="s">
        <v>143</v>
      </c>
      <c r="BM133" s="179" t="s">
        <v>176</v>
      </c>
    </row>
    <row r="134" spans="1:65" s="2" customFormat="1" ht="24.15" customHeight="1">
      <c r="A134" s="34"/>
      <c r="B134" s="165"/>
      <c r="C134" s="166" t="s">
        <v>177</v>
      </c>
      <c r="D134" s="166" t="s">
        <v>123</v>
      </c>
      <c r="E134" s="167" t="s">
        <v>178</v>
      </c>
      <c r="F134" s="168" t="s">
        <v>179</v>
      </c>
      <c r="G134" s="169" t="s">
        <v>148</v>
      </c>
      <c r="H134" s="170">
        <v>6</v>
      </c>
      <c r="I134" s="171"/>
      <c r="J134" s="171"/>
      <c r="K134" s="172">
        <f>ROUND(P134*H134,2)</f>
        <v>0</v>
      </c>
      <c r="L134" s="173"/>
      <c r="M134" s="35"/>
      <c r="N134" s="174" t="s">
        <v>1</v>
      </c>
      <c r="O134" s="175" t="s">
        <v>40</v>
      </c>
      <c r="P134" s="176">
        <f>I134+J134</f>
        <v>0</v>
      </c>
      <c r="Q134" s="176">
        <f>ROUND(I134*H134,2)</f>
        <v>0</v>
      </c>
      <c r="R134" s="176">
        <f>ROUND(J134*H134,2)</f>
        <v>0</v>
      </c>
      <c r="S134" s="73"/>
      <c r="T134" s="177">
        <f>S134*H134</f>
        <v>0</v>
      </c>
      <c r="U134" s="177">
        <v>0</v>
      </c>
      <c r="V134" s="177">
        <f>U134*H134</f>
        <v>0</v>
      </c>
      <c r="W134" s="177">
        <v>0</v>
      </c>
      <c r="X134" s="178">
        <f>W134*H134</f>
        <v>0</v>
      </c>
      <c r="Y134" s="34"/>
      <c r="Z134" s="34"/>
      <c r="AA134" s="34"/>
      <c r="AB134" s="34"/>
      <c r="AC134" s="34"/>
      <c r="AD134" s="34"/>
      <c r="AE134" s="34"/>
      <c r="AR134" s="179" t="s">
        <v>143</v>
      </c>
      <c r="AT134" s="179" t="s">
        <v>123</v>
      </c>
      <c r="AU134" s="179" t="s">
        <v>84</v>
      </c>
      <c r="AY134" s="15" t="s">
        <v>120</v>
      </c>
      <c r="BE134" s="180">
        <f>IF(O134="základní",K134,0)</f>
        <v>0</v>
      </c>
      <c r="BF134" s="180">
        <f>IF(O134="snížená",K134,0)</f>
        <v>0</v>
      </c>
      <c r="BG134" s="180">
        <f>IF(O134="zákl. přenesená",K134,0)</f>
        <v>0</v>
      </c>
      <c r="BH134" s="180">
        <f>IF(O134="sníž. přenesená",K134,0)</f>
        <v>0</v>
      </c>
      <c r="BI134" s="180">
        <f>IF(O134="nulová",K134,0)</f>
        <v>0</v>
      </c>
      <c r="BJ134" s="15" t="s">
        <v>82</v>
      </c>
      <c r="BK134" s="180">
        <f>ROUND(P134*H134,2)</f>
        <v>0</v>
      </c>
      <c r="BL134" s="15" t="s">
        <v>143</v>
      </c>
      <c r="BM134" s="179" t="s">
        <v>180</v>
      </c>
    </row>
    <row r="135" spans="1:65" s="2" customFormat="1" ht="16.5" customHeight="1">
      <c r="A135" s="34"/>
      <c r="B135" s="165"/>
      <c r="C135" s="181" t="s">
        <v>181</v>
      </c>
      <c r="D135" s="181" t="s">
        <v>136</v>
      </c>
      <c r="E135" s="182" t="s">
        <v>182</v>
      </c>
      <c r="F135" s="183" t="s">
        <v>183</v>
      </c>
      <c r="G135" s="184" t="s">
        <v>148</v>
      </c>
      <c r="H135" s="185">
        <v>2</v>
      </c>
      <c r="I135" s="186"/>
      <c r="J135" s="187"/>
      <c r="K135" s="188">
        <f>ROUND(P135*H135,2)</f>
        <v>0</v>
      </c>
      <c r="L135" s="187"/>
      <c r="M135" s="189"/>
      <c r="N135" s="190" t="s">
        <v>1</v>
      </c>
      <c r="O135" s="175" t="s">
        <v>40</v>
      </c>
      <c r="P135" s="176">
        <f>I135+J135</f>
        <v>0</v>
      </c>
      <c r="Q135" s="176">
        <f>ROUND(I135*H135,2)</f>
        <v>0</v>
      </c>
      <c r="R135" s="176">
        <f>ROUND(J135*H135,2)</f>
        <v>0</v>
      </c>
      <c r="S135" s="73"/>
      <c r="T135" s="177">
        <f>S135*H135</f>
        <v>0</v>
      </c>
      <c r="U135" s="177">
        <v>0.00013</v>
      </c>
      <c r="V135" s="177">
        <f>U135*H135</f>
        <v>0.00026</v>
      </c>
      <c r="W135" s="177">
        <v>0</v>
      </c>
      <c r="X135" s="178">
        <f>W135*H135</f>
        <v>0</v>
      </c>
      <c r="Y135" s="34"/>
      <c r="Z135" s="34"/>
      <c r="AA135" s="34"/>
      <c r="AB135" s="34"/>
      <c r="AC135" s="34"/>
      <c r="AD135" s="34"/>
      <c r="AE135" s="34"/>
      <c r="AR135" s="179" t="s">
        <v>184</v>
      </c>
      <c r="AT135" s="179" t="s">
        <v>136</v>
      </c>
      <c r="AU135" s="179" t="s">
        <v>84</v>
      </c>
      <c r="AY135" s="15" t="s">
        <v>120</v>
      </c>
      <c r="BE135" s="180">
        <f>IF(O135="základní",K135,0)</f>
        <v>0</v>
      </c>
      <c r="BF135" s="180">
        <f>IF(O135="snížená",K135,0)</f>
        <v>0</v>
      </c>
      <c r="BG135" s="180">
        <f>IF(O135="zákl. přenesená",K135,0)</f>
        <v>0</v>
      </c>
      <c r="BH135" s="180">
        <f>IF(O135="sníž. přenesená",K135,0)</f>
        <v>0</v>
      </c>
      <c r="BI135" s="180">
        <f>IF(O135="nulová",K135,0)</f>
        <v>0</v>
      </c>
      <c r="BJ135" s="15" t="s">
        <v>82</v>
      </c>
      <c r="BK135" s="180">
        <f>ROUND(P135*H135,2)</f>
        <v>0</v>
      </c>
      <c r="BL135" s="15" t="s">
        <v>184</v>
      </c>
      <c r="BM135" s="179" t="s">
        <v>185</v>
      </c>
    </row>
    <row r="136" spans="1:65" s="2" customFormat="1" ht="16.5" customHeight="1">
      <c r="A136" s="34"/>
      <c r="B136" s="165"/>
      <c r="C136" s="181" t="s">
        <v>186</v>
      </c>
      <c r="D136" s="181" t="s">
        <v>136</v>
      </c>
      <c r="E136" s="182" t="s">
        <v>187</v>
      </c>
      <c r="F136" s="183" t="s">
        <v>188</v>
      </c>
      <c r="G136" s="184" t="s">
        <v>148</v>
      </c>
      <c r="H136" s="185">
        <v>4</v>
      </c>
      <c r="I136" s="186"/>
      <c r="J136" s="187"/>
      <c r="K136" s="188">
        <f>ROUND(P136*H136,2)</f>
        <v>0</v>
      </c>
      <c r="L136" s="187"/>
      <c r="M136" s="189"/>
      <c r="N136" s="190" t="s">
        <v>1</v>
      </c>
      <c r="O136" s="175" t="s">
        <v>40</v>
      </c>
      <c r="P136" s="176">
        <f>I136+J136</f>
        <v>0</v>
      </c>
      <c r="Q136" s="176">
        <f>ROUND(I136*H136,2)</f>
        <v>0</v>
      </c>
      <c r="R136" s="176">
        <f>ROUND(J136*H136,2)</f>
        <v>0</v>
      </c>
      <c r="S136" s="73"/>
      <c r="T136" s="177">
        <f>S136*H136</f>
        <v>0</v>
      </c>
      <c r="U136" s="177">
        <v>0.00012</v>
      </c>
      <c r="V136" s="177">
        <f>U136*H136</f>
        <v>0.00048</v>
      </c>
      <c r="W136" s="177">
        <v>0</v>
      </c>
      <c r="X136" s="178">
        <f>W136*H136</f>
        <v>0</v>
      </c>
      <c r="Y136" s="34"/>
      <c r="Z136" s="34"/>
      <c r="AA136" s="34"/>
      <c r="AB136" s="34"/>
      <c r="AC136" s="34"/>
      <c r="AD136" s="34"/>
      <c r="AE136" s="34"/>
      <c r="AR136" s="179" t="s">
        <v>184</v>
      </c>
      <c r="AT136" s="179" t="s">
        <v>136</v>
      </c>
      <c r="AU136" s="179" t="s">
        <v>84</v>
      </c>
      <c r="AY136" s="15" t="s">
        <v>120</v>
      </c>
      <c r="BE136" s="180">
        <f>IF(O136="základní",K136,0)</f>
        <v>0</v>
      </c>
      <c r="BF136" s="180">
        <f>IF(O136="snížená",K136,0)</f>
        <v>0</v>
      </c>
      <c r="BG136" s="180">
        <f>IF(O136="zákl. přenesená",K136,0)</f>
        <v>0</v>
      </c>
      <c r="BH136" s="180">
        <f>IF(O136="sníž. přenesená",K136,0)</f>
        <v>0</v>
      </c>
      <c r="BI136" s="180">
        <f>IF(O136="nulová",K136,0)</f>
        <v>0</v>
      </c>
      <c r="BJ136" s="15" t="s">
        <v>82</v>
      </c>
      <c r="BK136" s="180">
        <f>ROUND(P136*H136,2)</f>
        <v>0</v>
      </c>
      <c r="BL136" s="15" t="s">
        <v>184</v>
      </c>
      <c r="BM136" s="179" t="s">
        <v>189</v>
      </c>
    </row>
    <row r="137" spans="1:65" s="2" customFormat="1" ht="16.5" customHeight="1">
      <c r="A137" s="34"/>
      <c r="B137" s="165"/>
      <c r="C137" s="166" t="s">
        <v>9</v>
      </c>
      <c r="D137" s="166" t="s">
        <v>123</v>
      </c>
      <c r="E137" s="167" t="s">
        <v>190</v>
      </c>
      <c r="F137" s="168" t="s">
        <v>191</v>
      </c>
      <c r="G137" s="169" t="s">
        <v>148</v>
      </c>
      <c r="H137" s="170">
        <v>2</v>
      </c>
      <c r="I137" s="171"/>
      <c r="J137" s="171"/>
      <c r="K137" s="172">
        <f>ROUND(P137*H137,2)</f>
        <v>0</v>
      </c>
      <c r="L137" s="173"/>
      <c r="M137" s="35"/>
      <c r="N137" s="174" t="s">
        <v>1</v>
      </c>
      <c r="O137" s="175" t="s">
        <v>40</v>
      </c>
      <c r="P137" s="176">
        <f>I137+J137</f>
        <v>0</v>
      </c>
      <c r="Q137" s="176">
        <f>ROUND(I137*H137,2)</f>
        <v>0</v>
      </c>
      <c r="R137" s="176">
        <f>ROUND(J137*H137,2)</f>
        <v>0</v>
      </c>
      <c r="S137" s="73"/>
      <c r="T137" s="177">
        <f>S137*H137</f>
        <v>0</v>
      </c>
      <c r="U137" s="177">
        <v>0.0002</v>
      </c>
      <c r="V137" s="177">
        <f>U137*H137</f>
        <v>0.0004</v>
      </c>
      <c r="W137" s="177">
        <v>0</v>
      </c>
      <c r="X137" s="178">
        <f>W137*H137</f>
        <v>0</v>
      </c>
      <c r="Y137" s="34"/>
      <c r="Z137" s="34"/>
      <c r="AA137" s="34"/>
      <c r="AB137" s="34"/>
      <c r="AC137" s="34"/>
      <c r="AD137" s="34"/>
      <c r="AE137" s="34"/>
      <c r="AR137" s="179" t="s">
        <v>127</v>
      </c>
      <c r="AT137" s="179" t="s">
        <v>123</v>
      </c>
      <c r="AU137" s="179" t="s">
        <v>84</v>
      </c>
      <c r="AY137" s="15" t="s">
        <v>120</v>
      </c>
      <c r="BE137" s="180">
        <f>IF(O137="základní",K137,0)</f>
        <v>0</v>
      </c>
      <c r="BF137" s="180">
        <f>IF(O137="snížená",K137,0)</f>
        <v>0</v>
      </c>
      <c r="BG137" s="180">
        <f>IF(O137="zákl. přenesená",K137,0)</f>
        <v>0</v>
      </c>
      <c r="BH137" s="180">
        <f>IF(O137="sníž. přenesená",K137,0)</f>
        <v>0</v>
      </c>
      <c r="BI137" s="180">
        <f>IF(O137="nulová",K137,0)</f>
        <v>0</v>
      </c>
      <c r="BJ137" s="15" t="s">
        <v>82</v>
      </c>
      <c r="BK137" s="180">
        <f>ROUND(P137*H137,2)</f>
        <v>0</v>
      </c>
      <c r="BL137" s="15" t="s">
        <v>127</v>
      </c>
      <c r="BM137" s="179" t="s">
        <v>192</v>
      </c>
    </row>
    <row r="138" spans="1:65" s="2" customFormat="1" ht="24.15" customHeight="1">
      <c r="A138" s="34"/>
      <c r="B138" s="165"/>
      <c r="C138" s="166" t="s">
        <v>193</v>
      </c>
      <c r="D138" s="166" t="s">
        <v>123</v>
      </c>
      <c r="E138" s="167" t="s">
        <v>194</v>
      </c>
      <c r="F138" s="168" t="s">
        <v>195</v>
      </c>
      <c r="G138" s="169" t="s">
        <v>142</v>
      </c>
      <c r="H138" s="170">
        <v>19</v>
      </c>
      <c r="I138" s="171"/>
      <c r="J138" s="171"/>
      <c r="K138" s="172">
        <f>ROUND(P138*H138,2)</f>
        <v>0</v>
      </c>
      <c r="L138" s="173"/>
      <c r="M138" s="35"/>
      <c r="N138" s="174" t="s">
        <v>1</v>
      </c>
      <c r="O138" s="175" t="s">
        <v>40</v>
      </c>
      <c r="P138" s="176">
        <f>I138+J138</f>
        <v>0</v>
      </c>
      <c r="Q138" s="176">
        <f>ROUND(I138*H138,2)</f>
        <v>0</v>
      </c>
      <c r="R138" s="176">
        <f>ROUND(J138*H138,2)</f>
        <v>0</v>
      </c>
      <c r="S138" s="73"/>
      <c r="T138" s="177">
        <f>S138*H138</f>
        <v>0</v>
      </c>
      <c r="U138" s="177">
        <v>0</v>
      </c>
      <c r="V138" s="177">
        <f>U138*H138</f>
        <v>0</v>
      </c>
      <c r="W138" s="177">
        <v>0</v>
      </c>
      <c r="X138" s="178">
        <f>W138*H138</f>
        <v>0</v>
      </c>
      <c r="Y138" s="34"/>
      <c r="Z138" s="34"/>
      <c r="AA138" s="34"/>
      <c r="AB138" s="34"/>
      <c r="AC138" s="34"/>
      <c r="AD138" s="34"/>
      <c r="AE138" s="34"/>
      <c r="AR138" s="179" t="s">
        <v>143</v>
      </c>
      <c r="AT138" s="179" t="s">
        <v>123</v>
      </c>
      <c r="AU138" s="179" t="s">
        <v>84</v>
      </c>
      <c r="AY138" s="15" t="s">
        <v>120</v>
      </c>
      <c r="BE138" s="180">
        <f>IF(O138="základní",K138,0)</f>
        <v>0</v>
      </c>
      <c r="BF138" s="180">
        <f>IF(O138="snížená",K138,0)</f>
        <v>0</v>
      </c>
      <c r="BG138" s="180">
        <f>IF(O138="zákl. přenesená",K138,0)</f>
        <v>0</v>
      </c>
      <c r="BH138" s="180">
        <f>IF(O138="sníž. přenesená",K138,0)</f>
        <v>0</v>
      </c>
      <c r="BI138" s="180">
        <f>IF(O138="nulová",K138,0)</f>
        <v>0</v>
      </c>
      <c r="BJ138" s="15" t="s">
        <v>82</v>
      </c>
      <c r="BK138" s="180">
        <f>ROUND(P138*H138,2)</f>
        <v>0</v>
      </c>
      <c r="BL138" s="15" t="s">
        <v>143</v>
      </c>
      <c r="BM138" s="179" t="s">
        <v>196</v>
      </c>
    </row>
    <row r="139" spans="1:65" s="2" customFormat="1" ht="24.15" customHeight="1">
      <c r="A139" s="34"/>
      <c r="B139" s="165"/>
      <c r="C139" s="181" t="s">
        <v>197</v>
      </c>
      <c r="D139" s="181" t="s">
        <v>136</v>
      </c>
      <c r="E139" s="182" t="s">
        <v>198</v>
      </c>
      <c r="F139" s="183" t="s">
        <v>199</v>
      </c>
      <c r="G139" s="184" t="s">
        <v>142</v>
      </c>
      <c r="H139" s="185">
        <v>19</v>
      </c>
      <c r="I139" s="186"/>
      <c r="J139" s="187"/>
      <c r="K139" s="188">
        <f>ROUND(P139*H139,2)</f>
        <v>0</v>
      </c>
      <c r="L139" s="187"/>
      <c r="M139" s="189"/>
      <c r="N139" s="190" t="s">
        <v>1</v>
      </c>
      <c r="O139" s="175" t="s">
        <v>40</v>
      </c>
      <c r="P139" s="176">
        <f>I139+J139</f>
        <v>0</v>
      </c>
      <c r="Q139" s="176">
        <f>ROUND(I139*H139,2)</f>
        <v>0</v>
      </c>
      <c r="R139" s="176">
        <f>ROUND(J139*H139,2)</f>
        <v>0</v>
      </c>
      <c r="S139" s="73"/>
      <c r="T139" s="177">
        <f>S139*H139</f>
        <v>0</v>
      </c>
      <c r="U139" s="177">
        <v>0.00066</v>
      </c>
      <c r="V139" s="177">
        <f>U139*H139</f>
        <v>0.012539999999999999</v>
      </c>
      <c r="W139" s="177">
        <v>0</v>
      </c>
      <c r="X139" s="178">
        <f>W139*H139</f>
        <v>0</v>
      </c>
      <c r="Y139" s="34"/>
      <c r="Z139" s="34"/>
      <c r="AA139" s="34"/>
      <c r="AB139" s="34"/>
      <c r="AC139" s="34"/>
      <c r="AD139" s="34"/>
      <c r="AE139" s="34"/>
      <c r="AR139" s="179" t="s">
        <v>184</v>
      </c>
      <c r="AT139" s="179" t="s">
        <v>136</v>
      </c>
      <c r="AU139" s="179" t="s">
        <v>84</v>
      </c>
      <c r="AY139" s="15" t="s">
        <v>120</v>
      </c>
      <c r="BE139" s="180">
        <f>IF(O139="základní",K139,0)</f>
        <v>0</v>
      </c>
      <c r="BF139" s="180">
        <f>IF(O139="snížená",K139,0)</f>
        <v>0</v>
      </c>
      <c r="BG139" s="180">
        <f>IF(O139="zákl. přenesená",K139,0)</f>
        <v>0</v>
      </c>
      <c r="BH139" s="180">
        <f>IF(O139="sníž. přenesená",K139,0)</f>
        <v>0</v>
      </c>
      <c r="BI139" s="180">
        <f>IF(O139="nulová",K139,0)</f>
        <v>0</v>
      </c>
      <c r="BJ139" s="15" t="s">
        <v>82</v>
      </c>
      <c r="BK139" s="180">
        <f>ROUND(P139*H139,2)</f>
        <v>0</v>
      </c>
      <c r="BL139" s="15" t="s">
        <v>184</v>
      </c>
      <c r="BM139" s="179" t="s">
        <v>200</v>
      </c>
    </row>
    <row r="140" spans="1:65" s="2" customFormat="1" ht="24.15" customHeight="1">
      <c r="A140" s="34"/>
      <c r="B140" s="165"/>
      <c r="C140" s="166" t="s">
        <v>201</v>
      </c>
      <c r="D140" s="166" t="s">
        <v>123</v>
      </c>
      <c r="E140" s="167" t="s">
        <v>202</v>
      </c>
      <c r="F140" s="168" t="s">
        <v>203</v>
      </c>
      <c r="G140" s="169" t="s">
        <v>142</v>
      </c>
      <c r="H140" s="170">
        <v>12</v>
      </c>
      <c r="I140" s="171"/>
      <c r="J140" s="171"/>
      <c r="K140" s="172">
        <f>ROUND(P140*H140,2)</f>
        <v>0</v>
      </c>
      <c r="L140" s="173"/>
      <c r="M140" s="35"/>
      <c r="N140" s="174" t="s">
        <v>1</v>
      </c>
      <c r="O140" s="175" t="s">
        <v>40</v>
      </c>
      <c r="P140" s="176">
        <f>I140+J140</f>
        <v>0</v>
      </c>
      <c r="Q140" s="176">
        <f>ROUND(I140*H140,2)</f>
        <v>0</v>
      </c>
      <c r="R140" s="176">
        <f>ROUND(J140*H140,2)</f>
        <v>0</v>
      </c>
      <c r="S140" s="73"/>
      <c r="T140" s="177">
        <f>S140*H140</f>
        <v>0</v>
      </c>
      <c r="U140" s="177">
        <v>0</v>
      </c>
      <c r="V140" s="177">
        <f>U140*H140</f>
        <v>0</v>
      </c>
      <c r="W140" s="177">
        <v>0</v>
      </c>
      <c r="X140" s="178">
        <f>W140*H140</f>
        <v>0</v>
      </c>
      <c r="Y140" s="34"/>
      <c r="Z140" s="34"/>
      <c r="AA140" s="34"/>
      <c r="AB140" s="34"/>
      <c r="AC140" s="34"/>
      <c r="AD140" s="34"/>
      <c r="AE140" s="34"/>
      <c r="AR140" s="179" t="s">
        <v>143</v>
      </c>
      <c r="AT140" s="179" t="s">
        <v>123</v>
      </c>
      <c r="AU140" s="179" t="s">
        <v>84</v>
      </c>
      <c r="AY140" s="15" t="s">
        <v>120</v>
      </c>
      <c r="BE140" s="180">
        <f>IF(O140="základní",K140,0)</f>
        <v>0</v>
      </c>
      <c r="BF140" s="180">
        <f>IF(O140="snížená",K140,0)</f>
        <v>0</v>
      </c>
      <c r="BG140" s="180">
        <f>IF(O140="zákl. přenesená",K140,0)</f>
        <v>0</v>
      </c>
      <c r="BH140" s="180">
        <f>IF(O140="sníž. přenesená",K140,0)</f>
        <v>0</v>
      </c>
      <c r="BI140" s="180">
        <f>IF(O140="nulová",K140,0)</f>
        <v>0</v>
      </c>
      <c r="BJ140" s="15" t="s">
        <v>82</v>
      </c>
      <c r="BK140" s="180">
        <f>ROUND(P140*H140,2)</f>
        <v>0</v>
      </c>
      <c r="BL140" s="15" t="s">
        <v>143</v>
      </c>
      <c r="BM140" s="179" t="s">
        <v>204</v>
      </c>
    </row>
    <row r="141" spans="1:65" s="2" customFormat="1" ht="16.5" customHeight="1">
      <c r="A141" s="34"/>
      <c r="B141" s="165"/>
      <c r="C141" s="181" t="s">
        <v>205</v>
      </c>
      <c r="D141" s="181" t="s">
        <v>136</v>
      </c>
      <c r="E141" s="182" t="s">
        <v>206</v>
      </c>
      <c r="F141" s="183" t="s">
        <v>207</v>
      </c>
      <c r="G141" s="184" t="s">
        <v>142</v>
      </c>
      <c r="H141" s="185">
        <v>12</v>
      </c>
      <c r="I141" s="186"/>
      <c r="J141" s="187"/>
      <c r="K141" s="188">
        <f>ROUND(P141*H141,2)</f>
        <v>0</v>
      </c>
      <c r="L141" s="187"/>
      <c r="M141" s="189"/>
      <c r="N141" s="190" t="s">
        <v>1</v>
      </c>
      <c r="O141" s="175" t="s">
        <v>40</v>
      </c>
      <c r="P141" s="176">
        <f>I141+J141</f>
        <v>0</v>
      </c>
      <c r="Q141" s="176">
        <f>ROUND(I141*H141,2)</f>
        <v>0</v>
      </c>
      <c r="R141" s="176">
        <f>ROUND(J141*H141,2)</f>
        <v>0</v>
      </c>
      <c r="S141" s="73"/>
      <c r="T141" s="177">
        <f>S141*H141</f>
        <v>0</v>
      </c>
      <c r="U141" s="177">
        <v>0.0021</v>
      </c>
      <c r="V141" s="177">
        <f>U141*H141</f>
        <v>0.0252</v>
      </c>
      <c r="W141" s="177">
        <v>0</v>
      </c>
      <c r="X141" s="178">
        <f>W141*H141</f>
        <v>0</v>
      </c>
      <c r="Y141" s="34"/>
      <c r="Z141" s="34"/>
      <c r="AA141" s="34"/>
      <c r="AB141" s="34"/>
      <c r="AC141" s="34"/>
      <c r="AD141" s="34"/>
      <c r="AE141" s="34"/>
      <c r="AR141" s="179" t="s">
        <v>184</v>
      </c>
      <c r="AT141" s="179" t="s">
        <v>136</v>
      </c>
      <c r="AU141" s="179" t="s">
        <v>84</v>
      </c>
      <c r="AY141" s="15" t="s">
        <v>120</v>
      </c>
      <c r="BE141" s="180">
        <f>IF(O141="základní",K141,0)</f>
        <v>0</v>
      </c>
      <c r="BF141" s="180">
        <f>IF(O141="snížená",K141,0)</f>
        <v>0</v>
      </c>
      <c r="BG141" s="180">
        <f>IF(O141="zákl. přenesená",K141,0)</f>
        <v>0</v>
      </c>
      <c r="BH141" s="180">
        <f>IF(O141="sníž. přenesená",K141,0)</f>
        <v>0</v>
      </c>
      <c r="BI141" s="180">
        <f>IF(O141="nulová",K141,0)</f>
        <v>0</v>
      </c>
      <c r="BJ141" s="15" t="s">
        <v>82</v>
      </c>
      <c r="BK141" s="180">
        <f>ROUND(P141*H141,2)</f>
        <v>0</v>
      </c>
      <c r="BL141" s="15" t="s">
        <v>184</v>
      </c>
      <c r="BM141" s="179" t="s">
        <v>208</v>
      </c>
    </row>
    <row r="142" spans="1:65" s="2" customFormat="1" ht="21.75" customHeight="1">
      <c r="A142" s="34"/>
      <c r="B142" s="165"/>
      <c r="C142" s="166" t="s">
        <v>209</v>
      </c>
      <c r="D142" s="166" t="s">
        <v>123</v>
      </c>
      <c r="E142" s="167" t="s">
        <v>210</v>
      </c>
      <c r="F142" s="168" t="s">
        <v>211</v>
      </c>
      <c r="G142" s="169" t="s">
        <v>142</v>
      </c>
      <c r="H142" s="170">
        <v>19</v>
      </c>
      <c r="I142" s="171"/>
      <c r="J142" s="171"/>
      <c r="K142" s="172">
        <f>ROUND(P142*H142,2)</f>
        <v>0</v>
      </c>
      <c r="L142" s="173"/>
      <c r="M142" s="35"/>
      <c r="N142" s="174" t="s">
        <v>1</v>
      </c>
      <c r="O142" s="175" t="s">
        <v>40</v>
      </c>
      <c r="P142" s="176">
        <f>I142+J142</f>
        <v>0</v>
      </c>
      <c r="Q142" s="176">
        <f>ROUND(I142*H142,2)</f>
        <v>0</v>
      </c>
      <c r="R142" s="176">
        <f>ROUND(J142*H142,2)</f>
        <v>0</v>
      </c>
      <c r="S142" s="73"/>
      <c r="T142" s="177">
        <f>S142*H142</f>
        <v>0</v>
      </c>
      <c r="U142" s="177">
        <v>0</v>
      </c>
      <c r="V142" s="177">
        <f>U142*H142</f>
        <v>0</v>
      </c>
      <c r="W142" s="177">
        <v>0</v>
      </c>
      <c r="X142" s="178">
        <f>W142*H142</f>
        <v>0</v>
      </c>
      <c r="Y142" s="34"/>
      <c r="Z142" s="34"/>
      <c r="AA142" s="34"/>
      <c r="AB142" s="34"/>
      <c r="AC142" s="34"/>
      <c r="AD142" s="34"/>
      <c r="AE142" s="34"/>
      <c r="AR142" s="179" t="s">
        <v>143</v>
      </c>
      <c r="AT142" s="179" t="s">
        <v>123</v>
      </c>
      <c r="AU142" s="179" t="s">
        <v>84</v>
      </c>
      <c r="AY142" s="15" t="s">
        <v>120</v>
      </c>
      <c r="BE142" s="180">
        <f>IF(O142="základní",K142,0)</f>
        <v>0</v>
      </c>
      <c r="BF142" s="180">
        <f>IF(O142="snížená",K142,0)</f>
        <v>0</v>
      </c>
      <c r="BG142" s="180">
        <f>IF(O142="zákl. přenesená",K142,0)</f>
        <v>0</v>
      </c>
      <c r="BH142" s="180">
        <f>IF(O142="sníž. přenesená",K142,0)</f>
        <v>0</v>
      </c>
      <c r="BI142" s="180">
        <f>IF(O142="nulová",K142,0)</f>
        <v>0</v>
      </c>
      <c r="BJ142" s="15" t="s">
        <v>82</v>
      </c>
      <c r="BK142" s="180">
        <f>ROUND(P142*H142,2)</f>
        <v>0</v>
      </c>
      <c r="BL142" s="15" t="s">
        <v>143</v>
      </c>
      <c r="BM142" s="179" t="s">
        <v>212</v>
      </c>
    </row>
    <row r="143" spans="1:65" s="2" customFormat="1" ht="24.15" customHeight="1">
      <c r="A143" s="34"/>
      <c r="B143" s="165"/>
      <c r="C143" s="166" t="s">
        <v>8</v>
      </c>
      <c r="D143" s="166" t="s">
        <v>123</v>
      </c>
      <c r="E143" s="167" t="s">
        <v>213</v>
      </c>
      <c r="F143" s="168" t="s">
        <v>214</v>
      </c>
      <c r="G143" s="169" t="s">
        <v>142</v>
      </c>
      <c r="H143" s="170">
        <v>19</v>
      </c>
      <c r="I143" s="171"/>
      <c r="J143" s="171"/>
      <c r="K143" s="172">
        <f>ROUND(P143*H143,2)</f>
        <v>0</v>
      </c>
      <c r="L143" s="173"/>
      <c r="M143" s="35"/>
      <c r="N143" s="174" t="s">
        <v>1</v>
      </c>
      <c r="O143" s="175" t="s">
        <v>40</v>
      </c>
      <c r="P143" s="176">
        <f>I143+J143</f>
        <v>0</v>
      </c>
      <c r="Q143" s="176">
        <f>ROUND(I143*H143,2)</f>
        <v>0</v>
      </c>
      <c r="R143" s="176">
        <f>ROUND(J143*H143,2)</f>
        <v>0</v>
      </c>
      <c r="S143" s="73"/>
      <c r="T143" s="177">
        <f>S143*H143</f>
        <v>0</v>
      </c>
      <c r="U143" s="177">
        <v>0</v>
      </c>
      <c r="V143" s="177">
        <f>U143*H143</f>
        <v>0</v>
      </c>
      <c r="W143" s="177">
        <v>0</v>
      </c>
      <c r="X143" s="178">
        <f>W143*H143</f>
        <v>0</v>
      </c>
      <c r="Y143" s="34"/>
      <c r="Z143" s="34"/>
      <c r="AA143" s="34"/>
      <c r="AB143" s="34"/>
      <c r="AC143" s="34"/>
      <c r="AD143" s="34"/>
      <c r="AE143" s="34"/>
      <c r="AR143" s="179" t="s">
        <v>143</v>
      </c>
      <c r="AT143" s="179" t="s">
        <v>123</v>
      </c>
      <c r="AU143" s="179" t="s">
        <v>84</v>
      </c>
      <c r="AY143" s="15" t="s">
        <v>120</v>
      </c>
      <c r="BE143" s="180">
        <f>IF(O143="základní",K143,0)</f>
        <v>0</v>
      </c>
      <c r="BF143" s="180">
        <f>IF(O143="snížená",K143,0)</f>
        <v>0</v>
      </c>
      <c r="BG143" s="180">
        <f>IF(O143="zákl. přenesená",K143,0)</f>
        <v>0</v>
      </c>
      <c r="BH143" s="180">
        <f>IF(O143="sníž. přenesená",K143,0)</f>
        <v>0</v>
      </c>
      <c r="BI143" s="180">
        <f>IF(O143="nulová",K143,0)</f>
        <v>0</v>
      </c>
      <c r="BJ143" s="15" t="s">
        <v>82</v>
      </c>
      <c r="BK143" s="180">
        <f>ROUND(P143*H143,2)</f>
        <v>0</v>
      </c>
      <c r="BL143" s="15" t="s">
        <v>143</v>
      </c>
      <c r="BM143" s="179" t="s">
        <v>215</v>
      </c>
    </row>
    <row r="144" spans="1:65" s="2" customFormat="1" ht="37.8" customHeight="1">
      <c r="A144" s="34"/>
      <c r="B144" s="165"/>
      <c r="C144" s="166" t="s">
        <v>216</v>
      </c>
      <c r="D144" s="166" t="s">
        <v>123</v>
      </c>
      <c r="E144" s="167" t="s">
        <v>217</v>
      </c>
      <c r="F144" s="168" t="s">
        <v>218</v>
      </c>
      <c r="G144" s="169" t="s">
        <v>142</v>
      </c>
      <c r="H144" s="170">
        <v>21</v>
      </c>
      <c r="I144" s="171"/>
      <c r="J144" s="171"/>
      <c r="K144" s="172">
        <f>ROUND(P144*H144,2)</f>
        <v>0</v>
      </c>
      <c r="L144" s="173"/>
      <c r="M144" s="35"/>
      <c r="N144" s="174" t="s">
        <v>1</v>
      </c>
      <c r="O144" s="175" t="s">
        <v>40</v>
      </c>
      <c r="P144" s="176">
        <f>I144+J144</f>
        <v>0</v>
      </c>
      <c r="Q144" s="176">
        <f>ROUND(I144*H144,2)</f>
        <v>0</v>
      </c>
      <c r="R144" s="176">
        <f>ROUND(J144*H144,2)</f>
        <v>0</v>
      </c>
      <c r="S144" s="73"/>
      <c r="T144" s="177">
        <f>S144*H144</f>
        <v>0</v>
      </c>
      <c r="U144" s="177">
        <v>0.00019</v>
      </c>
      <c r="V144" s="177">
        <f>U144*H144</f>
        <v>0.0039900000000000005</v>
      </c>
      <c r="W144" s="177">
        <v>0</v>
      </c>
      <c r="X144" s="178">
        <f>W144*H144</f>
        <v>0</v>
      </c>
      <c r="Y144" s="34"/>
      <c r="Z144" s="34"/>
      <c r="AA144" s="34"/>
      <c r="AB144" s="34"/>
      <c r="AC144" s="34"/>
      <c r="AD144" s="34"/>
      <c r="AE144" s="34"/>
      <c r="AR144" s="179" t="s">
        <v>127</v>
      </c>
      <c r="AT144" s="179" t="s">
        <v>123</v>
      </c>
      <c r="AU144" s="179" t="s">
        <v>84</v>
      </c>
      <c r="AY144" s="15" t="s">
        <v>120</v>
      </c>
      <c r="BE144" s="180">
        <f>IF(O144="základní",K144,0)</f>
        <v>0</v>
      </c>
      <c r="BF144" s="180">
        <f>IF(O144="snížená",K144,0)</f>
        <v>0</v>
      </c>
      <c r="BG144" s="180">
        <f>IF(O144="zákl. přenesená",K144,0)</f>
        <v>0</v>
      </c>
      <c r="BH144" s="180">
        <f>IF(O144="sníž. přenesená",K144,0)</f>
        <v>0</v>
      </c>
      <c r="BI144" s="180">
        <f>IF(O144="nulová",K144,0)</f>
        <v>0</v>
      </c>
      <c r="BJ144" s="15" t="s">
        <v>82</v>
      </c>
      <c r="BK144" s="180">
        <f>ROUND(P144*H144,2)</f>
        <v>0</v>
      </c>
      <c r="BL144" s="15" t="s">
        <v>127</v>
      </c>
      <c r="BM144" s="179" t="s">
        <v>219</v>
      </c>
    </row>
    <row r="145" spans="1:65" s="2" customFormat="1" ht="24.15" customHeight="1">
      <c r="A145" s="34"/>
      <c r="B145" s="165"/>
      <c r="C145" s="166" t="s">
        <v>220</v>
      </c>
      <c r="D145" s="166" t="s">
        <v>123</v>
      </c>
      <c r="E145" s="167" t="s">
        <v>221</v>
      </c>
      <c r="F145" s="168" t="s">
        <v>222</v>
      </c>
      <c r="G145" s="169" t="s">
        <v>148</v>
      </c>
      <c r="H145" s="170">
        <v>2</v>
      </c>
      <c r="I145" s="171"/>
      <c r="J145" s="171"/>
      <c r="K145" s="172">
        <f>ROUND(P145*H145,2)</f>
        <v>0</v>
      </c>
      <c r="L145" s="173"/>
      <c r="M145" s="35"/>
      <c r="N145" s="174" t="s">
        <v>1</v>
      </c>
      <c r="O145" s="175" t="s">
        <v>40</v>
      </c>
      <c r="P145" s="176">
        <f>I145+J145</f>
        <v>0</v>
      </c>
      <c r="Q145" s="176">
        <f>ROUND(I145*H145,2)</f>
        <v>0</v>
      </c>
      <c r="R145" s="176">
        <f>ROUND(J145*H145,2)</f>
        <v>0</v>
      </c>
      <c r="S145" s="73"/>
      <c r="T145" s="177">
        <f>S145*H145</f>
        <v>0</v>
      </c>
      <c r="U145" s="177">
        <v>0</v>
      </c>
      <c r="V145" s="177">
        <f>U145*H145</f>
        <v>0</v>
      </c>
      <c r="W145" s="177">
        <v>0</v>
      </c>
      <c r="X145" s="178">
        <f>W145*H145</f>
        <v>0</v>
      </c>
      <c r="Y145" s="34"/>
      <c r="Z145" s="34"/>
      <c r="AA145" s="34"/>
      <c r="AB145" s="34"/>
      <c r="AC145" s="34"/>
      <c r="AD145" s="34"/>
      <c r="AE145" s="34"/>
      <c r="AR145" s="179" t="s">
        <v>127</v>
      </c>
      <c r="AT145" s="179" t="s">
        <v>123</v>
      </c>
      <c r="AU145" s="179" t="s">
        <v>84</v>
      </c>
      <c r="AY145" s="15" t="s">
        <v>120</v>
      </c>
      <c r="BE145" s="180">
        <f>IF(O145="základní",K145,0)</f>
        <v>0</v>
      </c>
      <c r="BF145" s="180">
        <f>IF(O145="snížená",K145,0)</f>
        <v>0</v>
      </c>
      <c r="BG145" s="180">
        <f>IF(O145="zákl. přenesená",K145,0)</f>
        <v>0</v>
      </c>
      <c r="BH145" s="180">
        <f>IF(O145="sníž. přenesená",K145,0)</f>
        <v>0</v>
      </c>
      <c r="BI145" s="180">
        <f>IF(O145="nulová",K145,0)</f>
        <v>0</v>
      </c>
      <c r="BJ145" s="15" t="s">
        <v>82</v>
      </c>
      <c r="BK145" s="180">
        <f>ROUND(P145*H145,2)</f>
        <v>0</v>
      </c>
      <c r="BL145" s="15" t="s">
        <v>127</v>
      </c>
      <c r="BM145" s="179" t="s">
        <v>223</v>
      </c>
    </row>
    <row r="146" spans="1:65" s="2" customFormat="1" ht="24.15" customHeight="1">
      <c r="A146" s="34"/>
      <c r="B146" s="165"/>
      <c r="C146" s="166" t="s">
        <v>224</v>
      </c>
      <c r="D146" s="166" t="s">
        <v>123</v>
      </c>
      <c r="E146" s="167" t="s">
        <v>225</v>
      </c>
      <c r="F146" s="168" t="s">
        <v>226</v>
      </c>
      <c r="G146" s="169" t="s">
        <v>142</v>
      </c>
      <c r="H146" s="170">
        <v>21</v>
      </c>
      <c r="I146" s="171"/>
      <c r="J146" s="171"/>
      <c r="K146" s="172">
        <f>ROUND(P146*H146,2)</f>
        <v>0</v>
      </c>
      <c r="L146" s="173"/>
      <c r="M146" s="35"/>
      <c r="N146" s="174" t="s">
        <v>1</v>
      </c>
      <c r="O146" s="175" t="s">
        <v>40</v>
      </c>
      <c r="P146" s="176">
        <f>I146+J146</f>
        <v>0</v>
      </c>
      <c r="Q146" s="176">
        <f>ROUND(I146*H146,2)</f>
        <v>0</v>
      </c>
      <c r="R146" s="176">
        <f>ROUND(J146*H146,2)</f>
        <v>0</v>
      </c>
      <c r="S146" s="73"/>
      <c r="T146" s="177">
        <f>S146*H146</f>
        <v>0</v>
      </c>
      <c r="U146" s="177">
        <v>9E-05</v>
      </c>
      <c r="V146" s="177">
        <f>U146*H146</f>
        <v>0.0018900000000000002</v>
      </c>
      <c r="W146" s="177">
        <v>0</v>
      </c>
      <c r="X146" s="178">
        <f>W146*H146</f>
        <v>0</v>
      </c>
      <c r="Y146" s="34"/>
      <c r="Z146" s="34"/>
      <c r="AA146" s="34"/>
      <c r="AB146" s="34"/>
      <c r="AC146" s="34"/>
      <c r="AD146" s="34"/>
      <c r="AE146" s="34"/>
      <c r="AR146" s="179" t="s">
        <v>127</v>
      </c>
      <c r="AT146" s="179" t="s">
        <v>123</v>
      </c>
      <c r="AU146" s="179" t="s">
        <v>84</v>
      </c>
      <c r="AY146" s="15" t="s">
        <v>120</v>
      </c>
      <c r="BE146" s="180">
        <f>IF(O146="základní",K146,0)</f>
        <v>0</v>
      </c>
      <c r="BF146" s="180">
        <f>IF(O146="snížená",K146,0)</f>
        <v>0</v>
      </c>
      <c r="BG146" s="180">
        <f>IF(O146="zákl. přenesená",K146,0)</f>
        <v>0</v>
      </c>
      <c r="BH146" s="180">
        <f>IF(O146="sníž. přenesená",K146,0)</f>
        <v>0</v>
      </c>
      <c r="BI146" s="180">
        <f>IF(O146="nulová",K146,0)</f>
        <v>0</v>
      </c>
      <c r="BJ146" s="15" t="s">
        <v>82</v>
      </c>
      <c r="BK146" s="180">
        <f>ROUND(P146*H146,2)</f>
        <v>0</v>
      </c>
      <c r="BL146" s="15" t="s">
        <v>127</v>
      </c>
      <c r="BM146" s="179" t="s">
        <v>227</v>
      </c>
    </row>
    <row r="147" spans="1:65" s="2" customFormat="1" ht="16.5" customHeight="1">
      <c r="A147" s="34"/>
      <c r="B147" s="165"/>
      <c r="C147" s="166" t="s">
        <v>228</v>
      </c>
      <c r="D147" s="166" t="s">
        <v>123</v>
      </c>
      <c r="E147" s="167" t="s">
        <v>229</v>
      </c>
      <c r="F147" s="168" t="s">
        <v>230</v>
      </c>
      <c r="G147" s="169" t="s">
        <v>148</v>
      </c>
      <c r="H147" s="170">
        <v>2</v>
      </c>
      <c r="I147" s="171"/>
      <c r="J147" s="171"/>
      <c r="K147" s="172">
        <f>ROUND(P147*H147,2)</f>
        <v>0</v>
      </c>
      <c r="L147" s="173"/>
      <c r="M147" s="35"/>
      <c r="N147" s="174" t="s">
        <v>1</v>
      </c>
      <c r="O147" s="175" t="s">
        <v>40</v>
      </c>
      <c r="P147" s="176">
        <f>I147+J147</f>
        <v>0</v>
      </c>
      <c r="Q147" s="176">
        <f>ROUND(I147*H147,2)</f>
        <v>0</v>
      </c>
      <c r="R147" s="176">
        <f>ROUND(J147*H147,2)</f>
        <v>0</v>
      </c>
      <c r="S147" s="73"/>
      <c r="T147" s="177">
        <f>S147*H147</f>
        <v>0</v>
      </c>
      <c r="U147" s="177">
        <v>0</v>
      </c>
      <c r="V147" s="177">
        <f>U147*H147</f>
        <v>0</v>
      </c>
      <c r="W147" s="177">
        <v>0</v>
      </c>
      <c r="X147" s="178">
        <f>W147*H147</f>
        <v>0</v>
      </c>
      <c r="Y147" s="34"/>
      <c r="Z147" s="34"/>
      <c r="AA147" s="34"/>
      <c r="AB147" s="34"/>
      <c r="AC147" s="34"/>
      <c r="AD147" s="34"/>
      <c r="AE147" s="34"/>
      <c r="AR147" s="179" t="s">
        <v>127</v>
      </c>
      <c r="AT147" s="179" t="s">
        <v>123</v>
      </c>
      <c r="AU147" s="179" t="s">
        <v>84</v>
      </c>
      <c r="AY147" s="15" t="s">
        <v>120</v>
      </c>
      <c r="BE147" s="180">
        <f>IF(O147="základní",K147,0)</f>
        <v>0</v>
      </c>
      <c r="BF147" s="180">
        <f>IF(O147="snížená",K147,0)</f>
        <v>0</v>
      </c>
      <c r="BG147" s="180">
        <f>IF(O147="zákl. přenesená",K147,0)</f>
        <v>0</v>
      </c>
      <c r="BH147" s="180">
        <f>IF(O147="sníž. přenesená",K147,0)</f>
        <v>0</v>
      </c>
      <c r="BI147" s="180">
        <f>IF(O147="nulová",K147,0)</f>
        <v>0</v>
      </c>
      <c r="BJ147" s="15" t="s">
        <v>82</v>
      </c>
      <c r="BK147" s="180">
        <f>ROUND(P147*H147,2)</f>
        <v>0</v>
      </c>
      <c r="BL147" s="15" t="s">
        <v>127</v>
      </c>
      <c r="BM147" s="179" t="s">
        <v>231</v>
      </c>
    </row>
    <row r="148" spans="1:65" s="2" customFormat="1" ht="37.8" customHeight="1">
      <c r="A148" s="34"/>
      <c r="B148" s="165"/>
      <c r="C148" s="166" t="s">
        <v>232</v>
      </c>
      <c r="D148" s="166" t="s">
        <v>123</v>
      </c>
      <c r="E148" s="167" t="s">
        <v>233</v>
      </c>
      <c r="F148" s="168" t="s">
        <v>234</v>
      </c>
      <c r="G148" s="169" t="s">
        <v>148</v>
      </c>
      <c r="H148" s="170">
        <v>2</v>
      </c>
      <c r="I148" s="171"/>
      <c r="J148" s="171"/>
      <c r="K148" s="172">
        <f>ROUND(P148*H148,2)</f>
        <v>0</v>
      </c>
      <c r="L148" s="173"/>
      <c r="M148" s="35"/>
      <c r="N148" s="174" t="s">
        <v>1</v>
      </c>
      <c r="O148" s="175" t="s">
        <v>40</v>
      </c>
      <c r="P148" s="176">
        <f>I148+J148</f>
        <v>0</v>
      </c>
      <c r="Q148" s="176">
        <f>ROUND(I148*H148,2)</f>
        <v>0</v>
      </c>
      <c r="R148" s="176">
        <f>ROUND(J148*H148,2)</f>
        <v>0</v>
      </c>
      <c r="S148" s="73"/>
      <c r="T148" s="177">
        <f>S148*H148</f>
        <v>0</v>
      </c>
      <c r="U148" s="177">
        <v>0</v>
      </c>
      <c r="V148" s="177">
        <f>U148*H148</f>
        <v>0</v>
      </c>
      <c r="W148" s="177">
        <v>0</v>
      </c>
      <c r="X148" s="178">
        <f>W148*H148</f>
        <v>0</v>
      </c>
      <c r="Y148" s="34"/>
      <c r="Z148" s="34"/>
      <c r="AA148" s="34"/>
      <c r="AB148" s="34"/>
      <c r="AC148" s="34"/>
      <c r="AD148" s="34"/>
      <c r="AE148" s="34"/>
      <c r="AR148" s="179" t="s">
        <v>127</v>
      </c>
      <c r="AT148" s="179" t="s">
        <v>123</v>
      </c>
      <c r="AU148" s="179" t="s">
        <v>84</v>
      </c>
      <c r="AY148" s="15" t="s">
        <v>120</v>
      </c>
      <c r="BE148" s="180">
        <f>IF(O148="základní",K148,0)</f>
        <v>0</v>
      </c>
      <c r="BF148" s="180">
        <f>IF(O148="snížená",K148,0)</f>
        <v>0</v>
      </c>
      <c r="BG148" s="180">
        <f>IF(O148="zákl. přenesená",K148,0)</f>
        <v>0</v>
      </c>
      <c r="BH148" s="180">
        <f>IF(O148="sníž. přenesená",K148,0)</f>
        <v>0</v>
      </c>
      <c r="BI148" s="180">
        <f>IF(O148="nulová",K148,0)</f>
        <v>0</v>
      </c>
      <c r="BJ148" s="15" t="s">
        <v>82</v>
      </c>
      <c r="BK148" s="180">
        <f>ROUND(P148*H148,2)</f>
        <v>0</v>
      </c>
      <c r="BL148" s="15" t="s">
        <v>127</v>
      </c>
      <c r="BM148" s="179" t="s">
        <v>235</v>
      </c>
    </row>
    <row r="149" spans="1:65" s="2" customFormat="1" ht="24.15" customHeight="1">
      <c r="A149" s="34"/>
      <c r="B149" s="165"/>
      <c r="C149" s="166" t="s">
        <v>236</v>
      </c>
      <c r="D149" s="166" t="s">
        <v>123</v>
      </c>
      <c r="E149" s="167" t="s">
        <v>237</v>
      </c>
      <c r="F149" s="168" t="s">
        <v>238</v>
      </c>
      <c r="G149" s="169" t="s">
        <v>148</v>
      </c>
      <c r="H149" s="170">
        <v>1</v>
      </c>
      <c r="I149" s="171"/>
      <c r="J149" s="171"/>
      <c r="K149" s="172">
        <f>ROUND(P149*H149,2)</f>
        <v>0</v>
      </c>
      <c r="L149" s="173"/>
      <c r="M149" s="35"/>
      <c r="N149" s="174" t="s">
        <v>1</v>
      </c>
      <c r="O149" s="175" t="s">
        <v>40</v>
      </c>
      <c r="P149" s="176">
        <f>I149+J149</f>
        <v>0</v>
      </c>
      <c r="Q149" s="176">
        <f>ROUND(I149*H149,2)</f>
        <v>0</v>
      </c>
      <c r="R149" s="176">
        <f>ROUND(J149*H149,2)</f>
        <v>0</v>
      </c>
      <c r="S149" s="73"/>
      <c r="T149" s="177">
        <f>S149*H149</f>
        <v>0</v>
      </c>
      <c r="U149" s="177">
        <v>0</v>
      </c>
      <c r="V149" s="177">
        <f>U149*H149</f>
        <v>0</v>
      </c>
      <c r="W149" s="177">
        <v>0</v>
      </c>
      <c r="X149" s="178">
        <f>W149*H149</f>
        <v>0</v>
      </c>
      <c r="Y149" s="34"/>
      <c r="Z149" s="34"/>
      <c r="AA149" s="34"/>
      <c r="AB149" s="34"/>
      <c r="AC149" s="34"/>
      <c r="AD149" s="34"/>
      <c r="AE149" s="34"/>
      <c r="AR149" s="179" t="s">
        <v>127</v>
      </c>
      <c r="AT149" s="179" t="s">
        <v>123</v>
      </c>
      <c r="AU149" s="179" t="s">
        <v>84</v>
      </c>
      <c r="AY149" s="15" t="s">
        <v>120</v>
      </c>
      <c r="BE149" s="180">
        <f>IF(O149="základní",K149,0)</f>
        <v>0</v>
      </c>
      <c r="BF149" s="180">
        <f>IF(O149="snížená",K149,0)</f>
        <v>0</v>
      </c>
      <c r="BG149" s="180">
        <f>IF(O149="zákl. přenesená",K149,0)</f>
        <v>0</v>
      </c>
      <c r="BH149" s="180">
        <f>IF(O149="sníž. přenesená",K149,0)</f>
        <v>0</v>
      </c>
      <c r="BI149" s="180">
        <f>IF(O149="nulová",K149,0)</f>
        <v>0</v>
      </c>
      <c r="BJ149" s="15" t="s">
        <v>82</v>
      </c>
      <c r="BK149" s="180">
        <f>ROUND(P149*H149,2)</f>
        <v>0</v>
      </c>
      <c r="BL149" s="15" t="s">
        <v>127</v>
      </c>
      <c r="BM149" s="179" t="s">
        <v>239</v>
      </c>
    </row>
    <row r="150" spans="1:65" s="2" customFormat="1" ht="16.5" customHeight="1">
      <c r="A150" s="34"/>
      <c r="B150" s="165"/>
      <c r="C150" s="166" t="s">
        <v>240</v>
      </c>
      <c r="D150" s="166" t="s">
        <v>123</v>
      </c>
      <c r="E150" s="167" t="s">
        <v>241</v>
      </c>
      <c r="F150" s="168" t="s">
        <v>242</v>
      </c>
      <c r="G150" s="169" t="s">
        <v>148</v>
      </c>
      <c r="H150" s="170">
        <v>1</v>
      </c>
      <c r="I150" s="171"/>
      <c r="J150" s="171"/>
      <c r="K150" s="172">
        <f>ROUND(P150*H150,2)</f>
        <v>0</v>
      </c>
      <c r="L150" s="173"/>
      <c r="M150" s="35"/>
      <c r="N150" s="174" t="s">
        <v>1</v>
      </c>
      <c r="O150" s="175" t="s">
        <v>40</v>
      </c>
      <c r="P150" s="176">
        <f>I150+J150</f>
        <v>0</v>
      </c>
      <c r="Q150" s="176">
        <f>ROUND(I150*H150,2)</f>
        <v>0</v>
      </c>
      <c r="R150" s="176">
        <f>ROUND(J150*H150,2)</f>
        <v>0</v>
      </c>
      <c r="S150" s="73"/>
      <c r="T150" s="177">
        <f>S150*H150</f>
        <v>0</v>
      </c>
      <c r="U150" s="177">
        <v>0</v>
      </c>
      <c r="V150" s="177">
        <f>U150*H150</f>
        <v>0</v>
      </c>
      <c r="W150" s="177">
        <v>0</v>
      </c>
      <c r="X150" s="178">
        <f>W150*H150</f>
        <v>0</v>
      </c>
      <c r="Y150" s="34"/>
      <c r="Z150" s="34"/>
      <c r="AA150" s="34"/>
      <c r="AB150" s="34"/>
      <c r="AC150" s="34"/>
      <c r="AD150" s="34"/>
      <c r="AE150" s="34"/>
      <c r="AR150" s="179" t="s">
        <v>127</v>
      </c>
      <c r="AT150" s="179" t="s">
        <v>123</v>
      </c>
      <c r="AU150" s="179" t="s">
        <v>84</v>
      </c>
      <c r="AY150" s="15" t="s">
        <v>120</v>
      </c>
      <c r="BE150" s="180">
        <f>IF(O150="základní",K150,0)</f>
        <v>0</v>
      </c>
      <c r="BF150" s="180">
        <f>IF(O150="snížená",K150,0)</f>
        <v>0</v>
      </c>
      <c r="BG150" s="180">
        <f>IF(O150="zákl. přenesená",K150,0)</f>
        <v>0</v>
      </c>
      <c r="BH150" s="180">
        <f>IF(O150="sníž. přenesená",K150,0)</f>
        <v>0</v>
      </c>
      <c r="BI150" s="180">
        <f>IF(O150="nulová",K150,0)</f>
        <v>0</v>
      </c>
      <c r="BJ150" s="15" t="s">
        <v>82</v>
      </c>
      <c r="BK150" s="180">
        <f>ROUND(P150*H150,2)</f>
        <v>0</v>
      </c>
      <c r="BL150" s="15" t="s">
        <v>127</v>
      </c>
      <c r="BM150" s="179" t="s">
        <v>243</v>
      </c>
    </row>
    <row r="151" spans="1:63" s="12" customFormat="1" ht="25.9" customHeight="1">
      <c r="A151" s="12"/>
      <c r="B151" s="151"/>
      <c r="C151" s="12"/>
      <c r="D151" s="152" t="s">
        <v>76</v>
      </c>
      <c r="E151" s="153" t="s">
        <v>244</v>
      </c>
      <c r="F151" s="153" t="s">
        <v>244</v>
      </c>
      <c r="G151" s="12"/>
      <c r="H151" s="12"/>
      <c r="I151" s="154"/>
      <c r="J151" s="154"/>
      <c r="K151" s="155">
        <f>BK151</f>
        <v>0</v>
      </c>
      <c r="L151" s="12"/>
      <c r="M151" s="151"/>
      <c r="N151" s="156"/>
      <c r="O151" s="157"/>
      <c r="P151" s="157"/>
      <c r="Q151" s="158">
        <f>Q152</f>
        <v>0</v>
      </c>
      <c r="R151" s="158">
        <f>R152</f>
        <v>0</v>
      </c>
      <c r="S151" s="157"/>
      <c r="T151" s="159">
        <f>T152</f>
        <v>0</v>
      </c>
      <c r="U151" s="157"/>
      <c r="V151" s="159">
        <f>V152</f>
        <v>0</v>
      </c>
      <c r="W151" s="157"/>
      <c r="X151" s="160">
        <f>X152</f>
        <v>0</v>
      </c>
      <c r="Y151" s="12"/>
      <c r="Z151" s="12"/>
      <c r="AA151" s="12"/>
      <c r="AB151" s="12"/>
      <c r="AC151" s="12"/>
      <c r="AD151" s="12"/>
      <c r="AE151" s="12"/>
      <c r="AR151" s="152" t="s">
        <v>84</v>
      </c>
      <c r="AT151" s="161" t="s">
        <v>76</v>
      </c>
      <c r="AU151" s="161" t="s">
        <v>77</v>
      </c>
      <c r="AY151" s="152" t="s">
        <v>120</v>
      </c>
      <c r="BK151" s="162">
        <f>BK152</f>
        <v>0</v>
      </c>
    </row>
    <row r="152" spans="1:63" s="12" customFormat="1" ht="22.8" customHeight="1">
      <c r="A152" s="12"/>
      <c r="B152" s="151"/>
      <c r="C152" s="12"/>
      <c r="D152" s="152" t="s">
        <v>76</v>
      </c>
      <c r="E152" s="163" t="s">
        <v>245</v>
      </c>
      <c r="F152" s="163" t="s">
        <v>246</v>
      </c>
      <c r="G152" s="12"/>
      <c r="H152" s="12"/>
      <c r="I152" s="154"/>
      <c r="J152" s="154"/>
      <c r="K152" s="164">
        <f>BK152</f>
        <v>0</v>
      </c>
      <c r="L152" s="12"/>
      <c r="M152" s="151"/>
      <c r="N152" s="156"/>
      <c r="O152" s="157"/>
      <c r="P152" s="157"/>
      <c r="Q152" s="158">
        <f>SUM(Q153:Q156)</f>
        <v>0</v>
      </c>
      <c r="R152" s="158">
        <f>SUM(R153:R156)</f>
        <v>0</v>
      </c>
      <c r="S152" s="157"/>
      <c r="T152" s="159">
        <f>SUM(T153:T156)</f>
        <v>0</v>
      </c>
      <c r="U152" s="157"/>
      <c r="V152" s="159">
        <f>SUM(V153:V156)</f>
        <v>0</v>
      </c>
      <c r="W152" s="157"/>
      <c r="X152" s="160">
        <f>SUM(X153:X156)</f>
        <v>0</v>
      </c>
      <c r="Y152" s="12"/>
      <c r="Z152" s="12"/>
      <c r="AA152" s="12"/>
      <c r="AB152" s="12"/>
      <c r="AC152" s="12"/>
      <c r="AD152" s="12"/>
      <c r="AE152" s="12"/>
      <c r="AR152" s="152" t="s">
        <v>84</v>
      </c>
      <c r="AT152" s="161" t="s">
        <v>76</v>
      </c>
      <c r="AU152" s="161" t="s">
        <v>82</v>
      </c>
      <c r="AY152" s="152" t="s">
        <v>120</v>
      </c>
      <c r="BK152" s="162">
        <f>SUM(BK153:BK156)</f>
        <v>0</v>
      </c>
    </row>
    <row r="153" spans="1:65" s="2" customFormat="1" ht="16.5" customHeight="1">
      <c r="A153" s="34"/>
      <c r="B153" s="165"/>
      <c r="C153" s="166" t="s">
        <v>247</v>
      </c>
      <c r="D153" s="166" t="s">
        <v>123</v>
      </c>
      <c r="E153" s="167" t="s">
        <v>248</v>
      </c>
      <c r="F153" s="168" t="s">
        <v>249</v>
      </c>
      <c r="G153" s="169" t="s">
        <v>148</v>
      </c>
      <c r="H153" s="170">
        <v>1</v>
      </c>
      <c r="I153" s="171"/>
      <c r="J153" s="171"/>
      <c r="K153" s="172">
        <f>ROUND(P153*H153,2)</f>
        <v>0</v>
      </c>
      <c r="L153" s="173"/>
      <c r="M153" s="35"/>
      <c r="N153" s="174" t="s">
        <v>1</v>
      </c>
      <c r="O153" s="175" t="s">
        <v>40</v>
      </c>
      <c r="P153" s="176">
        <f>I153+J153</f>
        <v>0</v>
      </c>
      <c r="Q153" s="176">
        <f>ROUND(I153*H153,2)</f>
        <v>0</v>
      </c>
      <c r="R153" s="176">
        <f>ROUND(J153*H153,2)</f>
        <v>0</v>
      </c>
      <c r="S153" s="73"/>
      <c r="T153" s="177">
        <f>S153*H153</f>
        <v>0</v>
      </c>
      <c r="U153" s="177">
        <v>0</v>
      </c>
      <c r="V153" s="177">
        <f>U153*H153</f>
        <v>0</v>
      </c>
      <c r="W153" s="177">
        <v>0</v>
      </c>
      <c r="X153" s="178">
        <f>W153*H153</f>
        <v>0</v>
      </c>
      <c r="Y153" s="34"/>
      <c r="Z153" s="34"/>
      <c r="AA153" s="34"/>
      <c r="AB153" s="34"/>
      <c r="AC153" s="34"/>
      <c r="AD153" s="34"/>
      <c r="AE153" s="34"/>
      <c r="AR153" s="179" t="s">
        <v>193</v>
      </c>
      <c r="AT153" s="179" t="s">
        <v>123</v>
      </c>
      <c r="AU153" s="179" t="s">
        <v>84</v>
      </c>
      <c r="AY153" s="15" t="s">
        <v>120</v>
      </c>
      <c r="BE153" s="180">
        <f>IF(O153="základní",K153,0)</f>
        <v>0</v>
      </c>
      <c r="BF153" s="180">
        <f>IF(O153="snížená",K153,0)</f>
        <v>0</v>
      </c>
      <c r="BG153" s="180">
        <f>IF(O153="zákl. přenesená",K153,0)</f>
        <v>0</v>
      </c>
      <c r="BH153" s="180">
        <f>IF(O153="sníž. přenesená",K153,0)</f>
        <v>0</v>
      </c>
      <c r="BI153" s="180">
        <f>IF(O153="nulová",K153,0)</f>
        <v>0</v>
      </c>
      <c r="BJ153" s="15" t="s">
        <v>82</v>
      </c>
      <c r="BK153" s="180">
        <f>ROUND(P153*H153,2)</f>
        <v>0</v>
      </c>
      <c r="BL153" s="15" t="s">
        <v>193</v>
      </c>
      <c r="BM153" s="179" t="s">
        <v>250</v>
      </c>
    </row>
    <row r="154" spans="1:65" s="2" customFormat="1" ht="16.5" customHeight="1">
      <c r="A154" s="34"/>
      <c r="B154" s="165"/>
      <c r="C154" s="166" t="s">
        <v>251</v>
      </c>
      <c r="D154" s="166" t="s">
        <v>123</v>
      </c>
      <c r="E154" s="167" t="s">
        <v>252</v>
      </c>
      <c r="F154" s="168" t="s">
        <v>253</v>
      </c>
      <c r="G154" s="169" t="s">
        <v>148</v>
      </c>
      <c r="H154" s="170">
        <v>1</v>
      </c>
      <c r="I154" s="171"/>
      <c r="J154" s="171"/>
      <c r="K154" s="172">
        <f>ROUND(P154*H154,2)</f>
        <v>0</v>
      </c>
      <c r="L154" s="173"/>
      <c r="M154" s="35"/>
      <c r="N154" s="174" t="s">
        <v>1</v>
      </c>
      <c r="O154" s="175" t="s">
        <v>40</v>
      </c>
      <c r="P154" s="176">
        <f>I154+J154</f>
        <v>0</v>
      </c>
      <c r="Q154" s="176">
        <f>ROUND(I154*H154,2)</f>
        <v>0</v>
      </c>
      <c r="R154" s="176">
        <f>ROUND(J154*H154,2)</f>
        <v>0</v>
      </c>
      <c r="S154" s="73"/>
      <c r="T154" s="177">
        <f>S154*H154</f>
        <v>0</v>
      </c>
      <c r="U154" s="177">
        <v>0</v>
      </c>
      <c r="V154" s="177">
        <f>U154*H154</f>
        <v>0</v>
      </c>
      <c r="W154" s="177">
        <v>0</v>
      </c>
      <c r="X154" s="178">
        <f>W154*H154</f>
        <v>0</v>
      </c>
      <c r="Y154" s="34"/>
      <c r="Z154" s="34"/>
      <c r="AA154" s="34"/>
      <c r="AB154" s="34"/>
      <c r="AC154" s="34"/>
      <c r="AD154" s="34"/>
      <c r="AE154" s="34"/>
      <c r="AR154" s="179" t="s">
        <v>193</v>
      </c>
      <c r="AT154" s="179" t="s">
        <v>123</v>
      </c>
      <c r="AU154" s="179" t="s">
        <v>84</v>
      </c>
      <c r="AY154" s="15" t="s">
        <v>120</v>
      </c>
      <c r="BE154" s="180">
        <f>IF(O154="základní",K154,0)</f>
        <v>0</v>
      </c>
      <c r="BF154" s="180">
        <f>IF(O154="snížená",K154,0)</f>
        <v>0</v>
      </c>
      <c r="BG154" s="180">
        <f>IF(O154="zákl. přenesená",K154,0)</f>
        <v>0</v>
      </c>
      <c r="BH154" s="180">
        <f>IF(O154="sníž. přenesená",K154,0)</f>
        <v>0</v>
      </c>
      <c r="BI154" s="180">
        <f>IF(O154="nulová",K154,0)</f>
        <v>0</v>
      </c>
      <c r="BJ154" s="15" t="s">
        <v>82</v>
      </c>
      <c r="BK154" s="180">
        <f>ROUND(P154*H154,2)</f>
        <v>0</v>
      </c>
      <c r="BL154" s="15" t="s">
        <v>193</v>
      </c>
      <c r="BM154" s="179" t="s">
        <v>254</v>
      </c>
    </row>
    <row r="155" spans="1:65" s="2" customFormat="1" ht="16.5" customHeight="1">
      <c r="A155" s="34"/>
      <c r="B155" s="165"/>
      <c r="C155" s="166" t="s">
        <v>255</v>
      </c>
      <c r="D155" s="166" t="s">
        <v>123</v>
      </c>
      <c r="E155" s="167" t="s">
        <v>256</v>
      </c>
      <c r="F155" s="168" t="s">
        <v>257</v>
      </c>
      <c r="G155" s="169" t="s">
        <v>148</v>
      </c>
      <c r="H155" s="170">
        <v>1</v>
      </c>
      <c r="I155" s="171"/>
      <c r="J155" s="171"/>
      <c r="K155" s="172">
        <f>ROUND(P155*H155,2)</f>
        <v>0</v>
      </c>
      <c r="L155" s="173"/>
      <c r="M155" s="35"/>
      <c r="N155" s="174" t="s">
        <v>1</v>
      </c>
      <c r="O155" s="175" t="s">
        <v>40</v>
      </c>
      <c r="P155" s="176">
        <f>I155+J155</f>
        <v>0</v>
      </c>
      <c r="Q155" s="176">
        <f>ROUND(I155*H155,2)</f>
        <v>0</v>
      </c>
      <c r="R155" s="176">
        <f>ROUND(J155*H155,2)</f>
        <v>0</v>
      </c>
      <c r="S155" s="73"/>
      <c r="T155" s="177">
        <f>S155*H155</f>
        <v>0</v>
      </c>
      <c r="U155" s="177">
        <v>0</v>
      </c>
      <c r="V155" s="177">
        <f>U155*H155</f>
        <v>0</v>
      </c>
      <c r="W155" s="177">
        <v>0</v>
      </c>
      <c r="X155" s="178">
        <f>W155*H155</f>
        <v>0</v>
      </c>
      <c r="Y155" s="34"/>
      <c r="Z155" s="34"/>
      <c r="AA155" s="34"/>
      <c r="AB155" s="34"/>
      <c r="AC155" s="34"/>
      <c r="AD155" s="34"/>
      <c r="AE155" s="34"/>
      <c r="AR155" s="179" t="s">
        <v>193</v>
      </c>
      <c r="AT155" s="179" t="s">
        <v>123</v>
      </c>
      <c r="AU155" s="179" t="s">
        <v>84</v>
      </c>
      <c r="AY155" s="15" t="s">
        <v>120</v>
      </c>
      <c r="BE155" s="180">
        <f>IF(O155="základní",K155,0)</f>
        <v>0</v>
      </c>
      <c r="BF155" s="180">
        <f>IF(O155="snížená",K155,0)</f>
        <v>0</v>
      </c>
      <c r="BG155" s="180">
        <f>IF(O155="zákl. přenesená",K155,0)</f>
        <v>0</v>
      </c>
      <c r="BH155" s="180">
        <f>IF(O155="sníž. přenesená",K155,0)</f>
        <v>0</v>
      </c>
      <c r="BI155" s="180">
        <f>IF(O155="nulová",K155,0)</f>
        <v>0</v>
      </c>
      <c r="BJ155" s="15" t="s">
        <v>82</v>
      </c>
      <c r="BK155" s="180">
        <f>ROUND(P155*H155,2)</f>
        <v>0</v>
      </c>
      <c r="BL155" s="15" t="s">
        <v>193</v>
      </c>
      <c r="BM155" s="179" t="s">
        <v>258</v>
      </c>
    </row>
    <row r="156" spans="1:65" s="2" customFormat="1" ht="16.5" customHeight="1">
      <c r="A156" s="34"/>
      <c r="B156" s="165"/>
      <c r="C156" s="166" t="s">
        <v>259</v>
      </c>
      <c r="D156" s="166" t="s">
        <v>123</v>
      </c>
      <c r="E156" s="167" t="s">
        <v>260</v>
      </c>
      <c r="F156" s="168" t="s">
        <v>261</v>
      </c>
      <c r="G156" s="169" t="s">
        <v>148</v>
      </c>
      <c r="H156" s="170">
        <v>1</v>
      </c>
      <c r="I156" s="171"/>
      <c r="J156" s="171"/>
      <c r="K156" s="172">
        <f>ROUND(P156*H156,2)</f>
        <v>0</v>
      </c>
      <c r="L156" s="173"/>
      <c r="M156" s="35"/>
      <c r="N156" s="191" t="s">
        <v>1</v>
      </c>
      <c r="O156" s="192" t="s">
        <v>40</v>
      </c>
      <c r="P156" s="193">
        <f>I156+J156</f>
        <v>0</v>
      </c>
      <c r="Q156" s="193">
        <f>ROUND(I156*H156,2)</f>
        <v>0</v>
      </c>
      <c r="R156" s="193">
        <f>ROUND(J156*H156,2)</f>
        <v>0</v>
      </c>
      <c r="S156" s="194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79" t="s">
        <v>193</v>
      </c>
      <c r="AT156" s="179" t="s">
        <v>123</v>
      </c>
      <c r="AU156" s="179" t="s">
        <v>84</v>
      </c>
      <c r="AY156" s="15" t="s">
        <v>120</v>
      </c>
      <c r="BE156" s="180">
        <f>IF(O156="základní",K156,0)</f>
        <v>0</v>
      </c>
      <c r="BF156" s="180">
        <f>IF(O156="snížená",K156,0)</f>
        <v>0</v>
      </c>
      <c r="BG156" s="180">
        <f>IF(O156="zákl. přenesená",K156,0)</f>
        <v>0</v>
      </c>
      <c r="BH156" s="180">
        <f>IF(O156="sníž. přenesená",K156,0)</f>
        <v>0</v>
      </c>
      <c r="BI156" s="180">
        <f>IF(O156="nulová",K156,0)</f>
        <v>0</v>
      </c>
      <c r="BJ156" s="15" t="s">
        <v>82</v>
      </c>
      <c r="BK156" s="180">
        <f>ROUND(P156*H156,2)</f>
        <v>0</v>
      </c>
      <c r="BL156" s="15" t="s">
        <v>193</v>
      </c>
      <c r="BM156" s="179" t="s">
        <v>262</v>
      </c>
    </row>
    <row r="157" spans="1:31" s="2" customFormat="1" ht="6.95" customHeight="1">
      <c r="A157" s="34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35"/>
      <c r="N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autoFilter ref="C117:L156"/>
  <mergeCells count="6">
    <mergeCell ref="E7:H7"/>
    <mergeCell ref="E16:H16"/>
    <mergeCell ref="E25:H25"/>
    <mergeCell ref="E85:H85"/>
    <mergeCell ref="E110:H11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Nevyjel</dc:creator>
  <cp:keywords/>
  <dc:description/>
  <cp:lastModifiedBy>Jakub Nevyjel</cp:lastModifiedBy>
  <dcterms:created xsi:type="dcterms:W3CDTF">2022-01-12T12:24:28Z</dcterms:created>
  <dcterms:modified xsi:type="dcterms:W3CDTF">2022-01-12T12:24:29Z</dcterms:modified>
  <cp:category/>
  <cp:version/>
  <cp:contentType/>
  <cp:contentStatus/>
</cp:coreProperties>
</file>