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835" activeTab="5"/>
  </bookViews>
  <sheets>
    <sheet name="Rekapitulace stavby" sheetId="1" r:id="rId1"/>
    <sheet name="01 - stavební část" sheetId="2" r:id="rId2"/>
    <sheet name="03 - elektroinstalace" sheetId="3" r:id="rId3"/>
    <sheet name="04 - Vybavení kuchyně" sheetId="4" r:id="rId4"/>
    <sheet name="05 - VRN" sheetId="5" r:id="rId5"/>
    <sheet name="02 - ZTI" sheetId="6" r:id="rId6"/>
  </sheets>
  <definedNames>
    <definedName name="_xlnm._FilterDatabase" localSheetId="1" hidden="1">'01 - stavební část'!$C$92:$K$536</definedName>
    <definedName name="_xlnm._FilterDatabase" localSheetId="5" hidden="1">'02 - ZTI'!$C$83:$K$136</definedName>
    <definedName name="_xlnm._FilterDatabase" localSheetId="2" hidden="1">'03 - elektroinstalace'!$C$84:$K$159</definedName>
    <definedName name="_xlnm._FilterDatabase" localSheetId="3" hidden="1">'04 - Vybavení kuchyně'!$C$80:$K$162</definedName>
    <definedName name="_xlnm._FilterDatabase" localSheetId="4" hidden="1">'05 - VRN'!$C$79:$K$93</definedName>
    <definedName name="_xlnm.Print_Area" localSheetId="1">'01 - stavební část'!$C$45:$J$74,'01 - stavební část'!$C$80:$K$536</definedName>
    <definedName name="_xlnm.Print_Area" localSheetId="5">'02 - ZTI'!$C$45:$J$65,'02 - ZTI'!$C$71:$K$136</definedName>
    <definedName name="_xlnm.Print_Area" localSheetId="2">'03 - elektroinstalace'!$C$45:$J$66,'03 - elektroinstalace'!$C$72:$K$159</definedName>
    <definedName name="_xlnm.Print_Area" localSheetId="3">'04 - Vybavení kuchyně'!$C$45:$J$62,'04 - Vybavení kuchyně'!$C$68:$K$162</definedName>
    <definedName name="_xlnm.Print_Area" localSheetId="4">'05 - VRN'!$C$45:$J$61,'05 - VRN'!$C$67:$K$93</definedName>
    <definedName name="_xlnm.Print_Area" localSheetId="0">'Rekapitulace stavby'!$D$4:$AO$36,'Rekapitulace stavby'!$C$42:$AQ$60</definedName>
    <definedName name="_xlnm.Print_Titles" localSheetId="0">'Rekapitulace stavby'!$52:$52</definedName>
    <definedName name="_xlnm.Print_Titles" localSheetId="1">'01 - stavební část'!$92:$92</definedName>
    <definedName name="_xlnm.Print_Titles" localSheetId="2">'03 - elektroinstalace'!$84:$84</definedName>
    <definedName name="_xlnm.Print_Titles" localSheetId="3">'04 - Vybavení kuchyně'!$80:$80</definedName>
    <definedName name="_xlnm.Print_Titles" localSheetId="4">'05 - VRN'!$79:$79</definedName>
    <definedName name="_xlnm.Print_Titles" localSheetId="5">'02 - ZTI'!$83:$83</definedName>
  </definedNames>
  <calcPr calcId="152511"/>
</workbook>
</file>

<file path=xl/sharedStrings.xml><?xml version="1.0" encoding="utf-8"?>
<sst xmlns="http://schemas.openxmlformats.org/spreadsheetml/2006/main" count="7181" uniqueCount="1154">
  <si>
    <t>Export Komplet</t>
  </si>
  <si>
    <t>VZ</t>
  </si>
  <si>
    <t>2.0</t>
  </si>
  <si>
    <t>ZAMOK</t>
  </si>
  <si>
    <t>False</t>
  </si>
  <si>
    <t>{ab963be3-ac0a-4f87-8424-9b183487b103}</t>
  </si>
  <si>
    <t>0,01</t>
  </si>
  <si>
    <t>21</t>
  </si>
  <si>
    <t>15</t>
  </si>
  <si>
    <t>REKAPITULACE STAVBY</t>
  </si>
  <si>
    <t>v ---  níže se nacházejí doplnkové a pomocné údaje k sestavám  --- v</t>
  </si>
  <si>
    <t>Návod na vyplnění</t>
  </si>
  <si>
    <t>0,001</t>
  </si>
  <si>
    <t>Kód:</t>
  </si>
  <si>
    <t>2022-010</t>
  </si>
  <si>
    <t>Měnit lze pouze buňky se žlutým podbarvením!
1) v Rekapitulaci stavby vyplňte údaje o Uchazeči (přenesou se do ostatních sestav i v jiných listech)
2) na vybraných listech vyplňte v sestavě Soupis prací ceny u položek</t>
  </si>
  <si>
    <t>Stavba:</t>
  </si>
  <si>
    <t>Úprava kuchyně MŠ Jiráskova, Nový Jičín</t>
  </si>
  <si>
    <t>KSO:</t>
  </si>
  <si>
    <t/>
  </si>
  <si>
    <t>CC-CZ:</t>
  </si>
  <si>
    <t>Místo:</t>
  </si>
  <si>
    <t xml:space="preserve"> </t>
  </si>
  <si>
    <t>Datum:</t>
  </si>
  <si>
    <t>14. 2. 2022</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</si>
  <si>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</si>
  <si>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</si>
  <si>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</si>
  <si>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</si>
  <si>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</si>
  <si>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</si>
  <si>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</si>
  <si>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</si>
  <si>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</si>
  <si>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</si>
  <si>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</si>
  <si>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</si>
  <si>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</si>
  <si>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</si>
  <si>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</si>
  <si>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</si>
  <si>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</si>
  <si>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</si>
  <si>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</si>
  <si>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</si>
  <si>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</si>
  <si>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</si>
  <si>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</si>
  <si>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</si>
  <si>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</si>
  <si>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</si>
  <si>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</si>
  <si>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</si>
  <si>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</si>
  <si>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</si>
  <si>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</si>
  <si>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</si>
  <si>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</si>
  <si>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</si>
  <si>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</si>
  <si>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</si>
  <si>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</si>
  <si>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</si>
  <si>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</si>
  <si>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</si>
  <si>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</si>
  <si>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</si>
  <si>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</si>
  <si>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</si>
  <si>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</si>
  <si>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</si>
  <si>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</si>
  <si>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</si>
  <si>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</si>
  <si>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</si>
  <si>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</si>
  <si>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</si>
  <si>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1</t>
  </si>
  <si>
    <t>{bebea6d5-c24a-4ad7-bf82-3a7222e3eb9f}</t>
  </si>
  <si>
    <t>2</t>
  </si>
  <si>
    <t>03</t>
  </si>
  <si>
    <t>elektroinstalace</t>
  </si>
  <si>
    <t>{1c134084-6248-4d99-a03b-67d24bb5e1dc}</t>
  </si>
  <si>
    <t>04</t>
  </si>
  <si>
    <t>Vybavení kuchyně</t>
  </si>
  <si>
    <t>{5a8086f8-cba4-4827-8b3f-e21fe68e95c7}</t>
  </si>
  <si>
    <t>05</t>
  </si>
  <si>
    <t>VRN</t>
  </si>
  <si>
    <t>{b1d7fa1c-4311-4cb0-b4d4-b5c507b8cacb}</t>
  </si>
  <si>
    <t>02</t>
  </si>
  <si>
    <t>ZTI</t>
  </si>
  <si>
    <t>{9aa0ee57-35e0-4860-8839-33640621baa1}</t>
  </si>
  <si>
    <t>KRYCÍ LIST SOUPISU PRACÍ</t>
  </si>
  <si>
    <t>Objekt:</t>
  </si>
  <si>
    <t>01 - stavební část</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</si>
  <si>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</si>
  <si>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</si>
  <si>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</si>
  <si>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</si>
  <si>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</si>
  <si>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</si>
  <si>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</si>
  <si>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</si>
  <si>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</si>
  <si>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</si>
  <si>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</si>
  <si>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</si>
  <si>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763 - Konstrukce suché výstavby</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</si>
  <si>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</si>
  <si>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</si>
  <si>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</si>
  <si>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</si>
  <si>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</si>
  <si>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</si>
  <si>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</si>
  <si>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</si>
  <si>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</si>
  <si>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</si>
  <si>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</si>
  <si>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</si>
  <si>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</si>
  <si>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</si>
  <si>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</si>
  <si>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</si>
  <si>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</si>
  <si>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</si>
  <si>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</si>
  <si>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</si>
  <si>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</si>
  <si>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</si>
  <si>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</si>
  <si>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</si>
  <si>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310237241</t>
  </si>
  <si>
    <t>Zazdívka otvorů ve zdivu nadzákladovém cihlami pálenými plochy přes 0,09 m2 do 0,25 m2, ve zdi tl. do 300 mm</t>
  </si>
  <si>
    <t>kus</t>
  </si>
  <si>
    <t>CS ÚRS 2021 01</t>
  </si>
  <si>
    <t>4</t>
  </si>
  <si>
    <t>-168466021</t>
  </si>
  <si>
    <t>Online PSC</t>
  </si>
  <si>
    <t>https://podminky.urs.cz/item/CS_URS_2021_01/310237241</t>
  </si>
  <si>
    <t>VV</t>
  </si>
  <si>
    <t>po VZT</t>
  </si>
  <si>
    <t>Součet</t>
  </si>
  <si>
    <t>310279842</t>
  </si>
  <si>
    <t>Zazdívka otvorů ve zdivu nadzákladovém nepálenými tvárnicemi plochy přes 1 m2 do 4 m2 , ve zdi tl. do 300 mm</t>
  </si>
  <si>
    <t>m3</t>
  </si>
  <si>
    <t>2107526036</t>
  </si>
  <si>
    <t>https://podminky.urs.cz/item/CS_URS_2021_01/310279842</t>
  </si>
  <si>
    <t>zazdívka dveří do skladu 104</t>
  </si>
  <si>
    <t>0,2*0,9*2,05</t>
  </si>
  <si>
    <t>340237212</t>
  </si>
  <si>
    <t>Zazdívka otvorů v příčkách nebo stěnách cihlami plnými pálenými plochy přes 0,09 m2 do 0,25 m2, tloušťky přes 100 mm</t>
  </si>
  <si>
    <t>631044214</t>
  </si>
  <si>
    <t>https://podminky.urs.cz/item/CS_URS_2021_01/340237212</t>
  </si>
  <si>
    <t>5</t>
  </si>
  <si>
    <t>342272245</t>
  </si>
  <si>
    <t>Příčky z pórobetonových tvárnic hladkých na tenké maltové lože objemová hmotnost do 500 kg/m3, tloušťka příčky 150 mm</t>
  </si>
  <si>
    <t>m2</t>
  </si>
  <si>
    <t>-1906946228</t>
  </si>
  <si>
    <t>https://podminky.urs.cz/item/CS_URS_2021_01/342272245</t>
  </si>
  <si>
    <t xml:space="preserve">příčka v kuchyni </t>
  </si>
  <si>
    <t>1,8*2,455</t>
  </si>
  <si>
    <t>Vodorovné konstrukce</t>
  </si>
  <si>
    <t>41000000</t>
  </si>
  <si>
    <t>Zapravení, zazdívka otvoru po stávajícím výfuku z výdeje jídla na střechu včetně úpravy krytiny na střeše</t>
  </si>
  <si>
    <t>-893785752</t>
  </si>
  <si>
    <t>6</t>
  </si>
  <si>
    <t>Úpravy povrchů, podlahy a osazování výplní</t>
  </si>
  <si>
    <t>612315212</t>
  </si>
  <si>
    <t>Vápenná omítka jednotlivých malých ploch hladká na stěnách, plochy jednotlivě přes 0,09 do 0,25 m2</t>
  </si>
  <si>
    <t>1964975415</t>
  </si>
  <si>
    <t>https://podminky.urs.cz/item/CS_URS_2021_01/612315212</t>
  </si>
  <si>
    <t>drobné vysprávky po vybourání prostupů pro VZT</t>
  </si>
  <si>
    <t>(10+7+1+3+1)*2</t>
  </si>
  <si>
    <t>(3+5)*2</t>
  </si>
  <si>
    <t>7</t>
  </si>
  <si>
    <t>611131111</t>
  </si>
  <si>
    <t>Podkladní a spojovací vrstva vnitřních omítaných ploch polymercementový spojovací můstek nanášený ručně stropů</t>
  </si>
  <si>
    <t>-2025109349</t>
  </si>
  <si>
    <t>https://podminky.urs.cz/item/CS_URS_2021_01/611131111</t>
  </si>
  <si>
    <t>omítky 101-108, 1.25, 1.26</t>
  </si>
  <si>
    <t>7,69+7,35+45,23+2,55+25,82+11,45+12,99+5,85+14,92</t>
  </si>
  <si>
    <t>doplnění po vybourání příčky 1.25-1.26 a v kuchyni</t>
  </si>
  <si>
    <t>2,2*0,2+0,3*(0,549+2,22)+0,2*(2,012+2,067)</t>
  </si>
  <si>
    <t>8</t>
  </si>
  <si>
    <t>611131101</t>
  </si>
  <si>
    <t>Podkladní a spojovací vrstva vnitřních omítaných ploch cementový postřik nanášený ručně celoplošně stropů</t>
  </si>
  <si>
    <t>-748097276</t>
  </si>
  <si>
    <t>https://podminky.urs.cz/item/CS_URS_2021_01/611131101</t>
  </si>
  <si>
    <t>9</t>
  </si>
  <si>
    <t>611142001</t>
  </si>
  <si>
    <t>Potažení vnitřních ploch pletivem v ploše nebo pruzích, na plném podkladu sklovláknitým vtlačením do tmelu stropů</t>
  </si>
  <si>
    <t>-1397214251</t>
  </si>
  <si>
    <t>https://podminky.urs.cz/item/CS_URS_2021_01/611142001</t>
  </si>
  <si>
    <t>PSC</t>
  </si>
  <si>
    <t xml:space="preserve">Poznámka k souboru cen:
1. V cenách -2001 jsou započteny i náklady na tmel.
</t>
  </si>
  <si>
    <t>10</t>
  </si>
  <si>
    <t>611311131</t>
  </si>
  <si>
    <t>Potažení vnitřních ploch vápenným štukem tloušťky do 3 mm vodorovných konstrukcí stropů rovných</t>
  </si>
  <si>
    <t>641544013</t>
  </si>
  <si>
    <t>https://podminky.urs.cz/item/CS_URS_2021_01/611311131</t>
  </si>
  <si>
    <t>11</t>
  </si>
  <si>
    <t>611315412</t>
  </si>
  <si>
    <t>Oprava vápenné omítky vnitřních ploch hladké, tloušťky do 20 mm stropů, v rozsahu opravované plochy přes 10 do 30%</t>
  </si>
  <si>
    <t>358538044</t>
  </si>
  <si>
    <t>https://podminky.urs.cz/item/CS_URS_2021_01/611315412</t>
  </si>
  <si>
    <t xml:space="preserve">Poznámka k souboru cen:
1. Pro ocenění opravy omítek plochy do 4 m2 se použijí ceny souboru cen 61. 31-52.. Vápenná omítka jednotlivých malých ploch.
</t>
  </si>
  <si>
    <t>původní m.č.101-108, 1.25-1.26</t>
  </si>
  <si>
    <t>7,69+7,35+40,828+3,917+2,563+25,816+11,451+12,982+5,85+14,92</t>
  </si>
  <si>
    <t>12</t>
  </si>
  <si>
    <t>611325112</t>
  </si>
  <si>
    <t>Vápenocementová omítka rýh hladká ve stropech, šířky rýhy přes 150 do 300 mm</t>
  </si>
  <si>
    <t>558555533</t>
  </si>
  <si>
    <t>https://podminky.urs.cz/item/CS_URS_2021_01/611325112</t>
  </si>
  <si>
    <t>po vybourání příček a zdiva</t>
  </si>
  <si>
    <t>(2,012+2,068)*0,2</t>
  </si>
  <si>
    <t>(0,549+2,22)*0,3</t>
  </si>
  <si>
    <t>2,2*0,2</t>
  </si>
  <si>
    <t>13</t>
  </si>
  <si>
    <t>612131101</t>
  </si>
  <si>
    <t>Podkladní a spojovací vrstva vnitřních omítaných ploch cementový postřik nanášený ručně celoplošně stěn</t>
  </si>
  <si>
    <t>-478148200</t>
  </si>
  <si>
    <t>https://podminky.urs.cz/item/CS_URS_2021_01/612131101</t>
  </si>
  <si>
    <t>pod omítku obkladů - výměra dle PD</t>
  </si>
  <si>
    <t>87</t>
  </si>
  <si>
    <t>14</t>
  </si>
  <si>
    <t>612131111</t>
  </si>
  <si>
    <t>Podkladní a spojovací vrstva vnitřních omítaných ploch polymercementový spojovací můstek nanášený ručně stěn</t>
  </si>
  <si>
    <t>-299153932</t>
  </si>
  <si>
    <t>https://podminky.urs.cz/item/CS_URS_2021_01/612131111</t>
  </si>
  <si>
    <t>m.č. 101-108, 1.25-1.26</t>
  </si>
  <si>
    <t>3,05*(2,351+2,302+3,192*2+6,276+7,826+1,407+1,948+15,614+2,393+2,09+2,38+5,477*2+1,34+3,315+0,12+4,366+2,166)*2</t>
  </si>
  <si>
    <t>1,8*(2,5+0,15)*2+0,2*0,9*2,05*2</t>
  </si>
  <si>
    <t>odpočet obkladů a otvorů</t>
  </si>
  <si>
    <t>-(87+0,8*1,97*11+0,9*2,05*6+0,6*1,97+0,9*2,01*3+0,8*0,5*5+0,8*1,71*4+1,75*1,71*2+1,14*1,11)</t>
  </si>
  <si>
    <t>ostění</t>
  </si>
  <si>
    <t>0,4*(0,8*4+1,71*8+0,8*5+0,5*10+1,14+1,11*2)+0,15*(1,75*2+1,71*4)</t>
  </si>
  <si>
    <t>0,4*(1,0+2,1*2)*3+0,1*(0,9+2,05*2)*6+0,12*3,05</t>
  </si>
  <si>
    <t>0,2*3,05*4</t>
  </si>
  <si>
    <t>612131121</t>
  </si>
  <si>
    <t>Podkladní a spojovací vrstva vnitřních omítaných ploch penetrace disperzní nanášená ručně stěn</t>
  </si>
  <si>
    <t>-678167055</t>
  </si>
  <si>
    <t>https://podminky.urs.cz/item/CS_URS_2021_01/612131121</t>
  </si>
  <si>
    <t>16</t>
  </si>
  <si>
    <t>612142001</t>
  </si>
  <si>
    <t>Potažení vnitřních ploch pletivem v ploše nebo pruzích, na plném podkladu sklovláknitým vtlačením do tmelu stěn</t>
  </si>
  <si>
    <t>-67250814</t>
  </si>
  <si>
    <t>https://podminky.urs.cz/item/CS_URS_2021_01/612142001</t>
  </si>
  <si>
    <t>17</t>
  </si>
  <si>
    <t>612311131</t>
  </si>
  <si>
    <t>Potažení vnitřních ploch vápenným štukem tloušťky do 3 mm svislých konstrukcí stěn</t>
  </si>
  <si>
    <t>1083890856</t>
  </si>
  <si>
    <t>https://podminky.urs.cz/item/CS_URS_2021_01/612311131</t>
  </si>
  <si>
    <t>18</t>
  </si>
  <si>
    <t>612315412</t>
  </si>
  <si>
    <t>Oprava vápenné omítky vnitřních ploch hladké, tloušťky do 20 mm stěn, v rozsahu opravované plochy přes 10 do 30%</t>
  </si>
  <si>
    <t>-349208828</t>
  </si>
  <si>
    <t>https://podminky.urs.cz/item/CS_URS_2021_01/612315412</t>
  </si>
  <si>
    <t>stěny 101-108+1.25-1.26</t>
  </si>
  <si>
    <t>3,0*(2,351+2,302+3,192*2+6,276+7,826+1,407+1,948+15,614+2,393+2,09+2,38+5,477*2+1,34+3,315+0,12+4,366+2,166)*2</t>
  </si>
  <si>
    <t>-(87+0,8*1,97*19+0,6*1,97+0,9*2,01*3+0,8*0,5*5+0,8*1,71*4+1,75*1,71*2+1,14+1,11)</t>
  </si>
  <si>
    <t>0,4*(0,8*4+1,71*8+0,8*5+0,5*10)+0,15*(1,75*2+1,71*4)+0,4*(1,14+1,11*2)</t>
  </si>
  <si>
    <t>0,4*(1,0+2,1*2)*3+0,1*(0,9+2,05*2)*5+3,0*0,12</t>
  </si>
  <si>
    <t>19</t>
  </si>
  <si>
    <t>612325112</t>
  </si>
  <si>
    <t>Vápenocementová omítka rýh hladká ve stěnách, šířky rýhy přes 150 do 300 mm</t>
  </si>
  <si>
    <t>1174304537</t>
  </si>
  <si>
    <t>https://podminky.urs.cz/item/CS_URS_2021_01/612325112</t>
  </si>
  <si>
    <t>20</t>
  </si>
  <si>
    <t>612331121</t>
  </si>
  <si>
    <t>Omítka cementová vnitřních ploch nanášená ručně jednovrstvá, tloušťky do 10 mm hladká svislých konstrukcí stěn</t>
  </si>
  <si>
    <t>-915524049</t>
  </si>
  <si>
    <t>https://podminky.urs.cz/item/CS_URS_2021_01/612331121</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</si>
  <si>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</si>
  <si>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t>
  </si>
  <si>
    <t>Poznámka k položce:
pod obklady</t>
  </si>
  <si>
    <t>pod obklady - výkaz dle PD</t>
  </si>
  <si>
    <t>doplnění po osekání obkladu mimo kuchyň</t>
  </si>
  <si>
    <t>1,2*1,5</t>
  </si>
  <si>
    <t>612331191</t>
  </si>
  <si>
    <t>Omítka cementová vnitřních ploch nanášená ručně Příplatek k cenám za každých dalších i započatých 5 mm tloušťky omítky přes 10 mm stěn</t>
  </si>
  <si>
    <t>452139853</t>
  </si>
  <si>
    <t>https://podminky.urs.cz/item/CS_URS_2021_01/612331191</t>
  </si>
  <si>
    <t>srovnání</t>
  </si>
  <si>
    <t>88,8*2</t>
  </si>
  <si>
    <t>Součet82,58</t>
  </si>
  <si>
    <t>22</t>
  </si>
  <si>
    <t>622143003</t>
  </si>
  <si>
    <t>Montáž omítkových profilů plastových, pozinkovaných nebo dřevěných upevněných vtlačením do podkladní vrstvy nebo přibitím rohových s tkaninou</t>
  </si>
  <si>
    <t>m</t>
  </si>
  <si>
    <t>-884211452</t>
  </si>
  <si>
    <t>https://podminky.urs.cz/item/CS_URS_2021_01/622143003</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</si>
  <si>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</si>
  <si>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(0,8*4+1,71*8+0,8*5+0,5*10)+(1,75*2+1,71*4)+(1,14+1,11*2)+(0,9+0,7*2)</t>
  </si>
  <si>
    <t>(1,0+2,1*2)*3+(0,9+2,05*2)*5</t>
  </si>
  <si>
    <t>3,0*4+1,8*4</t>
  </si>
  <si>
    <t>23</t>
  </si>
  <si>
    <t>M</t>
  </si>
  <si>
    <t>590514780</t>
  </si>
  <si>
    <t>lišta profil ochranný rohový PVC</t>
  </si>
  <si>
    <t>-1104601520</t>
  </si>
  <si>
    <t>101,68*1,1</t>
  </si>
  <si>
    <t>24</t>
  </si>
  <si>
    <t>632451254</t>
  </si>
  <si>
    <t>Potěr cementový samonivelační litý tř. C 30, tl. přes 45 do 50 mm</t>
  </si>
  <si>
    <t>477578827</t>
  </si>
  <si>
    <t>https://podminky.urs.cz/item/CS_URS_2021_01/632451254</t>
  </si>
  <si>
    <t>podlahy  101-108 a 1.25 a 1.26</t>
  </si>
  <si>
    <t>7,69+7,35+43,23+2,55+25,82+11,45+12,98+12,99+5,85+14,92</t>
  </si>
  <si>
    <t>doplnění po vybourání příček a zdiva</t>
  </si>
  <si>
    <t>25</t>
  </si>
  <si>
    <t>633811111</t>
  </si>
  <si>
    <t>Broušení betonových podlah nerovností do 2 mm (stržení šlemu)</t>
  </si>
  <si>
    <t>-866903023</t>
  </si>
  <si>
    <t>https://podminky.urs.cz/item/CS_URS_2021_01/633811111</t>
  </si>
  <si>
    <t>4,366*0,12</t>
  </si>
  <si>
    <t>26</t>
  </si>
  <si>
    <t>998224110</t>
  </si>
  <si>
    <t>Nájemné čerpadla na beton pro dopravu betonové směsi</t>
  </si>
  <si>
    <t>913733995</t>
  </si>
  <si>
    <t>Poznámka k položce:
včetně dopravného, mytí, čekání, instalace hadic</t>
  </si>
  <si>
    <t>146,917*0,05</t>
  </si>
  <si>
    <t>Ostatní konstrukce a práce, bourání</t>
  </si>
  <si>
    <t>27</t>
  </si>
  <si>
    <t>784121001</t>
  </si>
  <si>
    <t>Oškrabání malby v místnostech výšky do 3,80 m</t>
  </si>
  <si>
    <t>394339090</t>
  </si>
  <si>
    <t>https://podminky.urs.cz/item/CS_URS_2021_01/784121001</t>
  </si>
  <si>
    <t xml:space="preserve">Poznámka k souboru cen:
1. Cenami souboru cen se oceňuje jakýkoli počet současně škrabaných vrstev barvy.
</t>
  </si>
  <si>
    <t>oškrabání stávajícího zbytku omítek po proklepání - odhad 70%</t>
  </si>
  <si>
    <t>0,4*(1,0+2,1*2)*3+0,1*(0,9+2,05*2)*5+0,12*3,0</t>
  </si>
  <si>
    <t>Mezisoučet</t>
  </si>
  <si>
    <t>odpočet 1/3 oklepání</t>
  </si>
  <si>
    <t>-322,479*0,3</t>
  </si>
  <si>
    <t>stropy původní m.č.101-108,1.25-1.26</t>
  </si>
  <si>
    <t>-133,367*0,3</t>
  </si>
  <si>
    <t>28</t>
  </si>
  <si>
    <t>949101111</t>
  </si>
  <si>
    <t>Lešení pomocné pracovní pro objekty pozemních staveb pro zatížení do 150 kg/m2, o výšce lešeňové podlahy do 1,9 m</t>
  </si>
  <si>
    <t>556034567</t>
  </si>
  <si>
    <t>https://podminky.urs.cz/item/CS_URS_2021_01/949101111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</si>
  <si>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</si>
  <si>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140</t>
  </si>
  <si>
    <t>29</t>
  </si>
  <si>
    <t>962031133</t>
  </si>
  <si>
    <t>Bourání příček z cihel, tvárnic nebo příčkovek z cihel pálených, plných nebo dutých na maltu vápennou nebo vápenocementovou, tl. do 150 mm</t>
  </si>
  <si>
    <t>2020933148</t>
  </si>
  <si>
    <t>https://podminky.urs.cz/item/CS_URS_2021_01/962031133</t>
  </si>
  <si>
    <t>příčka v kuchyni</t>
  </si>
  <si>
    <t>3,1*(2,012+2,068)</t>
  </si>
  <si>
    <t>mezi m.č.1.25-1.26</t>
  </si>
  <si>
    <t>3,1*2,2-0,8*1,97</t>
  </si>
  <si>
    <t>30</t>
  </si>
  <si>
    <t>962032231</t>
  </si>
  <si>
    <t>Bourání zdiva nadzákladového z cihel nebo tvárnic z cihel pálených nebo vápenopískových, na maltu vápennou nebo vápenocementovou, objemu přes 1 m3</t>
  </si>
  <si>
    <t>1229533292</t>
  </si>
  <si>
    <t>https://podminky.urs.cz/item/CS_URS_2021_01/962032231</t>
  </si>
  <si>
    <t xml:space="preserve">Poznámka k souboru cen:
1. Bourání pilířů o průřezu přes 0,36 m2 se oceňuje příslušnými cenami -2230, -2231, -2240, -2241,-2253 a -2254 jako bourání zdiva nadzákladového cihelného.
</t>
  </si>
  <si>
    <t>příčka - zeď v kuchyni</t>
  </si>
  <si>
    <t>0,18*3,1*(0,549+2,22)</t>
  </si>
  <si>
    <t>31</t>
  </si>
  <si>
    <t>965043341</t>
  </si>
  <si>
    <t>Bourání mazanin betonových s potěrem nebo teracem tl. do 100 mm, plochy přes 4 m2</t>
  </si>
  <si>
    <t>-442442671</t>
  </si>
  <si>
    <t>https://podminky.urs.cz/item/CS_URS_2021_01/965043341</t>
  </si>
  <si>
    <t>podklad pod dlažbu - pro srovnání</t>
  </si>
  <si>
    <t>původní m.č.101-108,1.25-1.26</t>
  </si>
  <si>
    <t>(7,69+7,35+40,828+3,917+2,563+25,816+11,451+12,982+5,85+14,92)*0,05</t>
  </si>
  <si>
    <t>32</t>
  </si>
  <si>
    <t>965081333</t>
  </si>
  <si>
    <t>Bourání podlah z dlaždic bez podkladního lože nebo mazaniny, s jakoukoliv výplní spár betonových, teracových nebo čedičových tl. do 30 mm, plochy přes 1 m2</t>
  </si>
  <si>
    <t>1269017316</t>
  </si>
  <si>
    <t>https://podminky.urs.cz/item/CS_URS_2021_01/965081333</t>
  </si>
  <si>
    <t xml:space="preserve">Poznámka k souboru cen:
1. Odsekání soklíků se oceňuje cenami souboru cen 965 08.
</t>
  </si>
  <si>
    <t>33</t>
  </si>
  <si>
    <t>967031142</t>
  </si>
  <si>
    <t>Přisekání (špicování) plošné nebo rovných ostění zdiva z cihel pálených rovných ostění, bez odstupu, po hrubém vybourání otvorů, na maltu cementovou</t>
  </si>
  <si>
    <t>-101274420</t>
  </si>
  <si>
    <t>https://podminky.urs.cz/item/CS_URS_2021_01/967031142</t>
  </si>
  <si>
    <t>přisekání po bourání příček a zdiva</t>
  </si>
  <si>
    <t>0,12*3,0*4</t>
  </si>
  <si>
    <t>prostupy plochy do 0,25m2 - průměrná velikost prostupu</t>
  </si>
  <si>
    <t>0,2*0,8*5+0,12*1,0*6+0,6*0,8*1</t>
  </si>
  <si>
    <t>prostupy plochy do 1,0m2 - průměrná velikost prostupu</t>
  </si>
  <si>
    <t>0,12*2,5*3+0,6*2,2*1</t>
  </si>
  <si>
    <t>34</t>
  </si>
  <si>
    <t>968072455</t>
  </si>
  <si>
    <t>Vybourání kovových rámů oken s křídly, dveřních zárubní, vrat, stěn, ostění nebo obkladů dveřních zárubní, plochy do 2 m2</t>
  </si>
  <si>
    <t>793525110</t>
  </si>
  <si>
    <t>https://podminky.urs.cz/item/CS_URS_2021_01/968072455</t>
  </si>
  <si>
    <t xml:space="preserve">Poznámka k souboru cen:
1. V cenách -2244 až -2559 jsou započteny i náklady na vyvěšení křídel.
2. Cenou -2641 se oceňuje i vybourání nosné ocelové konstrukce pro sádrokartonové příčky.
</t>
  </si>
  <si>
    <t>zrušení dveří v místě otvoru v technické místnosti a skladu</t>
  </si>
  <si>
    <t>0,8*1,97*2</t>
  </si>
  <si>
    <t>35</t>
  </si>
  <si>
    <t>766691914</t>
  </si>
  <si>
    <t>Ostatní práce vyvěšení nebo zavěšení křídel s případným uložením a opětovným zavěšením po provedení stavebních změn dřevěných dveřních, plochy do 2 m2</t>
  </si>
  <si>
    <t>1103858239</t>
  </si>
  <si>
    <t>https://podminky.urs.cz/item/CS_URS_2021_01/766691914</t>
  </si>
  <si>
    <t xml:space="preserve">Poznámka k souboru cen:
1. Ceny -1931 a -1932 lze užít jen pro křídlo mající současně obě jmenované funkce.
</t>
  </si>
  <si>
    <t>1+1</t>
  </si>
  <si>
    <t>vyvěšení všech ostaních křídel k výměně</t>
  </si>
  <si>
    <t>10+1</t>
  </si>
  <si>
    <t>36</t>
  </si>
  <si>
    <t>971033431</t>
  </si>
  <si>
    <t>Vybourání otvorů ve zdivu základovém nebo nadzákladovém z cihel, tvárnic, příčkovek z cihel pálených na maltu vápennou nebo vápenocementovou plochy do 0,25 m2, tl. do 150 mm</t>
  </si>
  <si>
    <t>-257860379</t>
  </si>
  <si>
    <t>https://podminky.urs.cz/item/CS_URS_2021_01/971033431</t>
  </si>
  <si>
    <t>otvory pro VZT , ZTI</t>
  </si>
  <si>
    <t>37</t>
  </si>
  <si>
    <t>971033441</t>
  </si>
  <si>
    <t>Vybourání otvorů ve zdivu základovém nebo nadzákladovém z cihel, tvárnic, příčkovek z cihel pálených na maltu vápennou nebo vápenocementovou plochy do 0,25 m2, tl. do 300 mm</t>
  </si>
  <si>
    <t>485953414</t>
  </si>
  <si>
    <t>https://podminky.urs.cz/item/CS_URS_2021_01/971033441</t>
  </si>
  <si>
    <t>otvory pro VZT a ZTI</t>
  </si>
  <si>
    <t>38</t>
  </si>
  <si>
    <t>971033461</t>
  </si>
  <si>
    <t>Vybourání otvorů ve zdivu základovém nebo nadzákladovém z cihel, tvárnic, příčkovek z cihel pálených na maltu vápennou nebo vápenocementovou plochy do 0,25 m2, tl. do 600 mm</t>
  </si>
  <si>
    <t>-1706682843</t>
  </si>
  <si>
    <t>https://podminky.urs.cz/item/CS_URS_2021_01/971033461</t>
  </si>
  <si>
    <t>otvory pro VZT</t>
  </si>
  <si>
    <t>39</t>
  </si>
  <si>
    <t>971033531</t>
  </si>
  <si>
    <t>Vybourání otvorů ve zdivu základovém nebo nadzákladovém z cihel, tvárnic, příčkovek z cihel pálených na maltu vápennou nebo vápenocementovou plochy do 1 m2, tl. do 150 mm</t>
  </si>
  <si>
    <t>328931940</t>
  </si>
  <si>
    <t>https://podminky.urs.cz/item/CS_URS_2021_01/971033531</t>
  </si>
  <si>
    <t>40</t>
  </si>
  <si>
    <t>971033541</t>
  </si>
  <si>
    <t>Vybourání otvorů ve zdivu základovém nebo nadzákladovém z cihel, tvárnic, příčkovek z cihel pálených na maltu vápennou nebo vápenocementovou plochy do 1 m2, tl. do 300 mm</t>
  </si>
  <si>
    <t>-868411852</t>
  </si>
  <si>
    <t>pro VZT</t>
  </si>
  <si>
    <t>41</t>
  </si>
  <si>
    <t>971033561</t>
  </si>
  <si>
    <t>Vybourání otvorů ve zdivu základovém nebo nadzákladovém z cihel, tvárnic, příčkovek z cihel pálených na maltu vápennou nebo vápenocementovou plochy do 1 m2, tl. do 600 mm</t>
  </si>
  <si>
    <t>-324484895</t>
  </si>
  <si>
    <t>https://podminky.urs.cz/item/CS_URS_2021_01/971033561</t>
  </si>
  <si>
    <t xml:space="preserve">pro VZT </t>
  </si>
  <si>
    <t>42</t>
  </si>
  <si>
    <t>978011141</t>
  </si>
  <si>
    <t>Otlučení vápenných nebo vápenocementových omítek vnitřních ploch stropů, v rozsahu přes 10 do 30 %</t>
  </si>
  <si>
    <t>1915526735</t>
  </si>
  <si>
    <t>https://podminky.urs.cz/item/CS_URS_2021_01/978011141</t>
  </si>
  <si>
    <t xml:space="preserve">Poznámka k souboru cen:
1. Položky lze použít i pro ocenění otlučení sádrových, hliněných apod. vnitřních omítek.
</t>
  </si>
  <si>
    <t>43</t>
  </si>
  <si>
    <t>978013141</t>
  </si>
  <si>
    <t>Otlučení vápenných nebo vápenocementových omítek vnitřních ploch stěn s vyškrabáním spar, s očištěním zdiva, v rozsahu přes 10 do 30 %</t>
  </si>
  <si>
    <t>-1029135589</t>
  </si>
  <si>
    <t>https://podminky.urs.cz/item/CS_URS_2021_01/978013141</t>
  </si>
  <si>
    <t>Poznámka k položce:
m.č. 208 a 203, 214, 215 a 204</t>
  </si>
  <si>
    <t>44</t>
  </si>
  <si>
    <t>978013191</t>
  </si>
  <si>
    <t>Otlučení vápenných nebo vápenocementových omítek vnitřních ploch stěn s vyškrabáním spar, s očištěním zdiva, v rozsahu přes 50 do 100 %</t>
  </si>
  <si>
    <t>-1835229049</t>
  </si>
  <si>
    <t>https://podminky.urs.cz/item/CS_URS_2021_01/978013191</t>
  </si>
  <si>
    <t>Poznámka k položce:
osekání pod nové obklady včetně omítky pod starými obklady</t>
  </si>
  <si>
    <t>doklepání pod obklady - výměra dle PD</t>
  </si>
  <si>
    <t>45</t>
  </si>
  <si>
    <t>978059541</t>
  </si>
  <si>
    <t>Odsekání obkladů stěn včetně otlučení podkladní omítky až na zdivo z obkládaček vnitřních, z jakýchkoliv materiálů, plochy přes 1 m2</t>
  </si>
  <si>
    <t>-2130378259</t>
  </si>
  <si>
    <t>https://podminky.urs.cz/item/CS_URS_2021_01/978059541</t>
  </si>
  <si>
    <t>přípravna a kuchyň - výměra dle PD</t>
  </si>
  <si>
    <t>zrušení za zrušeným umyvadlem</t>
  </si>
  <si>
    <t>997</t>
  </si>
  <si>
    <t>Přesun sutě</t>
  </si>
  <si>
    <t>46</t>
  </si>
  <si>
    <t>97909815</t>
  </si>
  <si>
    <t>Odvoz suti - kontejnery včetně poplatku za skládku suti</t>
  </si>
  <si>
    <t>t</t>
  </si>
  <si>
    <t>-1156298800</t>
  </si>
  <si>
    <t>47</t>
  </si>
  <si>
    <t>997013211</t>
  </si>
  <si>
    <t>Vnitrostaveništní doprava suti a vybouraných hmot vodorovně do 50 m svisle ručně pro budovy a haly výšky do 6 m</t>
  </si>
  <si>
    <t>1410968565</t>
  </si>
  <si>
    <t>https://podminky.urs.cz/item/CS_URS_2021_01/997013211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</si>
  <si>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</si>
  <si>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998</t>
  </si>
  <si>
    <t>Přesun hmot</t>
  </si>
  <si>
    <t>48</t>
  </si>
  <si>
    <t>998018001</t>
  </si>
  <si>
    <t>Přesun hmot pro budovy občanské výstavby, bydlení, výrobu a služby ruční - bez užití mechanizace vodorovná dopravní vzdálenost do 100 m pro budovy s jakoukoliv nosnou konstrukcí výšky do 6 m</t>
  </si>
  <si>
    <t>478041158</t>
  </si>
  <si>
    <t>https://podminky.urs.cz/item/CS_URS_2021_01/998018001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</si>
  <si>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</si>
  <si>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</si>
  <si>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</si>
  <si>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763</t>
  </si>
  <si>
    <t>Konstrukce suché výstavby</t>
  </si>
  <si>
    <t>49</t>
  </si>
  <si>
    <t>763164525</t>
  </si>
  <si>
    <t>Obklad konstrukcí sádrokartonovými deskami včetně ochranných úhelníků ve tvaru L rozvinuté šíře do 0,4 m, opláštěný deskou protipožární impregnovanou DFH2, tl. 12,5 mm</t>
  </si>
  <si>
    <t>-1288221430</t>
  </si>
  <si>
    <t>https://podminky.urs.cz/item/CS_URS_2021_01/763164525</t>
  </si>
  <si>
    <t xml:space="preserve">Poznámka k souboru cen:
1. Ceny jsou určeny pro obklad konstrukcí z jakéhokoliv materiálu.
2. Ceny jsou určeny pro obklad trámů i sloupů.
3. V cenách jsou započteny i náklady na:
a) tmelení
b) výztužnou pásku
c) ochranu rohů úhelníky
d) spodní konstrukci z profilů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</si>
  <si>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opláštění  nového zákrytu ve 2.NP</t>
  </si>
  <si>
    <t>50</t>
  </si>
  <si>
    <t>763164625</t>
  </si>
  <si>
    <t>Obklad konstrukcí sádrokartonovými deskami včetně ochranných úhelníků ve tvaru U rozvinuté šíře do 0,6 m, opláštěný deskou protipožární impregnovanou DFH2, tl. 12,5 mm</t>
  </si>
  <si>
    <t>1834750332</t>
  </si>
  <si>
    <t>https://podminky.urs.cz/item/CS_URS_2021_01/763164625</t>
  </si>
  <si>
    <t>obklad kanalizačního potrubí v kuchyni po vybouraném skladu</t>
  </si>
  <si>
    <t>51</t>
  </si>
  <si>
    <t>763164645</t>
  </si>
  <si>
    <t>Obklad konstrukcí sádrokartonovými deskami včetně ochranných úhelníků ve tvaru U rozvinuté šíře přes 0,6 do 1,2 m, opláštěný deskou protipožární impregnovanou DFH2, tl. 12,5 mm</t>
  </si>
  <si>
    <t>1302220911</t>
  </si>
  <si>
    <t>https://podminky.urs.cz/item/CS_URS_2021_01/763164645</t>
  </si>
  <si>
    <t>zpětná montáž opláštění kanalizačního potrubí</t>
  </si>
  <si>
    <t>52</t>
  </si>
  <si>
    <t>763164655</t>
  </si>
  <si>
    <t>Obklad konstrukcí sádrokartonovými deskami včetně ochranných úhelníků ve tvaru U rozvinuté šíře přes 1,2 m, opláštěný deskou protipožární DF, tl. 12,5 mm</t>
  </si>
  <si>
    <t>1171313374</t>
  </si>
  <si>
    <t>https://podminky.urs.cz/item/CS_URS_2021_01/763164655</t>
  </si>
  <si>
    <t>obklad digestoře</t>
  </si>
  <si>
    <t>2,5*3+0,5*(2,5+3,0)*2</t>
  </si>
  <si>
    <t>53</t>
  </si>
  <si>
    <t>763164821</t>
  </si>
  <si>
    <t>Demontáž podkroví ze sádrokartonových desek obkladu sádrokartonovými deskami na kovové konstrukci, opláštění jednoduché</t>
  </si>
  <si>
    <t>-1155034085</t>
  </si>
  <si>
    <t>https://podminky.urs.cz/item/CS_URS_2021_01/763164821</t>
  </si>
  <si>
    <t xml:space="preserve">Poznámka k souboru cen:
1. Ceny -1811 a -1822 jsou stanoveny pro kompletní demontáž podkroví, tj. nosné konstrukce, desek i tepelné izolace.
</t>
  </si>
  <si>
    <t>demontáž opláštění kanalizačního potrubí</t>
  </si>
  <si>
    <t>54</t>
  </si>
  <si>
    <t>998763201</t>
  </si>
  <si>
    <t>Přesun hmot pro dřevostavby stanovený procentní sazbou (%) z ceny vodorovná dopravní vzdálenost do 50 m v objektech výšky přes 6 do 12 m</t>
  </si>
  <si>
    <t>%</t>
  </si>
  <si>
    <t>1234952631</t>
  </si>
  <si>
    <t>https://podminky.urs.cz/item/CS_URS_2021_01/998763201</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</si>
  <si>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</si>
  <si>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</si>
  <si>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</si>
  <si>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55</t>
  </si>
  <si>
    <t>76652000</t>
  </si>
  <si>
    <t>Okno plast po VZT 500/700</t>
  </si>
  <si>
    <t>-1562645045</t>
  </si>
  <si>
    <t>56</t>
  </si>
  <si>
    <t>766660001</t>
  </si>
  <si>
    <t>Montáž dveřních křídel dřevěných nebo plastových otevíravých do ocelové zárubně povrchově upravených jednokřídlových, šířky do 800 mm</t>
  </si>
  <si>
    <t>-1063128279</t>
  </si>
  <si>
    <t>https://podminky.urs.cz/item/CS_URS_2021_01/766660001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</si>
  <si>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-0382 jsou započtené i náklady na osazení kování, vodícího trnu, seřízení pojezdů na stěnu a následné vyrovnání a seřízení dveřních křídel.
4. V cenách montáže dveřních křídel nejsou započteny náklady na osazení:
a) zámku; tyto náklady se oceňují cenou 766 66-0728 této části katalogu,
b) štítku s klikou; tyto náklady se oceňují cenou 766 66-0729 této části katalogu.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</si>
  <si>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1+10</t>
  </si>
  <si>
    <t>57</t>
  </si>
  <si>
    <t>61162012</t>
  </si>
  <si>
    <t>dveře jednokřídlé voštinové povrch fóliový plné 600x1970-2100mm</t>
  </si>
  <si>
    <t>683408254</t>
  </si>
  <si>
    <t>58</t>
  </si>
  <si>
    <t>61162014</t>
  </si>
  <si>
    <t>dveře jednokřídlé voštinové povrch fóliový plné 800x1970-2100mm</t>
  </si>
  <si>
    <t>-1316173832</t>
  </si>
  <si>
    <t>59</t>
  </si>
  <si>
    <t>766660728</t>
  </si>
  <si>
    <t>Montáž dveřních doplňků dveřního kování interiérového zámku</t>
  </si>
  <si>
    <t>667740448</t>
  </si>
  <si>
    <t>https://podminky.urs.cz/item/CS_URS_2021_01/766660728</t>
  </si>
  <si>
    <t>60</t>
  </si>
  <si>
    <t>54964150</t>
  </si>
  <si>
    <t>vložka zámková cylindrická oboustranná+4 klíče</t>
  </si>
  <si>
    <t>-60976907</t>
  </si>
  <si>
    <t>61</t>
  </si>
  <si>
    <t>766660729</t>
  </si>
  <si>
    <t>Montáž dveřních doplňků dveřního kování interiérového štítku s klikou</t>
  </si>
  <si>
    <t>-683877064</t>
  </si>
  <si>
    <t>https://podminky.urs.cz/item/CS_URS_2021_01/766660729</t>
  </si>
  <si>
    <t>62</t>
  </si>
  <si>
    <t>54914624</t>
  </si>
  <si>
    <t>kování dveřní vrchní klika včetně štítu a montážního materiálu</t>
  </si>
  <si>
    <t>872591039</t>
  </si>
  <si>
    <t>63</t>
  </si>
  <si>
    <t>998766201</t>
  </si>
  <si>
    <t>Přesun hmot pro konstrukce truhlářské stanovený procentní sazbou (%) z ceny vodorovná dopravní vzdálenost do 50 m v objektech výšky do 6 m</t>
  </si>
  <si>
    <t>-116438310</t>
  </si>
  <si>
    <t>https://podminky.urs.cz/item/CS_URS_2021_01/998766201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</si>
  <si>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</si>
  <si>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</si>
  <si>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</si>
  <si>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64</t>
  </si>
  <si>
    <t>771121011</t>
  </si>
  <si>
    <t>Příprava podkladu před provedením dlažby nátěr penetrační na podlahu</t>
  </si>
  <si>
    <t>-183019151</t>
  </si>
  <si>
    <t>https://podminky.urs.cz/item/CS_URS_2021_01/771121011</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</si>
  <si>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</si>
  <si>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65</t>
  </si>
  <si>
    <t>771474113</t>
  </si>
  <si>
    <t>Montáž soklů z dlaždic keramických lepených flexibilním lepidlem rovných, výšky přes 90 do 120 mm</t>
  </si>
  <si>
    <t>1153989891</t>
  </si>
  <si>
    <t>https://podminky.urs.cz/item/CS_URS_2021_01/771474113</t>
  </si>
  <si>
    <t>ke keramickým dlažbám mimo místnost přípravny a kuchyně</t>
  </si>
  <si>
    <t>(2,351+3,192+1,407+1,948+15,614+2,393+2,09+2,38+5,477*2+4,775+4,366)*2</t>
  </si>
  <si>
    <t>66</t>
  </si>
  <si>
    <t>59761409</t>
  </si>
  <si>
    <t>dlažba keramická slinutá protiskluzná do interiéru i exteriéru pro vysoké mechanické namáhání přes 9 do 12ks/m2</t>
  </si>
  <si>
    <t>271548354</t>
  </si>
  <si>
    <t>protiskluz R11</t>
  </si>
  <si>
    <t>102,94*0,1*1,1</t>
  </si>
  <si>
    <t>67</t>
  </si>
  <si>
    <t>771574112</t>
  </si>
  <si>
    <t>Montáž podlah z dlaždic keramických lepených flexibilním lepidlem maloformátových hladkých přes 9 do 12 ks/m2</t>
  </si>
  <si>
    <t>2002000407</t>
  </si>
  <si>
    <t>https://podminky.urs.cz/item/CS_URS_2021_01/771574112</t>
  </si>
  <si>
    <t xml:space="preserve">Poznámka k souboru cen:
1. Položky jsou učeny pro všechy druhy povrchových úprav.
</t>
  </si>
  <si>
    <t>68</t>
  </si>
  <si>
    <t>-1592722169</t>
  </si>
  <si>
    <t>145,354*1,08</t>
  </si>
  <si>
    <t>69</t>
  </si>
  <si>
    <t>771577111</t>
  </si>
  <si>
    <t>Montáž podlah z dlaždic keramických lepených flexibilním lepidlem Příplatek k cenám za plochu do 5 m2 jednotlivě</t>
  </si>
  <si>
    <t>1300533993</t>
  </si>
  <si>
    <t>https://podminky.urs.cz/item/CS_URS_2021_01/771577111</t>
  </si>
  <si>
    <t>2,55</t>
  </si>
  <si>
    <t>70</t>
  </si>
  <si>
    <t>771577154</t>
  </si>
  <si>
    <t>Montáž podlah z dlaždic keramických kladených do malty Příplatek k cenám za dvousložkový spárovací tmel</t>
  </si>
  <si>
    <t>972494995</t>
  </si>
  <si>
    <t>https://podminky.urs.cz/item/CS_URS_2021_01/771577154</t>
  </si>
  <si>
    <t xml:space="preserve">Poznámka k souboru cen:
1. Položky jsou určeny pro všechny druhy povrchových úprav.
</t>
  </si>
  <si>
    <t>71</t>
  </si>
  <si>
    <t>771577155</t>
  </si>
  <si>
    <t>Montáž podlah z dlaždic keramických kladených do malty Příplatek k cenám za dvousložkové lepidlo</t>
  </si>
  <si>
    <t>1904432443</t>
  </si>
  <si>
    <t>https://podminky.urs.cz/item/CS_URS_2021_01/771577155</t>
  </si>
  <si>
    <t>72</t>
  </si>
  <si>
    <t>771591000</t>
  </si>
  <si>
    <t>Příplatek za dilatace, lišty</t>
  </si>
  <si>
    <t>-270273346</t>
  </si>
  <si>
    <t>73</t>
  </si>
  <si>
    <t>998771201</t>
  </si>
  <si>
    <t>Přesun hmot pro podlahy z dlaždic stanovený procentní sazbou (%) z ceny vodorovná dopravní vzdálenost do 50 m v objektech výšky do 6 m</t>
  </si>
  <si>
    <t>-599926929</t>
  </si>
  <si>
    <t>https://podminky.urs.cz/item/CS_URS_2021_01/998771201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</si>
  <si>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</si>
  <si>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781</t>
  </si>
  <si>
    <t>Dokončovací práce - obklady</t>
  </si>
  <si>
    <t>74</t>
  </si>
  <si>
    <t>781121011</t>
  </si>
  <si>
    <t>Příprava podkladu před provedením obkladu nátěr penetrační na stěnu</t>
  </si>
  <si>
    <t>-588289490</t>
  </si>
  <si>
    <t>https://podminky.urs.cz/item/CS_URS_2021_01/781121011</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</si>
  <si>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</si>
  <si>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 xml:space="preserve">výměra dle PD </t>
  </si>
  <si>
    <t>75</t>
  </si>
  <si>
    <t>781474112</t>
  </si>
  <si>
    <t>Montáž obkladů vnitřních stěn z dlaždic keramických lepených flexibilním lepidlem maloformátových hladkých přes 9 do 12 ks/m2</t>
  </si>
  <si>
    <t>1135735644</t>
  </si>
  <si>
    <t>https://podminky.urs.cz/item/CS_URS_2021_01/781474112</t>
  </si>
  <si>
    <t>76</t>
  </si>
  <si>
    <t>781477114</t>
  </si>
  <si>
    <t>Montáž obkladů vnitřních stěn z dlaždic keramických Příplatek k cenám za dvousložkový spárovací tmel</t>
  </si>
  <si>
    <t>-1242395551</t>
  </si>
  <si>
    <t>https://podminky.urs.cz/item/CS_URS_2021_01/781477114</t>
  </si>
  <si>
    <t>77</t>
  </si>
  <si>
    <t>781477115</t>
  </si>
  <si>
    <t>Montáž obkladů vnitřních stěn z dlaždic keramických Příplatek k cenám za dvousložkové lepidlo</t>
  </si>
  <si>
    <t>1175432889</t>
  </si>
  <si>
    <t>https://podminky.urs.cz/item/CS_URS_2021_01/781477115</t>
  </si>
  <si>
    <t>78</t>
  </si>
  <si>
    <t>781494111</t>
  </si>
  <si>
    <t>Obklad - dokončující práce profily ukončovací lepené flexibilním lepidlem rohové</t>
  </si>
  <si>
    <t>-1512013865</t>
  </si>
  <si>
    <t>https://podminky.urs.cz/item/CS_URS_2021_01/781494111</t>
  </si>
  <si>
    <t xml:space="preserve">Poznámka k souboru cen:
1. Množství měrných jednotek u ceny -5185 se stanoví podle počtu řezaných obkladaček, nezávisle na jejich velikosti.
2. Položku -5185 lze použít při nuceném použití jiného nástroje než řezačky.
</t>
  </si>
  <si>
    <t>2,6*3+1,75*4+1,71*4+0,8*3+1,71*6+1,8*4</t>
  </si>
  <si>
    <t>79</t>
  </si>
  <si>
    <t>781571141</t>
  </si>
  <si>
    <t>Montáž obkladů ostění z obkladaček keramických lepených flexibilním lepidlem šířky ostění přes 200 do 400 mm</t>
  </si>
  <si>
    <t>-1730851451</t>
  </si>
  <si>
    <t>https://podminky.urs.cz/item/CS_URS_2021_01/781571141</t>
  </si>
  <si>
    <t>Poznámka k položce:
příplatek za úpravu ostění a parapetů</t>
  </si>
  <si>
    <t>(1,7*4+1,75*2)+(1,71*6+0,8*3)</t>
  </si>
  <si>
    <t>80</t>
  </si>
  <si>
    <t>597814770</t>
  </si>
  <si>
    <t>Obklad výběr</t>
  </si>
  <si>
    <t>M2</t>
  </si>
  <si>
    <t>-1350397535</t>
  </si>
  <si>
    <t>87*1,05</t>
  </si>
  <si>
    <t>(0,15*(1,7*4+1,75*2)+0,4*(1,71*6+0,8*3))*1,1</t>
  </si>
  <si>
    <t>81</t>
  </si>
  <si>
    <t>781590000</t>
  </si>
  <si>
    <t>Příplatek za prostupy - krabice el, prostupy ZTI</t>
  </si>
  <si>
    <t>-1183276905</t>
  </si>
  <si>
    <t>82</t>
  </si>
  <si>
    <t>998781201</t>
  </si>
  <si>
    <t>Přesun hmot pro obklady keramické stanovený procentní sazbou (%) z ceny vodorovná dopravní vzdálenost do 50 m v objektech výšky do 6 m</t>
  </si>
  <si>
    <t>-1779573112</t>
  </si>
  <si>
    <t>https://podminky.urs.cz/item/CS_URS_2021_01/998781201</t>
  </si>
  <si>
    <t>783</t>
  </si>
  <si>
    <t>Dokončovací práce - nátěry</t>
  </si>
  <si>
    <t>83</t>
  </si>
  <si>
    <t>78356200</t>
  </si>
  <si>
    <t>Nátěr stávajícíh zárubní včetně odrezivění a očištění</t>
  </si>
  <si>
    <t>1269533332</t>
  </si>
  <si>
    <t>784</t>
  </si>
  <si>
    <t>Dokončovací práce - malby a tapety</t>
  </si>
  <si>
    <t>84</t>
  </si>
  <si>
    <t>784111010</t>
  </si>
  <si>
    <t>Obroušení podkladu , příprava, tmelení drobných prasklinek, zakrytí , olepení ploch</t>
  </si>
  <si>
    <t>-2061158649</t>
  </si>
  <si>
    <t>85</t>
  </si>
  <si>
    <t>784181001</t>
  </si>
  <si>
    <t>Pačokování jednonásobné v místnostech výšky do 3,80 m</t>
  </si>
  <si>
    <t>-1236042722</t>
  </si>
  <si>
    <t>https://podminky.urs.cz/item/CS_URS_2021_01/784181001</t>
  </si>
  <si>
    <t>stěny</t>
  </si>
  <si>
    <t>3,00*(2,351+2,302+3,192*2+6,276+7,826+1,407+1,948+15,614+2,393+2,09+2,38+5,477*2+1,34+0,12+3,315+4,366+2,166)*2</t>
  </si>
  <si>
    <t xml:space="preserve">odpočet obkladů </t>
  </si>
  <si>
    <t>-87</t>
  </si>
  <si>
    <t xml:space="preserve">stropy </t>
  </si>
  <si>
    <t>4,366*0,2+0,3*(0,549+2,22)+0,2*(2,012+2,067)</t>
  </si>
  <si>
    <t>oprava maleb v jiných prostorách - odhad</t>
  </si>
  <si>
    <t>100</t>
  </si>
  <si>
    <t>86</t>
  </si>
  <si>
    <t>784221101</t>
  </si>
  <si>
    <t>Malby z malířských směsí otěruvzdorných za sucha dvojnásobné, bílé za sucha otěruvzdorné dobře v místnostech výšky do 3,80 m</t>
  </si>
  <si>
    <t>1591631240</t>
  </si>
  <si>
    <t>https://podminky.urs.cz/item/CS_URS_2021_01/784221101</t>
  </si>
  <si>
    <t>03 - elektroinstalace</t>
  </si>
  <si>
    <t>M - Práce a dodávky M</t>
  </si>
  <si>
    <t xml:space="preserve">    20-M - Demontáže</t>
  </si>
  <si>
    <t xml:space="preserve">    21-M - Elektromontáže</t>
  </si>
  <si>
    <t xml:space="preserve">    22-M - Materiály</t>
  </si>
  <si>
    <t xml:space="preserve">    27-M - Rozvaděče</t>
  </si>
  <si>
    <t xml:space="preserve">    30-M - Hodinové sazby a jiné práce</t>
  </si>
  <si>
    <t>Práce a dodávky M</t>
  </si>
  <si>
    <t>20-M</t>
  </si>
  <si>
    <t>Demontáže</t>
  </si>
  <si>
    <t>Demontáže stávající elektroinstalace kuchyně a provizorního rozváděče kuchně</t>
  </si>
  <si>
    <t>hod</t>
  </si>
  <si>
    <t>407788242</t>
  </si>
  <si>
    <t>21-M</t>
  </si>
  <si>
    <t>Elektromontáže</t>
  </si>
  <si>
    <t>1.2</t>
  </si>
  <si>
    <t>Instalace povrchového lineárního svítidla</t>
  </si>
  <si>
    <t>ks</t>
  </si>
  <si>
    <t>-828622826</t>
  </si>
  <si>
    <t>Instalace povrchového kruhového svítidla</t>
  </si>
  <si>
    <t>36194005</t>
  </si>
  <si>
    <t>Instalace nouzového povrchového svítidla s piktogramem</t>
  </si>
  <si>
    <t>429368697</t>
  </si>
  <si>
    <t>Instalace krabice pr.68mm - pod omítku</t>
  </si>
  <si>
    <t>-425129722</t>
  </si>
  <si>
    <t>Vykroužení kapsy pro krabici pr.68mm</t>
  </si>
  <si>
    <t>1974645244</t>
  </si>
  <si>
    <t>Instalace vypínače řaz. 1 - pod omítku</t>
  </si>
  <si>
    <t>1547051588</t>
  </si>
  <si>
    <t>Instalace vypínače řaz. 5 - pod omítku</t>
  </si>
  <si>
    <t>-2133651695</t>
  </si>
  <si>
    <t>Instalace jednonásobné zásuvky 230V - pod omítku</t>
  </si>
  <si>
    <t>-716302008</t>
  </si>
  <si>
    <t>Instalace trojpólového stiskacího spínače 400V</t>
  </si>
  <si>
    <t>-1668754204</t>
  </si>
  <si>
    <t>Instalace hl. a doplňujícího pospojování (instalace MET svorek a vodičů H07V-K ZŽ)</t>
  </si>
  <si>
    <t>clk</t>
  </si>
  <si>
    <t>-1713614371</t>
  </si>
  <si>
    <t>Instalace kabelu CYKY do pr. 4mm - pod omítku</t>
  </si>
  <si>
    <t>-1605775864</t>
  </si>
  <si>
    <t>Instalace kabelu CYKY do pr. 4mm - povrchově v liště/žlabu</t>
  </si>
  <si>
    <t>1939946482</t>
  </si>
  <si>
    <t>Instalce plastové el. inst. lišty/trubky</t>
  </si>
  <si>
    <t>-254101258</t>
  </si>
  <si>
    <t>Drážka ve zdi do 30x30mm</t>
  </si>
  <si>
    <t>-229480562</t>
  </si>
  <si>
    <t>Instalace kabel. žlab 60x150mm, vč. spojek a konzol</t>
  </si>
  <si>
    <t>-447401574</t>
  </si>
  <si>
    <t>Sádrování el. rozvodů</t>
  </si>
  <si>
    <t>-630346994</t>
  </si>
  <si>
    <t>22-M</t>
  </si>
  <si>
    <t>Materiály</t>
  </si>
  <si>
    <t>LED lineární svítidlo PL7000L2W4ND, 50W, 7500lm, 4000K, IP65, přisazené</t>
  </si>
  <si>
    <t>256</t>
  </si>
  <si>
    <t>-32234464</t>
  </si>
  <si>
    <t>Poznámka k položce:
Dodávka materiálu je investorem zajištěna - NECENIT</t>
  </si>
  <si>
    <t>LED kruhové svítidlo Taurus-R, White, 16W, NW, 1520lm, 4000K, přisazené</t>
  </si>
  <si>
    <t>2096518062</t>
  </si>
  <si>
    <t>Nouzové svítidlo, EXIT, 1W, LED, 125lm, Basic, IP65, 3h, svítí při výpadku, přisazené, piktogram ve směru úniku, přisazené</t>
  </si>
  <si>
    <t>869504654</t>
  </si>
  <si>
    <t>Krabice KU68 + víčko</t>
  </si>
  <si>
    <t>-1679118899</t>
  </si>
  <si>
    <t>Krabice KP68</t>
  </si>
  <si>
    <t>-1323646725</t>
  </si>
  <si>
    <t>Vypínač řaz. 1, ABB Tango, bílá, komplet</t>
  </si>
  <si>
    <t>367771483</t>
  </si>
  <si>
    <t>Vypínač řaz. 5, ABB Tango, bílá, komplet</t>
  </si>
  <si>
    <t>-320227245</t>
  </si>
  <si>
    <t>Zásuvka jednonásobná, ABB Tango, bílá, komplet</t>
  </si>
  <si>
    <t>286487002</t>
  </si>
  <si>
    <t>Spínač trojpólový stiskací, ABB Pressto, 400V, IP54, 25A, bílá</t>
  </si>
  <si>
    <t>2027930718</t>
  </si>
  <si>
    <t>Ekvipotenciální svorka (MET) v krabici pod omítku</t>
  </si>
  <si>
    <t>1285154486</t>
  </si>
  <si>
    <t>H07V-K 6 ZŽ</t>
  </si>
  <si>
    <t>1392474565</t>
  </si>
  <si>
    <t>H07V-K 10 ZŽ</t>
  </si>
  <si>
    <t>863214488</t>
  </si>
  <si>
    <t>H07V-K 16 ZŽ</t>
  </si>
  <si>
    <t>-1964949241</t>
  </si>
  <si>
    <t>Svorka ZSA16 + Cu pásek</t>
  </si>
  <si>
    <t>1611566995</t>
  </si>
  <si>
    <t>CYKY-J 3x2,5</t>
  </si>
  <si>
    <t>-1624709445</t>
  </si>
  <si>
    <t>CYKY-J 5x2,5</t>
  </si>
  <si>
    <t>-111555811</t>
  </si>
  <si>
    <t>H07RR-F 5G2,5</t>
  </si>
  <si>
    <t>1065462942</t>
  </si>
  <si>
    <t>Obebná plast. trubka pr. 25mm, bílá</t>
  </si>
  <si>
    <t>-1906982365</t>
  </si>
  <si>
    <t>CYKY-J 5x4</t>
  </si>
  <si>
    <t>-1821212370</t>
  </si>
  <si>
    <t>CYKY-J 3x1,5</t>
  </si>
  <si>
    <t>392095220</t>
  </si>
  <si>
    <t>H07RR-F 5G4</t>
  </si>
  <si>
    <t>-460135673</t>
  </si>
  <si>
    <t>Žlab DZ60x150, vč. spojek a konzol</t>
  </si>
  <si>
    <t>503289371</t>
  </si>
  <si>
    <t>Sádra elektrikářská</t>
  </si>
  <si>
    <t>kg</t>
  </si>
  <si>
    <t>-1861998908</t>
  </si>
  <si>
    <t>92190</t>
  </si>
  <si>
    <t>Podružný montážní materiál</t>
  </si>
  <si>
    <t>852499890</t>
  </si>
  <si>
    <t>27-M</t>
  </si>
  <si>
    <t>Rozvaděče</t>
  </si>
  <si>
    <t>1.1</t>
  </si>
  <si>
    <t>Napojení nových rozvodů kuchyně do rozváděče R1 (na na již osazené jisticí prvky při rekonstrukci v r. 5/2021)</t>
  </si>
  <si>
    <t>-1058173052</t>
  </si>
  <si>
    <t>30-M</t>
  </si>
  <si>
    <t>Hodinové sazby a jiné práce</t>
  </si>
  <si>
    <t>1.3</t>
  </si>
  <si>
    <t>Vápenocementová omítka rýh štuková ve stropech, šířky rýhy do 150 mm, vč. štukové omítky</t>
  </si>
  <si>
    <t>876976071</t>
  </si>
  <si>
    <t>2.1</t>
  </si>
  <si>
    <t>Vápenocementová omítka rýh štuková ve stěnách, šířky rýhy do 150 mm, vč. štukové omítky</t>
  </si>
  <si>
    <t>337645766</t>
  </si>
  <si>
    <t>3.1</t>
  </si>
  <si>
    <t>Přesun hmot pro budovy občanské výstavby, bydlení, výrobu a služby s nosnou svislou konstrukcí zděnou z cihel, tvárnic nebo kamene vodorovná dopravní vzdálenost do 100 m pro budovy výšky do 6 m</t>
  </si>
  <si>
    <t>1071821257</t>
  </si>
  <si>
    <t>4.1</t>
  </si>
  <si>
    <t>Penetrace podkladu jednonásobná základní akrylátová v místnostech výšky do 3,80 m</t>
  </si>
  <si>
    <t>744116369</t>
  </si>
  <si>
    <t>5.1</t>
  </si>
  <si>
    <t>Malby z malířských směsí otěruvzdorných za mokra dvojnásobné, bílé za mokra otěruvzdorné výborně v místnostech výšky do 3,80 m</t>
  </si>
  <si>
    <t>-1534894855</t>
  </si>
  <si>
    <t>6.1</t>
  </si>
  <si>
    <t>Revize elektroinstalace</t>
  </si>
  <si>
    <t>1125160106</t>
  </si>
  <si>
    <t>7.1</t>
  </si>
  <si>
    <t>Dokumentace skutečného provedení stavby</t>
  </si>
  <si>
    <t>-1005965371</t>
  </si>
  <si>
    <t>8.1</t>
  </si>
  <si>
    <t>Koordinace prací</t>
  </si>
  <si>
    <t>-1100473469</t>
  </si>
  <si>
    <t>9.1</t>
  </si>
  <si>
    <t>Přesun uskladněného el. materiálu ze skladu MŠ na stavbu</t>
  </si>
  <si>
    <t>401962665</t>
  </si>
  <si>
    <t>10.1</t>
  </si>
  <si>
    <t>Odvoz a likvidace odpadu</t>
  </si>
  <si>
    <t>-82426929</t>
  </si>
  <si>
    <t>04 - Vybavení kuchyně</t>
  </si>
  <si>
    <t xml:space="preserve">    791 - Zařízení velkokuchyní</t>
  </si>
  <si>
    <t>791</t>
  </si>
  <si>
    <t>Zařízení velkokuchyní</t>
  </si>
  <si>
    <t>VARNA - DODÁVKY</t>
  </si>
  <si>
    <t>1350582731</t>
  </si>
  <si>
    <t>001</t>
  </si>
  <si>
    <t>Umývadlo keramické UM.55CM</t>
  </si>
  <si>
    <t>KUS</t>
  </si>
  <si>
    <t>-932611447</t>
  </si>
  <si>
    <t>Poznámka k položce:
Lyra</t>
  </si>
  <si>
    <t>001.1</t>
  </si>
  <si>
    <t>Baterie srojánková chrom</t>
  </si>
  <si>
    <t>1380807701</t>
  </si>
  <si>
    <t>Poznámka k položce:
ramínko 300mm</t>
  </si>
  <si>
    <t>001.2</t>
  </si>
  <si>
    <t>A41 sifon umyvadlový s nerez mřížkou</t>
  </si>
  <si>
    <t>-857418160</t>
  </si>
  <si>
    <t>002</t>
  </si>
  <si>
    <t>Stůl 1700/700/900 mm, 2 police, zásuvná dvířka</t>
  </si>
  <si>
    <t>636806638</t>
  </si>
  <si>
    <t>Poznámka k položce:
AISI 304, pracovní plocha vyztužená MDF deskou celonerezové provedení zadní lem a vlevo nastavitelná výška nohou</t>
  </si>
  <si>
    <t>003</t>
  </si>
  <si>
    <t>Stůl 1600/700/900 mm, 2 police</t>
  </si>
  <si>
    <t>800976176</t>
  </si>
  <si>
    <t>Poznámka k položce:
AISI 304, pracovní plocha vyztužená MDF deskou celonerezové provedení bez lemu  nastavitelná výška nohou opatřeno kolečky, dvě s brzdou</t>
  </si>
  <si>
    <t>004</t>
  </si>
  <si>
    <t>Konvektomat 6.10 v bojlerovém provedení s samočistícím programem, zasouvacími dveřmi, integrovanou kondenzační digestoří</t>
  </si>
  <si>
    <t>-1411253819</t>
  </si>
  <si>
    <t>Poznámka k položce:
Stroj vybaven samočistícím programem, zasouvacími dveřmi, integrovanou kondenzační digestoří. Robustně zpracovaný stroj pro tepelnou přípravu s ACS+ (pokročilým uzavřeným systémem) v bojlerovém provedení s dotykovým displejem o kapacitě 6+1GN 1/1. Technická specifikace: Rozměry (š.h.v): 875.792.786mm Příkon: 11kW Napětí 3/N/PE 400!V Jištění: 16A Standardní výbava stroje: ACS+ Pokročilý uzavřený systém Vaření (30-130°C) s plným nasycením varného prostoru parou Kombinovaná pára (30-250°C) s automatickým nastavením vlkosti Horký vzduch (30-250°C) s stejnoměrným rozvodem tepla ACS+ Extra Funkce: Crips&amp;Tasty BakerPro HumidityPro Volitelné otáčky ventilátoru  easyTouch control panel   plný 9" dotykvý displej  Press&amp;Go - automatické vaření  TrayTimer - systém řízení pro rozdílné potraviny  Regenerate+ - regenerace s předvýběrem  ecoCooking - další možné snížení ztráty potravin  Delta-T nizkoteplotní pečení  Receptůrová část s 399 recepturama s až 20 podkroky   Řízený start Vícebodová sonda Dveřní klika bezpečnostní s polohovou aretací Komunikační rozhraní RS232 a RS485, ethernet a LAN Ukládání dat do paměti HACCP, USB rozhraní integrované v ovladacím panelu Předehřátí - programovatelné</t>
  </si>
  <si>
    <t>004.1</t>
  </si>
  <si>
    <t>Sada gastronádob pro 6.10</t>
  </si>
  <si>
    <t>-593777322</t>
  </si>
  <si>
    <t>Poznámka k položce:
GN nerezová 1/1-65 plná ... 6 ks GN nerezová 1/1-60 děrovaná ... 6 ks rošt nerezový 1/1 ... 6 ks GN smaltovaná 1/1-20 ... 6 ks</t>
  </si>
  <si>
    <t>004.2</t>
  </si>
  <si>
    <t>Podstavec pod konvektomat 6.10 se vsuvy pro GN</t>
  </si>
  <si>
    <t>1282224273</t>
  </si>
  <si>
    <t>Poznámka k položce:
AISI 304</t>
  </si>
  <si>
    <t>004.3</t>
  </si>
  <si>
    <t>Změkčovač vody</t>
  </si>
  <si>
    <t>-1707133046</t>
  </si>
  <si>
    <t>Poznámka k položce:
Průtok: 20l/min (při vstupním tlaku 1,5 bar) Doba regenerace: 10min Max. vstupní tvrdost vody: 29°dH celková tvrdost Průtočný tlak vody na přívodu v min.: 1,5 / max.: 8,0 bar Hmotnost: 10,2kg Ztráta tlaku: 0,8 bar Způsob provozu: Regenerační program regulován automaticky, bez proudu, nastavenou tvrdostí a průtokem vody</t>
  </si>
  <si>
    <t>004.4</t>
  </si>
  <si>
    <t>Kontejnér na chemii</t>
  </si>
  <si>
    <t>-1807899424</t>
  </si>
  <si>
    <t>Poznámka k položce:
Rozměr: 450x280x480mm, určeno pro tekuté přípravky k čištění konvektomatu</t>
  </si>
  <si>
    <t>005</t>
  </si>
  <si>
    <t>Jednodřez 1300/700/900 s policí</t>
  </si>
  <si>
    <t>-2078086904</t>
  </si>
  <si>
    <t>Poznámka k položce:
rozměr dřezu: 450 x 450 x 240mm Přední zákryt a vlevo  umístění dřezu: vlevo  police spodní výřez pro baterii stavitelné nohy zadní lem stavitelné nohy</t>
  </si>
  <si>
    <t>005.1</t>
  </si>
  <si>
    <t>Baterie stojánková</t>
  </si>
  <si>
    <t>1119789913</t>
  </si>
  <si>
    <t>005.2</t>
  </si>
  <si>
    <t>Sifón dřezový s nerezovou mřížkou</t>
  </si>
  <si>
    <t>-1165196128</t>
  </si>
  <si>
    <t>006</t>
  </si>
  <si>
    <t>Stůl 1500/700/900 mm, zásuvkový blok (3 zásuvky), police</t>
  </si>
  <si>
    <t>-729915025</t>
  </si>
  <si>
    <t>Poznámka k položce:
pracovní deska podlepná  celonerezové provedení AISI 304 zadní lem nastavitelná výška nohou šuplíkový blok vpravo</t>
  </si>
  <si>
    <t>008</t>
  </si>
  <si>
    <t>Stůl 1600/700/900 mm, zásuvkový blok (3 zásuvky), police</t>
  </si>
  <si>
    <t>KS</t>
  </si>
  <si>
    <t>920571604</t>
  </si>
  <si>
    <t>009</t>
  </si>
  <si>
    <t>Stůl 1600/700/900 mm, 2 zásuvky, police vespod</t>
  </si>
  <si>
    <t>1711880426</t>
  </si>
  <si>
    <t>Poznámka k položce:
Pracovní deska podlepená MDF deskou celonerezové provedení, AISI 304 zákryt šuplíků a vpravo zadní lem nastavitelná výška nohou police plná spodní</t>
  </si>
  <si>
    <t>010</t>
  </si>
  <si>
    <t>OMD4 Jednodřez 1750/700/900, s odkládací plochou</t>
  </si>
  <si>
    <t>2055614262</t>
  </si>
  <si>
    <t>Poznámka k položce:
Pracovní deska s prolisem pracovní plochy, pracovní deska podlepená MDF deskou Celonerezové zpracování, AISI 304 rozměr dřezu: 400x400x250mm, umístění vpravo výřez pro baterii, lem zadní a vlevo zákryt dřezu a vpravo stavitelné nožky, lem zadní a vlevo</t>
  </si>
  <si>
    <t>010.1</t>
  </si>
  <si>
    <t>1935077760</t>
  </si>
  <si>
    <t>010.2</t>
  </si>
  <si>
    <t>654812731</t>
  </si>
  <si>
    <t>011</t>
  </si>
  <si>
    <t>Jednodřez 700/700/850</t>
  </si>
  <si>
    <t>-927449758</t>
  </si>
  <si>
    <t>Poznámka k položce:
Celonerezvé provedení, AISI 304 vnější rozměry Š/H/V: 700/700/850 mm rozměr dřezu: 600x500x300 mm zadní lem, police spodní stavitelné nohy</t>
  </si>
  <si>
    <t>011.1</t>
  </si>
  <si>
    <t>Baterie nástěnná, r=150mm</t>
  </si>
  <si>
    <t>-1203767614</t>
  </si>
  <si>
    <t>Poznámka k položce:
ramínko 420mm</t>
  </si>
  <si>
    <t>011.2</t>
  </si>
  <si>
    <t>636304718</t>
  </si>
  <si>
    <t>012</t>
  </si>
  <si>
    <t>Stůl 1600/700/900 mm, 1 police</t>
  </si>
  <si>
    <t>-10317263</t>
  </si>
  <si>
    <t>Poznámka k položce:
Celonerezové provedení, AISI 304 vnější rozměry Š/H/V: 1600/700/900 mm celonerezové provedení lem zadní a  vpravo nastavitelná výška nohou, plná police</t>
  </si>
  <si>
    <t>013</t>
  </si>
  <si>
    <t>Stůl 1000/700/900mm, 2 police</t>
  </si>
  <si>
    <t>-1340084998</t>
  </si>
  <si>
    <t>Poznámka k položce:
Celonerezové provedení, AISI 304 zadní lem nastavitelná výška nohou</t>
  </si>
  <si>
    <t>014</t>
  </si>
  <si>
    <t>OMD4 Jednodřez 2000/700/900, s odkládací plochou</t>
  </si>
  <si>
    <t>497712537</t>
  </si>
  <si>
    <t>014.1</t>
  </si>
  <si>
    <t>160815660</t>
  </si>
  <si>
    <t>014.2</t>
  </si>
  <si>
    <t>-1070141482</t>
  </si>
  <si>
    <t>015</t>
  </si>
  <si>
    <t>Stůl 1700/700/900 mm, 2 zásuvky, plná police vespod</t>
  </si>
  <si>
    <t>531568138</t>
  </si>
  <si>
    <t>Poznámka k položce:
Celonerezové provedení, AISI 304 pracovní deska podlepená MDF deskou zákryt šuplíků, vlevo, vpravo zadní lem nastavitelná výška nohou</t>
  </si>
  <si>
    <t>016</t>
  </si>
  <si>
    <t>Jednodřez 1000/700/900, s odkládací plochou</t>
  </si>
  <si>
    <t>1758136641</t>
  </si>
  <si>
    <t>Poznámka k položce:
Celonerezové provedení, AISI 304 pracovní deska s prolisem pracovní plochy zákryt vlevo a zadní dřez 400 x 400 x 25mm výřez pro baterii umístění dřezu: vlevo vespod police zadní lem stavitelné nohy</t>
  </si>
  <si>
    <t>016.1</t>
  </si>
  <si>
    <t>-1252263777</t>
  </si>
  <si>
    <t>016.2</t>
  </si>
  <si>
    <t>1109621973</t>
  </si>
  <si>
    <t>017</t>
  </si>
  <si>
    <t>Sporák s troubou vestavěný do nerezové skříňky 700 x 700 x 900mm</t>
  </si>
  <si>
    <t>set</t>
  </si>
  <si>
    <t>-1882592040</t>
  </si>
  <si>
    <t>018</t>
  </si>
  <si>
    <t>Elektrická pánev 50 l</t>
  </si>
  <si>
    <t>-1065668951</t>
  </si>
  <si>
    <t>Poznámka k položce:
Materiál dna pánve AISI 321 - EN 1.4541 poskytuje zvýšenou odolnost pánve.při vysokých teplotách. Plocha pánve 0,39 m2  - až o 20% větší plocha pro smažení oproti dalším běžně dostupným pánvím. Využitelný objem 50 l / celkový objem 70 l   vyrobeno z nerezové oceli 18/10, stavitelné nohy rozměry Š/H/V: 1050/700/900 mm hmotnost: 175 kg velikost nádoby Š/H/V: 890/440/180 mm regulace teploty: 50 - 190°C maximální náplň nádob: 58 l smažící plocha nádoby: 0,39 m2 jmenovité napětí: 3N-400 V/50 Hz příkon: 13 kW (6x 1,5 kW) otvor pro vyprázdnění: uprostřed a napevno krytí: ochrana IP 34 (proti stříkající vodě) druh sklápění: ruční kolo druh ohřevu: nerezová topná tělesa úprava nerezové vany: tryskání korundem 
Celonerezová konstrukce z kvalitní potravinářské oceli AISI 304 - EN 1.4301 Vnější rozměry Š/H/V: 700/700/900 mm varná plocha: 620x620 mm počet hořáků: 4 (2 x 5 kW + 2 x 3 kW) jmenovité napětí: 230 V/50 Hz tepelný příkon: 19 kW příkon hořáků: 2x 6 kW, 2x 3,5 kW krytí: IP 34</t>
  </si>
  <si>
    <t>019</t>
  </si>
  <si>
    <t>Plynový sporák s volným prostorem a policí</t>
  </si>
  <si>
    <t>1598716481</t>
  </si>
  <si>
    <t xml:space="preserve">Poznámka k položce:
Celonerezová konstrukce z kvalitní potravinářské oceli AISI 304 - EN 1.4301 Vnější rozměry Š/H/V: 700/700/900 mm
varná plocha: 620x620 mm
počet hořáků: 4 (2 x 5 kW + 2 x 3 kW)
jmenovité napětí: 230 V/50 Hz
tepelný příkon: 19 kW
příkon hořáků: 2x 6 kW, 2x 3,5 kW
krytí: IP 34
</t>
  </si>
  <si>
    <t>PŘÍPRAVNA</t>
  </si>
  <si>
    <t>1525405751</t>
  </si>
  <si>
    <t>101</t>
  </si>
  <si>
    <t>Umyvadlo 50cm</t>
  </si>
  <si>
    <t>-777766074</t>
  </si>
  <si>
    <t>101.1</t>
  </si>
  <si>
    <t>-1872939386</t>
  </si>
  <si>
    <t>101.2</t>
  </si>
  <si>
    <t>Sifón umyvadlový s nerezovou mřížkou</t>
  </si>
  <si>
    <t>618889660</t>
  </si>
  <si>
    <t>102</t>
  </si>
  <si>
    <t>Škrabka brambor a kořenové zeleniny</t>
  </si>
  <si>
    <t>-1413230977</t>
  </si>
  <si>
    <t>Poznámka k položce:
provedení: nerezová hmotnost náplně brambor: 12 kg výkonnost: 200 kg/hod doba škrabání: 2 min připojení: 400 V vnější rozměry Š/H/V: 700/700/950 mm hmotnost stroje: 62 kg Stupeň ochrany: IP54</t>
  </si>
  <si>
    <t>102.1</t>
  </si>
  <si>
    <t>Lapač slupek a škrobu</t>
  </si>
  <si>
    <t>-630731656</t>
  </si>
  <si>
    <t>Poznámka k položce:
Určeno dle výrobce dané škrabky</t>
  </si>
  <si>
    <t>SKLAD POTRAVIN</t>
  </si>
  <si>
    <t>-45246236</t>
  </si>
  <si>
    <t>201</t>
  </si>
  <si>
    <t>Regálový systém 2400x600x1800mm, 5 polic</t>
  </si>
  <si>
    <t>1313215163</t>
  </si>
  <si>
    <t>Poznámka k položce:
určen do gastro provozů. Silné hliníkové profily a pevné plastové police (možné mytí v myčce nádobí s variabilním ustavením výšky polic. Ergonomické provedení, možná rozkladatelnost. Nosnost 1 police 180kg</t>
  </si>
  <si>
    <t>Pol1</t>
  </si>
  <si>
    <t>Regálový systém 4000x600x1800mm, 5 polic</t>
  </si>
  <si>
    <t>1348816525</t>
  </si>
  <si>
    <t>Poznámka k položce:
určen do gastro provozů. Silné hliníkové profily a pevné plastové police (možné mytí v myčce nádobí s variabilním ustavením výšky polic. Ergonomické provedení, možná rozkladatelnost. Nosnost police 200kg</t>
  </si>
  <si>
    <t>Montáž, zaškolení</t>
  </si>
  <si>
    <t>mj</t>
  </si>
  <si>
    <t>718694680</t>
  </si>
  <si>
    <t>Doprava</t>
  </si>
  <si>
    <t>-1643289558</t>
  </si>
  <si>
    <t>05 - VRN</t>
  </si>
  <si>
    <t>VRN - Vedlejší rozpočtové náklady</t>
  </si>
  <si>
    <t>Vedlejší rozpočtové náklady</t>
  </si>
  <si>
    <t>011503000</t>
  </si>
  <si>
    <t>Stavební průzkum bez rozlišení</t>
  </si>
  <si>
    <t>komplt.</t>
  </si>
  <si>
    <t>1134197133</t>
  </si>
  <si>
    <t>Poznámka k položce:
Poznámka k položce: vytýčení inženýrských sítí</t>
  </si>
  <si>
    <t>013254000</t>
  </si>
  <si>
    <t>149286231</t>
  </si>
  <si>
    <t>Poznámka k položce:
Poznámka k položce: vyhotovení a její předání objednateli v požadované formě a požadovaném počtu včetně závěrečné zprávy.</t>
  </si>
  <si>
    <t>030001000</t>
  </si>
  <si>
    <t>Zařízení staveniště</t>
  </si>
  <si>
    <t>1167369030</t>
  </si>
  <si>
    <t>Poznámka k položce:
Poznámka k položce: vybudování zařízení staveniště včetně mobilního WC, provoz zařízení staveniště, odstranění zařízení staveniště.</t>
  </si>
  <si>
    <t>034002000</t>
  </si>
  <si>
    <t>Zabezpečení staveniště</t>
  </si>
  <si>
    <t>1740247109</t>
  </si>
  <si>
    <t>Poznámka k položce:
Poznámka k položce: 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</si>
  <si>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043002000</t>
  </si>
  <si>
    <t>Zkoušky a ostatní měření</t>
  </si>
  <si>
    <t>404838656</t>
  </si>
  <si>
    <t>Poznámka k položce:
Poznámka k položce: veškeré průkazní a kontrolní zkoušky  (včetně vypracování KZP a technologických postupů prací).</t>
  </si>
  <si>
    <t>079002000</t>
  </si>
  <si>
    <t>Ostatní provozní vlivy</t>
  </si>
  <si>
    <t>81089798</t>
  </si>
  <si>
    <t>Poznámka k položce:
Poznámka k položce: přesun nádob na odpad po dobu stavby.</t>
  </si>
  <si>
    <t>02 - ZTI</t>
  </si>
  <si>
    <t xml:space="preserve">PSV - Práce a dodávky PSV   </t>
  </si>
  <si>
    <t xml:space="preserve">    721 - Zdravotechnika - vnitřní kanalizace   </t>
  </si>
  <si>
    <t xml:space="preserve">    722 - Zdravotechnika - vnitřní vodovod   </t>
  </si>
  <si>
    <t xml:space="preserve">    723 - Zdravotechnika - vnitřní plynovod   </t>
  </si>
  <si>
    <t xml:space="preserve">    725 - Zdravotechnika - zařizovací předměty   </t>
  </si>
  <si>
    <t xml:space="preserve">Práce a dodávky PSV   </t>
  </si>
  <si>
    <t>721</t>
  </si>
  <si>
    <t xml:space="preserve">Zdravotechnika - vnitřní kanalizace   </t>
  </si>
  <si>
    <t>721173604</t>
  </si>
  <si>
    <t>Potrubí kanalizační z PE svodné DN 70</t>
  </si>
  <si>
    <t>721174042</t>
  </si>
  <si>
    <t>Potrubí kanalizační z PP připojovací DN 40</t>
  </si>
  <si>
    <t>721174043</t>
  </si>
  <si>
    <t>Potrubí kanalizační z PP připojovací DN 50</t>
  </si>
  <si>
    <t>721194104</t>
  </si>
  <si>
    <t>Vyvedení a upevnění odpadních výpustek DN 40</t>
  </si>
  <si>
    <t>721194105</t>
  </si>
  <si>
    <t>Vyvedení a upevnění odpadních výpustek DN 50</t>
  </si>
  <si>
    <t>721194107</t>
  </si>
  <si>
    <t>Vyvedení a upevnění odpadních výpustek DN 70</t>
  </si>
  <si>
    <t>721211511</t>
  </si>
  <si>
    <t>Vpusť sklepní s vodorovným odtokem a izolační přírubou DN 75/110 mřížka plast 138x138</t>
  </si>
  <si>
    <t>721229111</t>
  </si>
  <si>
    <t>Montáž zápachové uzávěrky pro pračku a myčku do DN 50 ostatní typ</t>
  </si>
  <si>
    <t>721290111</t>
  </si>
  <si>
    <t>Zkouška těsnosti potrubí kanalizace vodou do DN 125</t>
  </si>
  <si>
    <t>721001</t>
  </si>
  <si>
    <t>Demontáž stáv. kanalizace</t>
  </si>
  <si>
    <t>721002</t>
  </si>
  <si>
    <t>HSV práce pro kanalizaci</t>
  </si>
  <si>
    <t>721003</t>
  </si>
  <si>
    <t>Napojení na stáv. kanalizaci</t>
  </si>
  <si>
    <t>721004</t>
  </si>
  <si>
    <t>Úprava stávajícího potrubí po vybourání příčky 1.26</t>
  </si>
  <si>
    <t>soubor</t>
  </si>
  <si>
    <t>764939845</t>
  </si>
  <si>
    <t>998721201</t>
  </si>
  <si>
    <t>Přesun hmot procentní pro vnitřní kanalizace v objektech v do 6 m</t>
  </si>
  <si>
    <t>722</t>
  </si>
  <si>
    <t xml:space="preserve">Zdravotechnika - vnitřní vodovod   </t>
  </si>
  <si>
    <t>722130236</t>
  </si>
  <si>
    <t>Potrubí vodovodní ocelové závitové pozinkované svařované běžné DN 50</t>
  </si>
  <si>
    <t>722174022</t>
  </si>
  <si>
    <t>Potrubí vodovodní plastové PPR svar polyfuze PN 20 D 20x3,4 mm</t>
  </si>
  <si>
    <t>722174023</t>
  </si>
  <si>
    <t>Potrubí vodovodní plastové PPR svar polyfuze PN 20 D 25x4,2 mm</t>
  </si>
  <si>
    <t>722181211</t>
  </si>
  <si>
    <t>Ochrana vodovodního potrubí přilepenými termoizolačními trubicemi z PE tl do 6 mm DN do 22 mm</t>
  </si>
  <si>
    <t>722181212</t>
  </si>
  <si>
    <t>Ochrana vodovodního potrubí přilepenými termoizolačními trubicemi z PE tl do 6 mm DN do 32 mm</t>
  </si>
  <si>
    <t>722190401</t>
  </si>
  <si>
    <t>Vyvedení a upevnění výpustku do DN 25</t>
  </si>
  <si>
    <t>722220112</t>
  </si>
  <si>
    <t>Nástěnka pro výtokový ventil G 3/4" s jedním závitem</t>
  </si>
  <si>
    <t>722220121</t>
  </si>
  <si>
    <t>Nástěnka pro baterii G 1/2" s jedním závitem</t>
  </si>
  <si>
    <t>pár</t>
  </si>
  <si>
    <t>722232123</t>
  </si>
  <si>
    <t>Kohout kulový přímý G 3/4" PN 42 do 185°C plnoprůtokový vnitřní závit</t>
  </si>
  <si>
    <t>722290226</t>
  </si>
  <si>
    <t>Zkouška těsnosti vodovodního potrubí závitového do DN 50</t>
  </si>
  <si>
    <t>722290234</t>
  </si>
  <si>
    <t>Proplach a dezinfekce vodovodního potrubí do DN 80</t>
  </si>
  <si>
    <t>998722201</t>
  </si>
  <si>
    <t>Přesun hmot procentní pro vnitřní vodovod v objektech v do 6 m</t>
  </si>
  <si>
    <t>722001</t>
  </si>
  <si>
    <t>Demontáže stáv. vodoinstalace a zař. předmětů</t>
  </si>
  <si>
    <t>722002</t>
  </si>
  <si>
    <t>Práce HSV pro voodinstalci</t>
  </si>
  <si>
    <t>722003</t>
  </si>
  <si>
    <t>Napojení na stáv. rozvod</t>
  </si>
  <si>
    <t>722004</t>
  </si>
  <si>
    <t>Úprava potrubí vody v m.č. 1.38 včetně zednické úpravy</t>
  </si>
  <si>
    <t>1697410785</t>
  </si>
  <si>
    <t>723</t>
  </si>
  <si>
    <t xml:space="preserve">Zdravotechnika - vnitřní plynovod   </t>
  </si>
  <si>
    <t>723181022</t>
  </si>
  <si>
    <t>Potrubí měděné tvrdé spojované lisováním DN 15 ZTI</t>
  </si>
  <si>
    <t>723181023</t>
  </si>
  <si>
    <t>Potrubí měděné tvrdé spojované lisováním DN 20 ZTI</t>
  </si>
  <si>
    <t>723181024</t>
  </si>
  <si>
    <t>Potrubí měděné tvrdé spojované lisováním DN 25 ZTI</t>
  </si>
  <si>
    <t>723231162</t>
  </si>
  <si>
    <t>Kohout kulový přímý G 1/2" PN 42 do 185°C plnoprůtokový vnitřní závit těžká řada</t>
  </si>
  <si>
    <t>723231163</t>
  </si>
  <si>
    <t>Kohout kulový přímý G 3/4" PN 42 do 185°C plnoprůtokový vnitřní závit těžká řada</t>
  </si>
  <si>
    <t>998723201</t>
  </si>
  <si>
    <t>Přesun hmot procentní pro vnitřní plynovod v objektech v do 6 m</t>
  </si>
  <si>
    <t>723001</t>
  </si>
  <si>
    <t>Dempntáž stáv. plynoinstalace</t>
  </si>
  <si>
    <t>723002</t>
  </si>
  <si>
    <t>Vedení potrubí v podlaze- těsnění</t>
  </si>
  <si>
    <t>723003</t>
  </si>
  <si>
    <t>Napojení na stáv. plynoinstalaci</t>
  </si>
  <si>
    <t>723004</t>
  </si>
  <si>
    <t>Revize, revizní zpráva</t>
  </si>
  <si>
    <t>725</t>
  </si>
  <si>
    <t xml:space="preserve">Zdravotechnika - zařizovací předměty   </t>
  </si>
  <si>
    <t>725219101</t>
  </si>
  <si>
    <t>Montáž umyvadla připevněného na konzoly</t>
  </si>
  <si>
    <t>725319111</t>
  </si>
  <si>
    <t>Montáž dřezu ostatních typů</t>
  </si>
  <si>
    <t>725619101</t>
  </si>
  <si>
    <t>Montáž sporáku na zemní plyn</t>
  </si>
  <si>
    <t>725813111</t>
  </si>
  <si>
    <t>Ventil rohový bez připojovací trubičky nebo flexi hadičky G 1/2"</t>
  </si>
  <si>
    <t>725813112.RAF</t>
  </si>
  <si>
    <t>Ventil rohový RIO 10794 pračkový G 3/4"</t>
  </si>
  <si>
    <t>725829101</t>
  </si>
  <si>
    <t>Montáž baterie nástěnné dřezové pákové a klasické</t>
  </si>
  <si>
    <t>88</t>
  </si>
  <si>
    <t>998725201</t>
  </si>
  <si>
    <t>Přesun hmot procentní pro zařizovací předměty v objektech v do 6 m</t>
  </si>
  <si>
    <t>90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</si>
</sst>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0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0" xfId="0" applyFont="1" applyAlignment="1" applyProtection="1">
      <alignment vertical="center" wrapText="1"/>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1/310237241" TargetMode="External" /><Relationship Id="rId2" Type="http://schemas.openxmlformats.org/officeDocument/2006/relationships/hyperlink" Target="https://podminky.urs.cz/item/CS_URS_2021_01/310279842" TargetMode="External" /><Relationship Id="rId3" Type="http://schemas.openxmlformats.org/officeDocument/2006/relationships/hyperlink" Target="https://podminky.urs.cz/item/CS_URS_2021_01/340237212" TargetMode="External" /><Relationship Id="rId4" Type="http://schemas.openxmlformats.org/officeDocument/2006/relationships/hyperlink" Target="https://podminky.urs.cz/item/CS_URS_2021_01/342272245" TargetMode="External" /><Relationship Id="rId5" Type="http://schemas.openxmlformats.org/officeDocument/2006/relationships/hyperlink" Target="https://podminky.urs.cz/item/CS_URS_2021_01/612315212" TargetMode="External" /><Relationship Id="rId6" Type="http://schemas.openxmlformats.org/officeDocument/2006/relationships/hyperlink" Target="https://podminky.urs.cz/item/CS_URS_2021_01/611131111" TargetMode="External" /><Relationship Id="rId7" Type="http://schemas.openxmlformats.org/officeDocument/2006/relationships/hyperlink" Target="https://podminky.urs.cz/item/CS_URS_2021_01/611131101" TargetMode="External" /><Relationship Id="rId8" Type="http://schemas.openxmlformats.org/officeDocument/2006/relationships/hyperlink" Target="https://podminky.urs.cz/item/CS_URS_2021_01/611142001" TargetMode="External" /><Relationship Id="rId9" Type="http://schemas.openxmlformats.org/officeDocument/2006/relationships/hyperlink" Target="https://podminky.urs.cz/item/CS_URS_2021_01/611311131" TargetMode="External" /><Relationship Id="rId10" Type="http://schemas.openxmlformats.org/officeDocument/2006/relationships/hyperlink" Target="https://podminky.urs.cz/item/CS_URS_2021_01/611315412" TargetMode="External" /><Relationship Id="rId11" Type="http://schemas.openxmlformats.org/officeDocument/2006/relationships/hyperlink" Target="https://podminky.urs.cz/item/CS_URS_2021_01/611325112" TargetMode="External" /><Relationship Id="rId12" Type="http://schemas.openxmlformats.org/officeDocument/2006/relationships/hyperlink" Target="https://podminky.urs.cz/item/CS_URS_2021_01/612131101" TargetMode="External" /><Relationship Id="rId13" Type="http://schemas.openxmlformats.org/officeDocument/2006/relationships/hyperlink" Target="https://podminky.urs.cz/item/CS_URS_2021_01/612131111" TargetMode="External" /><Relationship Id="rId14" Type="http://schemas.openxmlformats.org/officeDocument/2006/relationships/hyperlink" Target="https://podminky.urs.cz/item/CS_URS_2021_01/612131121" TargetMode="External" /><Relationship Id="rId15" Type="http://schemas.openxmlformats.org/officeDocument/2006/relationships/hyperlink" Target="https://podminky.urs.cz/item/CS_URS_2021_01/612142001" TargetMode="External" /><Relationship Id="rId16" Type="http://schemas.openxmlformats.org/officeDocument/2006/relationships/hyperlink" Target="https://podminky.urs.cz/item/CS_URS_2021_01/612311131" TargetMode="External" /><Relationship Id="rId17" Type="http://schemas.openxmlformats.org/officeDocument/2006/relationships/hyperlink" Target="https://podminky.urs.cz/item/CS_URS_2021_01/612315412" TargetMode="External" /><Relationship Id="rId18" Type="http://schemas.openxmlformats.org/officeDocument/2006/relationships/hyperlink" Target="https://podminky.urs.cz/item/CS_URS_2021_01/612325112" TargetMode="External" /><Relationship Id="rId19" Type="http://schemas.openxmlformats.org/officeDocument/2006/relationships/hyperlink" Target="https://podminky.urs.cz/item/CS_URS_2021_01/612331121" TargetMode="External" /><Relationship Id="rId20" Type="http://schemas.openxmlformats.org/officeDocument/2006/relationships/hyperlink" Target="https://podminky.urs.cz/item/CS_URS_2021_01/612331191" TargetMode="External" /><Relationship Id="rId21" Type="http://schemas.openxmlformats.org/officeDocument/2006/relationships/hyperlink" Target="https://podminky.urs.cz/item/CS_URS_2021_01/622143003" TargetMode="External" /><Relationship Id="rId22" Type="http://schemas.openxmlformats.org/officeDocument/2006/relationships/hyperlink" Target="https://podminky.urs.cz/item/CS_URS_2021_01/632451254" TargetMode="External" /><Relationship Id="rId23" Type="http://schemas.openxmlformats.org/officeDocument/2006/relationships/hyperlink" Target="https://podminky.urs.cz/item/CS_URS_2021_01/633811111" TargetMode="External" /><Relationship Id="rId24" Type="http://schemas.openxmlformats.org/officeDocument/2006/relationships/hyperlink" Target="https://podminky.urs.cz/item/CS_URS_2021_01/784121001" TargetMode="External" /><Relationship Id="rId25" Type="http://schemas.openxmlformats.org/officeDocument/2006/relationships/hyperlink" Target="https://podminky.urs.cz/item/CS_URS_2021_01/949101111" TargetMode="External" /><Relationship Id="rId26" Type="http://schemas.openxmlformats.org/officeDocument/2006/relationships/hyperlink" Target="https://podminky.urs.cz/item/CS_URS_2021_01/962031133" TargetMode="External" /><Relationship Id="rId27" Type="http://schemas.openxmlformats.org/officeDocument/2006/relationships/hyperlink" Target="https://podminky.urs.cz/item/CS_URS_2021_01/962032231" TargetMode="External" /><Relationship Id="rId28" Type="http://schemas.openxmlformats.org/officeDocument/2006/relationships/hyperlink" Target="https://podminky.urs.cz/item/CS_URS_2021_01/965043341" TargetMode="External" /><Relationship Id="rId29" Type="http://schemas.openxmlformats.org/officeDocument/2006/relationships/hyperlink" Target="https://podminky.urs.cz/item/CS_URS_2021_01/965081333" TargetMode="External" /><Relationship Id="rId30" Type="http://schemas.openxmlformats.org/officeDocument/2006/relationships/hyperlink" Target="https://podminky.urs.cz/item/CS_URS_2021_01/967031142" TargetMode="External" /><Relationship Id="rId31" Type="http://schemas.openxmlformats.org/officeDocument/2006/relationships/hyperlink" Target="https://podminky.urs.cz/item/CS_URS_2021_01/968072455" TargetMode="External" /><Relationship Id="rId32" Type="http://schemas.openxmlformats.org/officeDocument/2006/relationships/hyperlink" Target="https://podminky.urs.cz/item/CS_URS_2021_01/766691914" TargetMode="External" /><Relationship Id="rId33" Type="http://schemas.openxmlformats.org/officeDocument/2006/relationships/hyperlink" Target="https://podminky.urs.cz/item/CS_URS_2021_01/971033431" TargetMode="External" /><Relationship Id="rId34" Type="http://schemas.openxmlformats.org/officeDocument/2006/relationships/hyperlink" Target="https://podminky.urs.cz/item/CS_URS_2021_01/971033441" TargetMode="External" /><Relationship Id="rId35" Type="http://schemas.openxmlformats.org/officeDocument/2006/relationships/hyperlink" Target="https://podminky.urs.cz/item/CS_URS_2021_01/971033461" TargetMode="External" /><Relationship Id="rId36" Type="http://schemas.openxmlformats.org/officeDocument/2006/relationships/hyperlink" Target="https://podminky.urs.cz/item/CS_URS_2021_01/971033531" TargetMode="External" /><Relationship Id="rId37" Type="http://schemas.openxmlformats.org/officeDocument/2006/relationships/hyperlink" Target="https://podminky.urs.cz/item/CS_URS_2021_01/971033561" TargetMode="External" /><Relationship Id="rId38" Type="http://schemas.openxmlformats.org/officeDocument/2006/relationships/hyperlink" Target="https://podminky.urs.cz/item/CS_URS_2021_01/978011141" TargetMode="External" /><Relationship Id="rId39" Type="http://schemas.openxmlformats.org/officeDocument/2006/relationships/hyperlink" Target="https://podminky.urs.cz/item/CS_URS_2021_01/978013141" TargetMode="External" /><Relationship Id="rId40" Type="http://schemas.openxmlformats.org/officeDocument/2006/relationships/hyperlink" Target="https://podminky.urs.cz/item/CS_URS_2021_01/978013191" TargetMode="External" /><Relationship Id="rId41" Type="http://schemas.openxmlformats.org/officeDocument/2006/relationships/hyperlink" Target="https://podminky.urs.cz/item/CS_URS_2021_01/978059541" TargetMode="External" /><Relationship Id="rId42" Type="http://schemas.openxmlformats.org/officeDocument/2006/relationships/hyperlink" Target="https://podminky.urs.cz/item/CS_URS_2021_01/997013211" TargetMode="External" /><Relationship Id="rId43" Type="http://schemas.openxmlformats.org/officeDocument/2006/relationships/hyperlink" Target="https://podminky.urs.cz/item/CS_URS_2021_01/998018001" TargetMode="External" /><Relationship Id="rId44" Type="http://schemas.openxmlformats.org/officeDocument/2006/relationships/hyperlink" Target="https://podminky.urs.cz/item/CS_URS_2021_01/763164525" TargetMode="External" /><Relationship Id="rId45" Type="http://schemas.openxmlformats.org/officeDocument/2006/relationships/hyperlink" Target="https://podminky.urs.cz/item/CS_URS_2021_01/763164625" TargetMode="External" /><Relationship Id="rId46" Type="http://schemas.openxmlformats.org/officeDocument/2006/relationships/hyperlink" Target="https://podminky.urs.cz/item/CS_URS_2021_01/763164645" TargetMode="External" /><Relationship Id="rId47" Type="http://schemas.openxmlformats.org/officeDocument/2006/relationships/hyperlink" Target="https://podminky.urs.cz/item/CS_URS_2021_01/763164655" TargetMode="External" /><Relationship Id="rId48" Type="http://schemas.openxmlformats.org/officeDocument/2006/relationships/hyperlink" Target="https://podminky.urs.cz/item/CS_URS_2021_01/763164821" TargetMode="External" /><Relationship Id="rId49" Type="http://schemas.openxmlformats.org/officeDocument/2006/relationships/hyperlink" Target="https://podminky.urs.cz/item/CS_URS_2021_01/998763201" TargetMode="External" /><Relationship Id="rId50" Type="http://schemas.openxmlformats.org/officeDocument/2006/relationships/hyperlink" Target="https://podminky.urs.cz/item/CS_URS_2021_01/766660001" TargetMode="External" /><Relationship Id="rId51" Type="http://schemas.openxmlformats.org/officeDocument/2006/relationships/hyperlink" Target="https://podminky.urs.cz/item/CS_URS_2021_01/766660728" TargetMode="External" /><Relationship Id="rId52" Type="http://schemas.openxmlformats.org/officeDocument/2006/relationships/hyperlink" Target="https://podminky.urs.cz/item/CS_URS_2021_01/766660729" TargetMode="External" /><Relationship Id="rId53" Type="http://schemas.openxmlformats.org/officeDocument/2006/relationships/hyperlink" Target="https://podminky.urs.cz/item/CS_URS_2021_01/998766201" TargetMode="External" /><Relationship Id="rId54" Type="http://schemas.openxmlformats.org/officeDocument/2006/relationships/hyperlink" Target="https://podminky.urs.cz/item/CS_URS_2021_01/771121011" TargetMode="External" /><Relationship Id="rId55" Type="http://schemas.openxmlformats.org/officeDocument/2006/relationships/hyperlink" Target="https://podminky.urs.cz/item/CS_URS_2021_01/771474113" TargetMode="External" /><Relationship Id="rId56" Type="http://schemas.openxmlformats.org/officeDocument/2006/relationships/hyperlink" Target="https://podminky.urs.cz/item/CS_URS_2021_01/771574112" TargetMode="External" /><Relationship Id="rId57" Type="http://schemas.openxmlformats.org/officeDocument/2006/relationships/hyperlink" Target="https://podminky.urs.cz/item/CS_URS_2021_01/771577111" TargetMode="External" /><Relationship Id="rId58" Type="http://schemas.openxmlformats.org/officeDocument/2006/relationships/hyperlink" Target="https://podminky.urs.cz/item/CS_URS_2021_01/771577154" TargetMode="External" /><Relationship Id="rId59" Type="http://schemas.openxmlformats.org/officeDocument/2006/relationships/hyperlink" Target="https://podminky.urs.cz/item/CS_URS_2021_01/771577155" TargetMode="External" /><Relationship Id="rId60" Type="http://schemas.openxmlformats.org/officeDocument/2006/relationships/hyperlink" Target="https://podminky.urs.cz/item/CS_URS_2021_01/998771201" TargetMode="External" /><Relationship Id="rId61" Type="http://schemas.openxmlformats.org/officeDocument/2006/relationships/hyperlink" Target="https://podminky.urs.cz/item/CS_URS_2021_01/781121011" TargetMode="External" /><Relationship Id="rId62" Type="http://schemas.openxmlformats.org/officeDocument/2006/relationships/hyperlink" Target="https://podminky.urs.cz/item/CS_URS_2021_01/781474112" TargetMode="External" /><Relationship Id="rId63" Type="http://schemas.openxmlformats.org/officeDocument/2006/relationships/hyperlink" Target="https://podminky.urs.cz/item/CS_URS_2021_01/781477114" TargetMode="External" /><Relationship Id="rId64" Type="http://schemas.openxmlformats.org/officeDocument/2006/relationships/hyperlink" Target="https://podminky.urs.cz/item/CS_URS_2021_01/781477115" TargetMode="External" /><Relationship Id="rId65" Type="http://schemas.openxmlformats.org/officeDocument/2006/relationships/hyperlink" Target="https://podminky.urs.cz/item/CS_URS_2021_01/781494111" TargetMode="External" /><Relationship Id="rId66" Type="http://schemas.openxmlformats.org/officeDocument/2006/relationships/hyperlink" Target="https://podminky.urs.cz/item/CS_URS_2021_01/781571141" TargetMode="External" /><Relationship Id="rId67" Type="http://schemas.openxmlformats.org/officeDocument/2006/relationships/hyperlink" Target="https://podminky.urs.cz/item/CS_URS_2021_01/998781201" TargetMode="External" /><Relationship Id="rId68" Type="http://schemas.openxmlformats.org/officeDocument/2006/relationships/hyperlink" Target="https://podminky.urs.cz/item/CS_URS_2021_01/784181001" TargetMode="External" /><Relationship Id="rId69" Type="http://schemas.openxmlformats.org/officeDocument/2006/relationships/hyperlink" Target="https://podminky.urs.cz/item/CS_URS_2021_01/784221101" TargetMode="External" /><Relationship Id="rId7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workbookViewId="0" topLeftCell="A52"/>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295"/>
      <c r="AS2" s="295"/>
      <c r="AT2" s="295"/>
      <c r="AU2" s="295"/>
      <c r="AV2" s="295"/>
      <c r="AW2" s="295"/>
      <c r="AX2" s="295"/>
      <c r="AY2" s="295"/>
      <c r="AZ2" s="295"/>
      <c r="BA2" s="295"/>
      <c r="BB2" s="295"/>
      <c r="BC2" s="295"/>
      <c r="BD2" s="295"/>
      <c r="BE2" s="295"/>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79" t="s">
        <v>14</v>
      </c>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3"/>
      <c r="AQ5" s="23"/>
      <c r="AR5" s="21"/>
      <c r="BE5" s="276" t="s">
        <v>15</v>
      </c>
      <c r="BS5" s="18" t="s">
        <v>6</v>
      </c>
    </row>
    <row r="6" spans="2:71" s="1" customFormat="1" ht="36.95" customHeight="1">
      <c r="B6" s="22"/>
      <c r="C6" s="23"/>
      <c r="D6" s="29" t="s">
        <v>16</v>
      </c>
      <c r="E6" s="23"/>
      <c r="F6" s="23"/>
      <c r="G6" s="23"/>
      <c r="H6" s="23"/>
      <c r="I6" s="23"/>
      <c r="J6" s="23"/>
      <c r="K6" s="281" t="s">
        <v>17</v>
      </c>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3"/>
      <c r="AQ6" s="23"/>
      <c r="AR6" s="21"/>
      <c r="BE6" s="277"/>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277"/>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277"/>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77"/>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277"/>
      <c r="BS10" s="18" t="s">
        <v>6</v>
      </c>
    </row>
    <row r="11" spans="2:71" s="1" customFormat="1" ht="18.4"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19</v>
      </c>
      <c r="AO11" s="23"/>
      <c r="AP11" s="23"/>
      <c r="AQ11" s="23"/>
      <c r="AR11" s="21"/>
      <c r="BE11" s="277"/>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77"/>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29</v>
      </c>
      <c r="AO13" s="23"/>
      <c r="AP13" s="23"/>
      <c r="AQ13" s="23"/>
      <c r="AR13" s="21"/>
      <c r="BE13" s="277"/>
      <c r="BS13" s="18" t="s">
        <v>6</v>
      </c>
    </row>
    <row r="14" spans="2:71" ht="12.75">
      <c r="B14" s="22"/>
      <c r="C14" s="23"/>
      <c r="D14" s="23"/>
      <c r="E14" s="282" t="s">
        <v>29</v>
      </c>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30" t="s">
        <v>27</v>
      </c>
      <c r="AL14" s="23"/>
      <c r="AM14" s="23"/>
      <c r="AN14" s="32" t="s">
        <v>29</v>
      </c>
      <c r="AO14" s="23"/>
      <c r="AP14" s="23"/>
      <c r="AQ14" s="23"/>
      <c r="AR14" s="21"/>
      <c r="BE14" s="277"/>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77"/>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19</v>
      </c>
      <c r="AO16" s="23"/>
      <c r="AP16" s="23"/>
      <c r="AQ16" s="23"/>
      <c r="AR16" s="21"/>
      <c r="BE16" s="277"/>
      <c r="BS16" s="18" t="s">
        <v>4</v>
      </c>
    </row>
    <row r="17" spans="2:71" s="1" customFormat="1" ht="18.4"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19</v>
      </c>
      <c r="AO17" s="23"/>
      <c r="AP17" s="23"/>
      <c r="AQ17" s="23"/>
      <c r="AR17" s="21"/>
      <c r="BE17" s="277"/>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77"/>
      <c r="BS18" s="18" t="s">
        <v>6</v>
      </c>
    </row>
    <row r="19" spans="2:71" s="1" customFormat="1" ht="12" customHeight="1">
      <c r="B19" s="22"/>
      <c r="C19" s="23"/>
      <c r="D19" s="30"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277"/>
      <c r="BS19" s="18" t="s">
        <v>6</v>
      </c>
    </row>
    <row r="20" spans="2:71" s="1" customFormat="1" ht="18.4"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19</v>
      </c>
      <c r="AO20" s="23"/>
      <c r="AP20" s="23"/>
      <c r="AQ20" s="23"/>
      <c r="AR20" s="21"/>
      <c r="BE20" s="277"/>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77"/>
    </row>
    <row r="22" spans="2:57" s="1" customFormat="1" ht="12" customHeight="1">
      <c r="B22" s="22"/>
      <c r="C22" s="23"/>
      <c r="D22" s="30"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77"/>
    </row>
    <row r="23" spans="2:57" s="1" customFormat="1" ht="47.25" customHeight="1">
      <c r="B23" s="22"/>
      <c r="C23" s="23"/>
      <c r="D23" s="23"/>
      <c r="E23" s="284" t="s">
        <v>34</v>
      </c>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3"/>
      <c r="AP23" s="23"/>
      <c r="AQ23" s="23"/>
      <c r="AR23" s="21"/>
      <c r="BE23" s="277"/>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77"/>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77"/>
    </row>
    <row r="26" spans="1:57" s="2" customFormat="1" ht="25.9" customHeight="1">
      <c r="A26" s="35"/>
      <c r="B26" s="36"/>
      <c r="C26" s="37"/>
      <c r="D26" s="38" t="s">
        <v>35</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85">
        <f>ROUND(AG54,2)</f>
        <v>0</v>
      </c>
      <c r="AL26" s="286"/>
      <c r="AM26" s="286"/>
      <c r="AN26" s="286"/>
      <c r="AO26" s="286"/>
      <c r="AP26" s="37"/>
      <c r="AQ26" s="37"/>
      <c r="AR26" s="40"/>
      <c r="BE26" s="277"/>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77"/>
    </row>
    <row r="28" spans="1:57" s="2" customFormat="1" ht="12.75">
      <c r="A28" s="35"/>
      <c r="B28" s="36"/>
      <c r="C28" s="37"/>
      <c r="D28" s="37"/>
      <c r="E28" s="37"/>
      <c r="F28" s="37"/>
      <c r="G28" s="37"/>
      <c r="H28" s="37"/>
      <c r="I28" s="37"/>
      <c r="J28" s="37"/>
      <c r="K28" s="37"/>
      <c r="L28" s="287" t="s">
        <v>36</v>
      </c>
      <c r="M28" s="287"/>
      <c r="N28" s="287"/>
      <c r="O28" s="287"/>
      <c r="P28" s="287"/>
      <c r="Q28" s="37"/>
      <c r="R28" s="37"/>
      <c r="S28" s="37"/>
      <c r="T28" s="37"/>
      <c r="U28" s="37"/>
      <c r="V28" s="37"/>
      <c r="W28" s="287" t="s">
        <v>37</v>
      </c>
      <c r="X28" s="287"/>
      <c r="Y28" s="287"/>
      <c r="Z28" s="287"/>
      <c r="AA28" s="287"/>
      <c r="AB28" s="287"/>
      <c r="AC28" s="287"/>
      <c r="AD28" s="287"/>
      <c r="AE28" s="287"/>
      <c r="AF28" s="37"/>
      <c r="AG28" s="37"/>
      <c r="AH28" s="37"/>
      <c r="AI28" s="37"/>
      <c r="AJ28" s="37"/>
      <c r="AK28" s="287" t="s">
        <v>38</v>
      </c>
      <c r="AL28" s="287"/>
      <c r="AM28" s="287"/>
      <c r="AN28" s="287"/>
      <c r="AO28" s="287"/>
      <c r="AP28" s="37"/>
      <c r="AQ28" s="37"/>
      <c r="AR28" s="40"/>
      <c r="BE28" s="277"/>
    </row>
    <row r="29" spans="2:57" s="3" customFormat="1" ht="14.45" customHeight="1">
      <c r="B29" s="41"/>
      <c r="C29" s="42"/>
      <c r="D29" s="30" t="s">
        <v>39</v>
      </c>
      <c r="E29" s="42"/>
      <c r="F29" s="30" t="s">
        <v>40</v>
      </c>
      <c r="G29" s="42"/>
      <c r="H29" s="42"/>
      <c r="I29" s="42"/>
      <c r="J29" s="42"/>
      <c r="K29" s="42"/>
      <c r="L29" s="290">
        <v>0.21</v>
      </c>
      <c r="M29" s="289"/>
      <c r="N29" s="289"/>
      <c r="O29" s="289"/>
      <c r="P29" s="289"/>
      <c r="Q29" s="42"/>
      <c r="R29" s="42"/>
      <c r="S29" s="42"/>
      <c r="T29" s="42"/>
      <c r="U29" s="42"/>
      <c r="V29" s="42"/>
      <c r="W29" s="288">
        <f>ROUND(AZ54,2)</f>
        <v>0</v>
      </c>
      <c r="X29" s="289"/>
      <c r="Y29" s="289"/>
      <c r="Z29" s="289"/>
      <c r="AA29" s="289"/>
      <c r="AB29" s="289"/>
      <c r="AC29" s="289"/>
      <c r="AD29" s="289"/>
      <c r="AE29" s="289"/>
      <c r="AF29" s="42"/>
      <c r="AG29" s="42"/>
      <c r="AH29" s="42"/>
      <c r="AI29" s="42"/>
      <c r="AJ29" s="42"/>
      <c r="AK29" s="288">
        <f>ROUND(AV54,2)</f>
        <v>0</v>
      </c>
      <c r="AL29" s="289"/>
      <c r="AM29" s="289"/>
      <c r="AN29" s="289"/>
      <c r="AO29" s="289"/>
      <c r="AP29" s="42"/>
      <c r="AQ29" s="42"/>
      <c r="AR29" s="43"/>
      <c r="BE29" s="278"/>
    </row>
    <row r="30" spans="2:57" s="3" customFormat="1" ht="14.45" customHeight="1">
      <c r="B30" s="41"/>
      <c r="C30" s="42"/>
      <c r="D30" s="42"/>
      <c r="E30" s="42"/>
      <c r="F30" s="30" t="s">
        <v>41</v>
      </c>
      <c r="G30" s="42"/>
      <c r="H30" s="42"/>
      <c r="I30" s="42"/>
      <c r="J30" s="42"/>
      <c r="K30" s="42"/>
      <c r="L30" s="290">
        <v>0.15</v>
      </c>
      <c r="M30" s="289"/>
      <c r="N30" s="289"/>
      <c r="O30" s="289"/>
      <c r="P30" s="289"/>
      <c r="Q30" s="42"/>
      <c r="R30" s="42"/>
      <c r="S30" s="42"/>
      <c r="T30" s="42"/>
      <c r="U30" s="42"/>
      <c r="V30" s="42"/>
      <c r="W30" s="288">
        <f>ROUND(BA54,2)</f>
        <v>0</v>
      </c>
      <c r="X30" s="289"/>
      <c r="Y30" s="289"/>
      <c r="Z30" s="289"/>
      <c r="AA30" s="289"/>
      <c r="AB30" s="289"/>
      <c r="AC30" s="289"/>
      <c r="AD30" s="289"/>
      <c r="AE30" s="289"/>
      <c r="AF30" s="42"/>
      <c r="AG30" s="42"/>
      <c r="AH30" s="42"/>
      <c r="AI30" s="42"/>
      <c r="AJ30" s="42"/>
      <c r="AK30" s="288">
        <f>ROUND(AW54,2)</f>
        <v>0</v>
      </c>
      <c r="AL30" s="289"/>
      <c r="AM30" s="289"/>
      <c r="AN30" s="289"/>
      <c r="AO30" s="289"/>
      <c r="AP30" s="42"/>
      <c r="AQ30" s="42"/>
      <c r="AR30" s="43"/>
      <c r="BE30" s="278"/>
    </row>
    <row r="31" spans="2:57" s="3" customFormat="1" ht="14.45" customHeight="1" hidden="1">
      <c r="B31" s="41"/>
      <c r="C31" s="42"/>
      <c r="D31" s="42"/>
      <c r="E31" s="42"/>
      <c r="F31" s="30" t="s">
        <v>42</v>
      </c>
      <c r="G31" s="42"/>
      <c r="H31" s="42"/>
      <c r="I31" s="42"/>
      <c r="J31" s="42"/>
      <c r="K31" s="42"/>
      <c r="L31" s="290">
        <v>0.21</v>
      </c>
      <c r="M31" s="289"/>
      <c r="N31" s="289"/>
      <c r="O31" s="289"/>
      <c r="P31" s="289"/>
      <c r="Q31" s="42"/>
      <c r="R31" s="42"/>
      <c r="S31" s="42"/>
      <c r="T31" s="42"/>
      <c r="U31" s="42"/>
      <c r="V31" s="42"/>
      <c r="W31" s="288">
        <f>ROUND(BB54,2)</f>
        <v>0</v>
      </c>
      <c r="X31" s="289"/>
      <c r="Y31" s="289"/>
      <c r="Z31" s="289"/>
      <c r="AA31" s="289"/>
      <c r="AB31" s="289"/>
      <c r="AC31" s="289"/>
      <c r="AD31" s="289"/>
      <c r="AE31" s="289"/>
      <c r="AF31" s="42"/>
      <c r="AG31" s="42"/>
      <c r="AH31" s="42"/>
      <c r="AI31" s="42"/>
      <c r="AJ31" s="42"/>
      <c r="AK31" s="288">
        <v>0</v>
      </c>
      <c r="AL31" s="289"/>
      <c r="AM31" s="289"/>
      <c r="AN31" s="289"/>
      <c r="AO31" s="289"/>
      <c r="AP31" s="42"/>
      <c r="AQ31" s="42"/>
      <c r="AR31" s="43"/>
      <c r="BE31" s="278"/>
    </row>
    <row r="32" spans="2:57" s="3" customFormat="1" ht="14.45" customHeight="1" hidden="1">
      <c r="B32" s="41"/>
      <c r="C32" s="42"/>
      <c r="D32" s="42"/>
      <c r="E32" s="42"/>
      <c r="F32" s="30" t="s">
        <v>43</v>
      </c>
      <c r="G32" s="42"/>
      <c r="H32" s="42"/>
      <c r="I32" s="42"/>
      <c r="J32" s="42"/>
      <c r="K32" s="42"/>
      <c r="L32" s="290">
        <v>0.15</v>
      </c>
      <c r="M32" s="289"/>
      <c r="N32" s="289"/>
      <c r="O32" s="289"/>
      <c r="P32" s="289"/>
      <c r="Q32" s="42"/>
      <c r="R32" s="42"/>
      <c r="S32" s="42"/>
      <c r="T32" s="42"/>
      <c r="U32" s="42"/>
      <c r="V32" s="42"/>
      <c r="W32" s="288">
        <f>ROUND(BC54,2)</f>
        <v>0</v>
      </c>
      <c r="X32" s="289"/>
      <c r="Y32" s="289"/>
      <c r="Z32" s="289"/>
      <c r="AA32" s="289"/>
      <c r="AB32" s="289"/>
      <c r="AC32" s="289"/>
      <c r="AD32" s="289"/>
      <c r="AE32" s="289"/>
      <c r="AF32" s="42"/>
      <c r="AG32" s="42"/>
      <c r="AH32" s="42"/>
      <c r="AI32" s="42"/>
      <c r="AJ32" s="42"/>
      <c r="AK32" s="288">
        <v>0</v>
      </c>
      <c r="AL32" s="289"/>
      <c r="AM32" s="289"/>
      <c r="AN32" s="289"/>
      <c r="AO32" s="289"/>
      <c r="AP32" s="42"/>
      <c r="AQ32" s="42"/>
      <c r="AR32" s="43"/>
      <c r="BE32" s="278"/>
    </row>
    <row r="33" spans="2:44" s="3" customFormat="1" ht="14.45" customHeight="1" hidden="1">
      <c r="B33" s="41"/>
      <c r="C33" s="42"/>
      <c r="D33" s="42"/>
      <c r="E33" s="42"/>
      <c r="F33" s="30" t="s">
        <v>44</v>
      </c>
      <c r="G33" s="42"/>
      <c r="H33" s="42"/>
      <c r="I33" s="42"/>
      <c r="J33" s="42"/>
      <c r="K33" s="42"/>
      <c r="L33" s="290">
        <v>0</v>
      </c>
      <c r="M33" s="289"/>
      <c r="N33" s="289"/>
      <c r="O33" s="289"/>
      <c r="P33" s="289"/>
      <c r="Q33" s="42"/>
      <c r="R33" s="42"/>
      <c r="S33" s="42"/>
      <c r="T33" s="42"/>
      <c r="U33" s="42"/>
      <c r="V33" s="42"/>
      <c r="W33" s="288">
        <f>ROUND(BD54,2)</f>
        <v>0</v>
      </c>
      <c r="X33" s="289"/>
      <c r="Y33" s="289"/>
      <c r="Z33" s="289"/>
      <c r="AA33" s="289"/>
      <c r="AB33" s="289"/>
      <c r="AC33" s="289"/>
      <c r="AD33" s="289"/>
      <c r="AE33" s="289"/>
      <c r="AF33" s="42"/>
      <c r="AG33" s="42"/>
      <c r="AH33" s="42"/>
      <c r="AI33" s="42"/>
      <c r="AJ33" s="42"/>
      <c r="AK33" s="288">
        <v>0</v>
      </c>
      <c r="AL33" s="289"/>
      <c r="AM33" s="289"/>
      <c r="AN33" s="289"/>
      <c r="AO33" s="289"/>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45</v>
      </c>
      <c r="E35" s="46"/>
      <c r="F35" s="46"/>
      <c r="G35" s="46"/>
      <c r="H35" s="46"/>
      <c r="I35" s="46"/>
      <c r="J35" s="46"/>
      <c r="K35" s="46"/>
      <c r="L35" s="46"/>
      <c r="M35" s="46"/>
      <c r="N35" s="46"/>
      <c r="O35" s="46"/>
      <c r="P35" s="46"/>
      <c r="Q35" s="46"/>
      <c r="R35" s="46"/>
      <c r="S35" s="46"/>
      <c r="T35" s="47" t="s">
        <v>46</v>
      </c>
      <c r="U35" s="46"/>
      <c r="V35" s="46"/>
      <c r="W35" s="46"/>
      <c r="X35" s="294" t="s">
        <v>47</v>
      </c>
      <c r="Y35" s="292"/>
      <c r="Z35" s="292"/>
      <c r="AA35" s="292"/>
      <c r="AB35" s="292"/>
      <c r="AC35" s="46"/>
      <c r="AD35" s="46"/>
      <c r="AE35" s="46"/>
      <c r="AF35" s="46"/>
      <c r="AG35" s="46"/>
      <c r="AH35" s="46"/>
      <c r="AI35" s="46"/>
      <c r="AJ35" s="46"/>
      <c r="AK35" s="291">
        <f>SUM(AK26:AK33)</f>
        <v>0</v>
      </c>
      <c r="AL35" s="292"/>
      <c r="AM35" s="292"/>
      <c r="AN35" s="292"/>
      <c r="AO35" s="293"/>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48</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2022-010</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256" t="str">
        <f>K6</f>
        <v>Úprava kuchyně MŠ Jiráskova, Nový Jičín</v>
      </c>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 xml:space="preserve"> </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258" t="str">
        <f>IF(AN8="","",AN8)</f>
        <v>14. 2. 2022</v>
      </c>
      <c r="AN47" s="258"/>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25</v>
      </c>
      <c r="D49" s="37"/>
      <c r="E49" s="37"/>
      <c r="F49" s="37"/>
      <c r="G49" s="37"/>
      <c r="H49" s="37"/>
      <c r="I49" s="37"/>
      <c r="J49" s="37"/>
      <c r="K49" s="37"/>
      <c r="L49" s="53" t="str">
        <f>IF(E11="","",E11)</f>
        <v xml:space="preserve"> </v>
      </c>
      <c r="M49" s="37"/>
      <c r="N49" s="37"/>
      <c r="O49" s="37"/>
      <c r="P49" s="37"/>
      <c r="Q49" s="37"/>
      <c r="R49" s="37"/>
      <c r="S49" s="37"/>
      <c r="T49" s="37"/>
      <c r="U49" s="37"/>
      <c r="V49" s="37"/>
      <c r="W49" s="37"/>
      <c r="X49" s="37"/>
      <c r="Y49" s="37"/>
      <c r="Z49" s="37"/>
      <c r="AA49" s="37"/>
      <c r="AB49" s="37"/>
      <c r="AC49" s="37"/>
      <c r="AD49" s="37"/>
      <c r="AE49" s="37"/>
      <c r="AF49" s="37"/>
      <c r="AG49" s="37"/>
      <c r="AH49" s="37"/>
      <c r="AI49" s="30" t="s">
        <v>30</v>
      </c>
      <c r="AJ49" s="37"/>
      <c r="AK49" s="37"/>
      <c r="AL49" s="37"/>
      <c r="AM49" s="259" t="str">
        <f>IF(E17="","",E17)</f>
        <v xml:space="preserve"> </v>
      </c>
      <c r="AN49" s="260"/>
      <c r="AO49" s="260"/>
      <c r="AP49" s="260"/>
      <c r="AQ49" s="37"/>
      <c r="AR49" s="40"/>
      <c r="AS49" s="261" t="s">
        <v>49</v>
      </c>
      <c r="AT49" s="262"/>
      <c r="AU49" s="61"/>
      <c r="AV49" s="61"/>
      <c r="AW49" s="61"/>
      <c r="AX49" s="61"/>
      <c r="AY49" s="61"/>
      <c r="AZ49" s="61"/>
      <c r="BA49" s="61"/>
      <c r="BB49" s="61"/>
      <c r="BC49" s="61"/>
      <c r="BD49" s="62"/>
      <c r="BE49" s="35"/>
    </row>
    <row r="50" spans="1:57" s="2" customFormat="1" ht="15.2" customHeight="1">
      <c r="A50" s="35"/>
      <c r="B50" s="36"/>
      <c r="C50" s="30" t="s">
        <v>28</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32</v>
      </c>
      <c r="AJ50" s="37"/>
      <c r="AK50" s="37"/>
      <c r="AL50" s="37"/>
      <c r="AM50" s="259" t="str">
        <f>IF(E20="","",E20)</f>
        <v xml:space="preserve"> </v>
      </c>
      <c r="AN50" s="260"/>
      <c r="AO50" s="260"/>
      <c r="AP50" s="260"/>
      <c r="AQ50" s="37"/>
      <c r="AR50" s="40"/>
      <c r="AS50" s="263"/>
      <c r="AT50" s="264"/>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265"/>
      <c r="AT51" s="266"/>
      <c r="AU51" s="65"/>
      <c r="AV51" s="65"/>
      <c r="AW51" s="65"/>
      <c r="AX51" s="65"/>
      <c r="AY51" s="65"/>
      <c r="AZ51" s="65"/>
      <c r="BA51" s="65"/>
      <c r="BB51" s="65"/>
      <c r="BC51" s="65"/>
      <c r="BD51" s="66"/>
      <c r="BE51" s="35"/>
    </row>
    <row r="52" spans="1:57" s="2" customFormat="1" ht="29.25" customHeight="1">
      <c r="A52" s="35"/>
      <c r="B52" s="36"/>
      <c r="C52" s="267" t="s">
        <v>50</v>
      </c>
      <c r="D52" s="268"/>
      <c r="E52" s="268"/>
      <c r="F52" s="268"/>
      <c r="G52" s="268"/>
      <c r="H52" s="67"/>
      <c r="I52" s="270" t="s">
        <v>51</v>
      </c>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9" t="s">
        <v>52</v>
      </c>
      <c r="AH52" s="268"/>
      <c r="AI52" s="268"/>
      <c r="AJ52" s="268"/>
      <c r="AK52" s="268"/>
      <c r="AL52" s="268"/>
      <c r="AM52" s="268"/>
      <c r="AN52" s="270" t="s">
        <v>53</v>
      </c>
      <c r="AO52" s="268"/>
      <c r="AP52" s="268"/>
      <c r="AQ52" s="68" t="s">
        <v>54</v>
      </c>
      <c r="AR52" s="40"/>
      <c r="AS52" s="69" t="s">
        <v>55</v>
      </c>
      <c r="AT52" s="70" t="s">
        <v>56</v>
      </c>
      <c r="AU52" s="70" t="s">
        <v>57</v>
      </c>
      <c r="AV52" s="70" t="s">
        <v>58</v>
      </c>
      <c r="AW52" s="70" t="s">
        <v>59</v>
      </c>
      <c r="AX52" s="70" t="s">
        <v>60</v>
      </c>
      <c r="AY52" s="70" t="s">
        <v>61</v>
      </c>
      <c r="AZ52" s="70" t="s">
        <v>62</v>
      </c>
      <c r="BA52" s="70" t="s">
        <v>63</v>
      </c>
      <c r="BB52" s="70" t="s">
        <v>64</v>
      </c>
      <c r="BC52" s="70" t="s">
        <v>65</v>
      </c>
      <c r="BD52" s="71" t="s">
        <v>66</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67</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274">
        <f>ROUND(SUM(AG55:AG59),2)</f>
        <v>0</v>
      </c>
      <c r="AH54" s="274"/>
      <c r="AI54" s="274"/>
      <c r="AJ54" s="274"/>
      <c r="AK54" s="274"/>
      <c r="AL54" s="274"/>
      <c r="AM54" s="274"/>
      <c r="AN54" s="275">
        <f aca="true" t="shared" si="0" ref="AN54:AN59">SUM(AG54,AT54)</f>
        <v>0</v>
      </c>
      <c r="AO54" s="275"/>
      <c r="AP54" s="275"/>
      <c r="AQ54" s="79" t="s">
        <v>19</v>
      </c>
      <c r="AR54" s="80"/>
      <c r="AS54" s="81">
        <f>ROUND(SUM(AS55:AS59),2)</f>
        <v>0</v>
      </c>
      <c r="AT54" s="82">
        <f aca="true" t="shared" si="1" ref="AT54:AT59">ROUND(SUM(AV54:AW54),2)</f>
        <v>0</v>
      </c>
      <c r="AU54" s="83">
        <f>ROUND(SUM(AU55:AU59),5)</f>
        <v>0</v>
      </c>
      <c r="AV54" s="82">
        <f>ROUND(AZ54*L29,2)</f>
        <v>0</v>
      </c>
      <c r="AW54" s="82">
        <f>ROUND(BA54*L30,2)</f>
        <v>0</v>
      </c>
      <c r="AX54" s="82">
        <f>ROUND(BB54*L29,2)</f>
        <v>0</v>
      </c>
      <c r="AY54" s="82">
        <f>ROUND(BC54*L30,2)</f>
        <v>0</v>
      </c>
      <c r="AZ54" s="82">
        <f>ROUND(SUM(AZ55:AZ59),2)</f>
        <v>0</v>
      </c>
      <c r="BA54" s="82">
        <f>ROUND(SUM(BA55:BA59),2)</f>
        <v>0</v>
      </c>
      <c r="BB54" s="82">
        <f>ROUND(SUM(BB55:BB59),2)</f>
        <v>0</v>
      </c>
      <c r="BC54" s="82">
        <f>ROUND(SUM(BC55:BC59),2)</f>
        <v>0</v>
      </c>
      <c r="BD54" s="84">
        <f>ROUND(SUM(BD55:BD59),2)</f>
        <v>0</v>
      </c>
      <c r="BS54" s="85" t="s">
        <v>68</v>
      </c>
      <c r="BT54" s="85" t="s">
        <v>69</v>
      </c>
      <c r="BU54" s="86" t="s">
        <v>70</v>
      </c>
      <c r="BV54" s="85" t="s">
        <v>71</v>
      </c>
      <c r="BW54" s="85" t="s">
        <v>5</v>
      </c>
      <c r="BX54" s="85" t="s">
        <v>72</v>
      </c>
      <c r="CL54" s="85" t="s">
        <v>19</v>
      </c>
    </row>
    <row r="55" spans="1:91" s="7" customFormat="1" ht="16.5" customHeight="1">
      <c r="A55" s="87" t="s">
        <v>73</v>
      </c>
      <c r="B55" s="88"/>
      <c r="C55" s="89"/>
      <c r="D55" s="271" t="s">
        <v>74</v>
      </c>
      <c r="E55" s="271"/>
      <c r="F55" s="271"/>
      <c r="G55" s="271"/>
      <c r="H55" s="271"/>
      <c r="I55" s="90"/>
      <c r="J55" s="271" t="s">
        <v>75</v>
      </c>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2">
        <f>'01 - stavební část'!J30</f>
        <v>0</v>
      </c>
      <c r="AH55" s="273"/>
      <c r="AI55" s="273"/>
      <c r="AJ55" s="273"/>
      <c r="AK55" s="273"/>
      <c r="AL55" s="273"/>
      <c r="AM55" s="273"/>
      <c r="AN55" s="272">
        <f t="shared" si="0"/>
        <v>0</v>
      </c>
      <c r="AO55" s="273"/>
      <c r="AP55" s="273"/>
      <c r="AQ55" s="91" t="s">
        <v>76</v>
      </c>
      <c r="AR55" s="92"/>
      <c r="AS55" s="93">
        <v>0</v>
      </c>
      <c r="AT55" s="94">
        <f t="shared" si="1"/>
        <v>0</v>
      </c>
      <c r="AU55" s="95">
        <f>'01 - stavební část'!P93</f>
        <v>0</v>
      </c>
      <c r="AV55" s="94">
        <f>'01 - stavební část'!J33</f>
        <v>0</v>
      </c>
      <c r="AW55" s="94">
        <f>'01 - stavební část'!J34</f>
        <v>0</v>
      </c>
      <c r="AX55" s="94">
        <f>'01 - stavební část'!J35</f>
        <v>0</v>
      </c>
      <c r="AY55" s="94">
        <f>'01 - stavební část'!J36</f>
        <v>0</v>
      </c>
      <c r="AZ55" s="94">
        <f>'01 - stavební část'!F33</f>
        <v>0</v>
      </c>
      <c r="BA55" s="94">
        <f>'01 - stavební část'!F34</f>
        <v>0</v>
      </c>
      <c r="BB55" s="94">
        <f>'01 - stavební část'!F35</f>
        <v>0</v>
      </c>
      <c r="BC55" s="94">
        <f>'01 - stavební část'!F36</f>
        <v>0</v>
      </c>
      <c r="BD55" s="96">
        <f>'01 - stavební část'!F37</f>
        <v>0</v>
      </c>
      <c r="BT55" s="97" t="s">
        <v>77</v>
      </c>
      <c r="BV55" s="97" t="s">
        <v>71</v>
      </c>
      <c r="BW55" s="97" t="s">
        <v>78</v>
      </c>
      <c r="BX55" s="97" t="s">
        <v>5</v>
      </c>
      <c r="CL55" s="97" t="s">
        <v>19</v>
      </c>
      <c r="CM55" s="97" t="s">
        <v>79</v>
      </c>
    </row>
    <row r="56" spans="1:91" s="7" customFormat="1" ht="16.5" customHeight="1">
      <c r="A56" s="87" t="s">
        <v>73</v>
      </c>
      <c r="B56" s="88"/>
      <c r="C56" s="89"/>
      <c r="D56" s="271" t="s">
        <v>80</v>
      </c>
      <c r="E56" s="271"/>
      <c r="F56" s="271"/>
      <c r="G56" s="271"/>
      <c r="H56" s="271"/>
      <c r="I56" s="90"/>
      <c r="J56" s="271" t="s">
        <v>81</v>
      </c>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2">
        <f>'03 - elektroinstalace'!J30</f>
        <v>0</v>
      </c>
      <c r="AH56" s="273"/>
      <c r="AI56" s="273"/>
      <c r="AJ56" s="273"/>
      <c r="AK56" s="273"/>
      <c r="AL56" s="273"/>
      <c r="AM56" s="273"/>
      <c r="AN56" s="272">
        <f t="shared" si="0"/>
        <v>0</v>
      </c>
      <c r="AO56" s="273"/>
      <c r="AP56" s="273"/>
      <c r="AQ56" s="91" t="s">
        <v>76</v>
      </c>
      <c r="AR56" s="92"/>
      <c r="AS56" s="93">
        <v>0</v>
      </c>
      <c r="AT56" s="94">
        <f t="shared" si="1"/>
        <v>0</v>
      </c>
      <c r="AU56" s="95">
        <f>'03 - elektroinstalace'!P85</f>
        <v>0</v>
      </c>
      <c r="AV56" s="94">
        <f>'03 - elektroinstalace'!J33</f>
        <v>0</v>
      </c>
      <c r="AW56" s="94">
        <f>'03 - elektroinstalace'!J34</f>
        <v>0</v>
      </c>
      <c r="AX56" s="94">
        <f>'03 - elektroinstalace'!J35</f>
        <v>0</v>
      </c>
      <c r="AY56" s="94">
        <f>'03 - elektroinstalace'!J36</f>
        <v>0</v>
      </c>
      <c r="AZ56" s="94">
        <f>'03 - elektroinstalace'!F33</f>
        <v>0</v>
      </c>
      <c r="BA56" s="94">
        <f>'03 - elektroinstalace'!F34</f>
        <v>0</v>
      </c>
      <c r="BB56" s="94">
        <f>'03 - elektroinstalace'!F35</f>
        <v>0</v>
      </c>
      <c r="BC56" s="94">
        <f>'03 - elektroinstalace'!F36</f>
        <v>0</v>
      </c>
      <c r="BD56" s="96">
        <f>'03 - elektroinstalace'!F37</f>
        <v>0</v>
      </c>
      <c r="BT56" s="97" t="s">
        <v>77</v>
      </c>
      <c r="BV56" s="97" t="s">
        <v>71</v>
      </c>
      <c r="BW56" s="97" t="s">
        <v>82</v>
      </c>
      <c r="BX56" s="97" t="s">
        <v>5</v>
      </c>
      <c r="CL56" s="97" t="s">
        <v>19</v>
      </c>
      <c r="CM56" s="97" t="s">
        <v>79</v>
      </c>
    </row>
    <row r="57" spans="1:91" s="7" customFormat="1" ht="16.5" customHeight="1">
      <c r="A57" s="87" t="s">
        <v>73</v>
      </c>
      <c r="B57" s="88"/>
      <c r="C57" s="89"/>
      <c r="D57" s="271" t="s">
        <v>83</v>
      </c>
      <c r="E57" s="271"/>
      <c r="F57" s="271"/>
      <c r="G57" s="271"/>
      <c r="H57" s="271"/>
      <c r="I57" s="90"/>
      <c r="J57" s="271" t="s">
        <v>84</v>
      </c>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2">
        <f>'04 - Vybavení kuchyně'!J30</f>
        <v>0</v>
      </c>
      <c r="AH57" s="273"/>
      <c r="AI57" s="273"/>
      <c r="AJ57" s="273"/>
      <c r="AK57" s="273"/>
      <c r="AL57" s="273"/>
      <c r="AM57" s="273"/>
      <c r="AN57" s="272">
        <f t="shared" si="0"/>
        <v>0</v>
      </c>
      <c r="AO57" s="273"/>
      <c r="AP57" s="273"/>
      <c r="AQ57" s="91" t="s">
        <v>76</v>
      </c>
      <c r="AR57" s="92"/>
      <c r="AS57" s="93">
        <v>0</v>
      </c>
      <c r="AT57" s="94">
        <f t="shared" si="1"/>
        <v>0</v>
      </c>
      <c r="AU57" s="95">
        <f>'04 - Vybavení kuchyně'!P81</f>
        <v>0</v>
      </c>
      <c r="AV57" s="94">
        <f>'04 - Vybavení kuchyně'!J33</f>
        <v>0</v>
      </c>
      <c r="AW57" s="94">
        <f>'04 - Vybavení kuchyně'!J34</f>
        <v>0</v>
      </c>
      <c r="AX57" s="94">
        <f>'04 - Vybavení kuchyně'!J35</f>
        <v>0</v>
      </c>
      <c r="AY57" s="94">
        <f>'04 - Vybavení kuchyně'!J36</f>
        <v>0</v>
      </c>
      <c r="AZ57" s="94">
        <f>'04 - Vybavení kuchyně'!F33</f>
        <v>0</v>
      </c>
      <c r="BA57" s="94">
        <f>'04 - Vybavení kuchyně'!F34</f>
        <v>0</v>
      </c>
      <c r="BB57" s="94">
        <f>'04 - Vybavení kuchyně'!F35</f>
        <v>0</v>
      </c>
      <c r="BC57" s="94">
        <f>'04 - Vybavení kuchyně'!F36</f>
        <v>0</v>
      </c>
      <c r="BD57" s="96">
        <f>'04 - Vybavení kuchyně'!F37</f>
        <v>0</v>
      </c>
      <c r="BT57" s="97" t="s">
        <v>77</v>
      </c>
      <c r="BV57" s="97" t="s">
        <v>71</v>
      </c>
      <c r="BW57" s="97" t="s">
        <v>85</v>
      </c>
      <c r="BX57" s="97" t="s">
        <v>5</v>
      </c>
      <c r="CL57" s="97" t="s">
        <v>19</v>
      </c>
      <c r="CM57" s="97" t="s">
        <v>79</v>
      </c>
    </row>
    <row r="58" spans="1:91" s="7" customFormat="1" ht="16.5" customHeight="1">
      <c r="A58" s="87" t="s">
        <v>73</v>
      </c>
      <c r="B58" s="88"/>
      <c r="C58" s="89"/>
      <c r="D58" s="271" t="s">
        <v>86</v>
      </c>
      <c r="E58" s="271"/>
      <c r="F58" s="271"/>
      <c r="G58" s="271"/>
      <c r="H58" s="271"/>
      <c r="I58" s="90"/>
      <c r="J58" s="271" t="s">
        <v>87</v>
      </c>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2">
        <f>'05 - VRN'!J30</f>
        <v>0</v>
      </c>
      <c r="AH58" s="273"/>
      <c r="AI58" s="273"/>
      <c r="AJ58" s="273"/>
      <c r="AK58" s="273"/>
      <c r="AL58" s="273"/>
      <c r="AM58" s="273"/>
      <c r="AN58" s="272">
        <f t="shared" si="0"/>
        <v>0</v>
      </c>
      <c r="AO58" s="273"/>
      <c r="AP58" s="273"/>
      <c r="AQ58" s="91" t="s">
        <v>76</v>
      </c>
      <c r="AR58" s="92"/>
      <c r="AS58" s="93">
        <v>0</v>
      </c>
      <c r="AT58" s="94">
        <f t="shared" si="1"/>
        <v>0</v>
      </c>
      <c r="AU58" s="95">
        <f>'05 - VRN'!P80</f>
        <v>0</v>
      </c>
      <c r="AV58" s="94">
        <f>'05 - VRN'!J33</f>
        <v>0</v>
      </c>
      <c r="AW58" s="94">
        <f>'05 - VRN'!J34</f>
        <v>0</v>
      </c>
      <c r="AX58" s="94">
        <f>'05 - VRN'!J35</f>
        <v>0</v>
      </c>
      <c r="AY58" s="94">
        <f>'05 - VRN'!J36</f>
        <v>0</v>
      </c>
      <c r="AZ58" s="94">
        <f>'05 - VRN'!F33</f>
        <v>0</v>
      </c>
      <c r="BA58" s="94">
        <f>'05 - VRN'!F34</f>
        <v>0</v>
      </c>
      <c r="BB58" s="94">
        <f>'05 - VRN'!F35</f>
        <v>0</v>
      </c>
      <c r="BC58" s="94">
        <f>'05 - VRN'!F36</f>
        <v>0</v>
      </c>
      <c r="BD58" s="96">
        <f>'05 - VRN'!F37</f>
        <v>0</v>
      </c>
      <c r="BT58" s="97" t="s">
        <v>77</v>
      </c>
      <c r="BV58" s="97" t="s">
        <v>71</v>
      </c>
      <c r="BW58" s="97" t="s">
        <v>88</v>
      </c>
      <c r="BX58" s="97" t="s">
        <v>5</v>
      </c>
      <c r="CL58" s="97" t="s">
        <v>19</v>
      </c>
      <c r="CM58" s="97" t="s">
        <v>79</v>
      </c>
    </row>
    <row r="59" spans="1:91" s="7" customFormat="1" ht="16.5" customHeight="1">
      <c r="A59" s="87" t="s">
        <v>73</v>
      </c>
      <c r="B59" s="88"/>
      <c r="C59" s="89"/>
      <c r="D59" s="271" t="s">
        <v>89</v>
      </c>
      <c r="E59" s="271"/>
      <c r="F59" s="271"/>
      <c r="G59" s="271"/>
      <c r="H59" s="271"/>
      <c r="I59" s="90"/>
      <c r="J59" s="271" t="s">
        <v>90</v>
      </c>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2">
        <f>'02 - ZTI'!J30</f>
        <v>0</v>
      </c>
      <c r="AH59" s="273"/>
      <c r="AI59" s="273"/>
      <c r="AJ59" s="273"/>
      <c r="AK59" s="273"/>
      <c r="AL59" s="273"/>
      <c r="AM59" s="273"/>
      <c r="AN59" s="272">
        <f t="shared" si="0"/>
        <v>0</v>
      </c>
      <c r="AO59" s="273"/>
      <c r="AP59" s="273"/>
      <c r="AQ59" s="91" t="s">
        <v>76</v>
      </c>
      <c r="AR59" s="92"/>
      <c r="AS59" s="98">
        <v>0</v>
      </c>
      <c r="AT59" s="99">
        <f t="shared" si="1"/>
        <v>0</v>
      </c>
      <c r="AU59" s="100">
        <f>'02 - ZTI'!P84</f>
        <v>0</v>
      </c>
      <c r="AV59" s="99">
        <f>'02 - ZTI'!J33</f>
        <v>0</v>
      </c>
      <c r="AW59" s="99">
        <f>'02 - ZTI'!J34</f>
        <v>0</v>
      </c>
      <c r="AX59" s="99">
        <f>'02 - ZTI'!J35</f>
        <v>0</v>
      </c>
      <c r="AY59" s="99">
        <f>'02 - ZTI'!J36</f>
        <v>0</v>
      </c>
      <c r="AZ59" s="99">
        <f>'02 - ZTI'!F33</f>
        <v>0</v>
      </c>
      <c r="BA59" s="99">
        <f>'02 - ZTI'!F34</f>
        <v>0</v>
      </c>
      <c r="BB59" s="99">
        <f>'02 - ZTI'!F35</f>
        <v>0</v>
      </c>
      <c r="BC59" s="99">
        <f>'02 - ZTI'!F36</f>
        <v>0</v>
      </c>
      <c r="BD59" s="101">
        <f>'02 - ZTI'!F37</f>
        <v>0</v>
      </c>
      <c r="BT59" s="97" t="s">
        <v>77</v>
      </c>
      <c r="BV59" s="97" t="s">
        <v>71</v>
      </c>
      <c r="BW59" s="97" t="s">
        <v>91</v>
      </c>
      <c r="BX59" s="97" t="s">
        <v>5</v>
      </c>
      <c r="CL59" s="97" t="s">
        <v>19</v>
      </c>
      <c r="CM59" s="97" t="s">
        <v>79</v>
      </c>
    </row>
    <row r="60" spans="1:57" s="2" customFormat="1" ht="30" customHeight="1">
      <c r="A60" s="35"/>
      <c r="B60" s="36"/>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40"/>
      <c r="AS60" s="35"/>
      <c r="AT60" s="35"/>
      <c r="AU60" s="35"/>
      <c r="AV60" s="35"/>
      <c r="AW60" s="35"/>
      <c r="AX60" s="35"/>
      <c r="AY60" s="35"/>
      <c r="AZ60" s="35"/>
      <c r="BA60" s="35"/>
      <c r="BB60" s="35"/>
      <c r="BC60" s="35"/>
      <c r="BD60" s="35"/>
      <c r="BE60" s="35"/>
    </row>
    <row r="61" spans="1:57" s="2" customFormat="1" ht="6.95" customHeight="1">
      <c r="A61" s="35"/>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0"/>
      <c r="AS61" s="35"/>
      <c r="AT61" s="35"/>
      <c r="AU61" s="35"/>
      <c r="AV61" s="35"/>
      <c r="AW61" s="35"/>
      <c r="AX61" s="35"/>
      <c r="AY61" s="35"/>
      <c r="AZ61" s="35"/>
      <c r="BA61" s="35"/>
      <c r="BB61" s="35"/>
      <c r="BC61" s="35"/>
      <c r="BD61" s="35"/>
      <c r="BE61" s="35"/>
    </row>
  </sheetData>
  <sheetProtection algorithmName="SHA-512" hashValue="GIHN6calzxgJkM0XbrAnbkgGLbuv5y5OAmp2oPbtnBllziDOiguqv5Aj63jNCjG5QkC1VvrNaMOlTQjQcD0BsQ==" saltValue="MghxX3SDo1VCHz0gMi+pAieh7KVfq4Ozu0Y8FnnCFGyj3Yk68vZoiN5DgLqfEvYwxO5/p9ZpYKdt806rBGME6Q=="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AG54:AM54"/>
    <mergeCell ref="AN54:AP54"/>
    <mergeCell ref="L45:AO45"/>
    <mergeCell ref="AM47:AN47"/>
    <mergeCell ref="AM49:AP49"/>
    <mergeCell ref="AS49:AT51"/>
    <mergeCell ref="AM50:AP50"/>
  </mergeCells>
  <hyperlinks>
    <hyperlink ref="A55" location="'01 - stavební část'!C2" display="/"/>
    <hyperlink ref="A56" location="'03 - elektroinstalace'!C2" display="/"/>
    <hyperlink ref="A57" location="'04 - Vybavení kuchyně'!C2" display="/"/>
    <hyperlink ref="A58" location="'05 - VRN'!C2" display="/"/>
    <hyperlink ref="A59" location="'02 - ZTI'!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5"/>
      <c r="M2" s="295"/>
      <c r="N2" s="295"/>
      <c r="O2" s="295"/>
      <c r="P2" s="295"/>
      <c r="Q2" s="295"/>
      <c r="R2" s="295"/>
      <c r="S2" s="295"/>
      <c r="T2" s="295"/>
      <c r="U2" s="295"/>
      <c r="V2" s="295"/>
      <c r="AT2" s="18" t="s">
        <v>78</v>
      </c>
    </row>
    <row r="3" spans="2:46" s="1" customFormat="1" ht="6.95" customHeight="1" hidden="1">
      <c r="B3" s="102"/>
      <c r="C3" s="103"/>
      <c r="D3" s="103"/>
      <c r="E3" s="103"/>
      <c r="F3" s="103"/>
      <c r="G3" s="103"/>
      <c r="H3" s="103"/>
      <c r="I3" s="103"/>
      <c r="J3" s="103"/>
      <c r="K3" s="103"/>
      <c r="L3" s="21"/>
      <c r="AT3" s="18" t="s">
        <v>79</v>
      </c>
    </row>
    <row r="4" spans="2:46" s="1" customFormat="1" ht="24.95" customHeight="1" hidden="1">
      <c r="B4" s="21"/>
      <c r="D4" s="104" t="s">
        <v>92</v>
      </c>
      <c r="L4" s="21"/>
      <c r="M4" s="105" t="s">
        <v>10</v>
      </c>
      <c r="AT4" s="18" t="s">
        <v>4</v>
      </c>
    </row>
    <row r="5" spans="2:12" s="1" customFormat="1" ht="6.95" customHeight="1" hidden="1">
      <c r="B5" s="21"/>
      <c r="L5" s="21"/>
    </row>
    <row r="6" spans="2:12" s="1" customFormat="1" ht="12" customHeight="1" hidden="1">
      <c r="B6" s="21"/>
      <c r="D6" s="106" t="s">
        <v>16</v>
      </c>
      <c r="L6" s="21"/>
    </row>
    <row r="7" spans="2:12" s="1" customFormat="1" ht="16.5" customHeight="1" hidden="1">
      <c r="B7" s="21"/>
      <c r="E7" s="296" t="str">
        <f>'Rekapitulace stavby'!K6</f>
        <v>Úprava kuchyně MŠ Jiráskova, Nový Jičín</v>
      </c>
      <c r="F7" s="297"/>
      <c r="G7" s="297"/>
      <c r="H7" s="297"/>
      <c r="L7" s="21"/>
    </row>
    <row r="8" spans="1:31" s="2" customFormat="1" ht="12" customHeight="1" hidden="1">
      <c r="A8" s="35"/>
      <c r="B8" s="40"/>
      <c r="C8" s="35"/>
      <c r="D8" s="106" t="s">
        <v>93</v>
      </c>
      <c r="E8" s="35"/>
      <c r="F8" s="35"/>
      <c r="G8" s="35"/>
      <c r="H8" s="35"/>
      <c r="I8" s="35"/>
      <c r="J8" s="35"/>
      <c r="K8" s="35"/>
      <c r="L8" s="107"/>
      <c r="S8" s="35"/>
      <c r="T8" s="35"/>
      <c r="U8" s="35"/>
      <c r="V8" s="35"/>
      <c r="W8" s="35"/>
      <c r="X8" s="35"/>
      <c r="Y8" s="35"/>
      <c r="Z8" s="35"/>
      <c r="AA8" s="35"/>
      <c r="AB8" s="35"/>
      <c r="AC8" s="35"/>
      <c r="AD8" s="35"/>
      <c r="AE8" s="35"/>
    </row>
    <row r="9" spans="1:31" s="2" customFormat="1" ht="16.5" customHeight="1" hidden="1">
      <c r="A9" s="35"/>
      <c r="B9" s="40"/>
      <c r="C9" s="35"/>
      <c r="D9" s="35"/>
      <c r="E9" s="298" t="s">
        <v>94</v>
      </c>
      <c r="F9" s="299"/>
      <c r="G9" s="299"/>
      <c r="H9" s="299"/>
      <c r="I9" s="35"/>
      <c r="J9" s="35"/>
      <c r="K9" s="35"/>
      <c r="L9" s="107"/>
      <c r="S9" s="35"/>
      <c r="T9" s="35"/>
      <c r="U9" s="35"/>
      <c r="V9" s="35"/>
      <c r="W9" s="35"/>
      <c r="X9" s="35"/>
      <c r="Y9" s="35"/>
      <c r="Z9" s="35"/>
      <c r="AA9" s="35"/>
      <c r="AB9" s="35"/>
      <c r="AC9" s="35"/>
      <c r="AD9" s="35"/>
      <c r="AE9" s="35"/>
    </row>
    <row r="10" spans="1:31" s="2" customFormat="1" ht="11.25" hidden="1">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hidden="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hidden="1">
      <c r="A12" s="35"/>
      <c r="B12" s="40"/>
      <c r="C12" s="35"/>
      <c r="D12" s="106" t="s">
        <v>21</v>
      </c>
      <c r="E12" s="35"/>
      <c r="F12" s="108" t="s">
        <v>22</v>
      </c>
      <c r="G12" s="35"/>
      <c r="H12" s="35"/>
      <c r="I12" s="106" t="s">
        <v>23</v>
      </c>
      <c r="J12" s="109" t="str">
        <f>'Rekapitulace stavby'!AN8</f>
        <v>14. 2. 2022</v>
      </c>
      <c r="K12" s="35"/>
      <c r="L12" s="107"/>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hidden="1">
      <c r="A14" s="35"/>
      <c r="B14" s="40"/>
      <c r="C14" s="35"/>
      <c r="D14" s="106" t="s">
        <v>25</v>
      </c>
      <c r="E14" s="35"/>
      <c r="F14" s="35"/>
      <c r="G14" s="35"/>
      <c r="H14" s="35"/>
      <c r="I14" s="106" t="s">
        <v>26</v>
      </c>
      <c r="J14" s="108" t="str">
        <f>IF('Rekapitulace stavby'!AN10="","",'Rekapitulace stavby'!AN10)</f>
        <v/>
      </c>
      <c r="K14" s="35"/>
      <c r="L14" s="107"/>
      <c r="S14" s="35"/>
      <c r="T14" s="35"/>
      <c r="U14" s="35"/>
      <c r="V14" s="35"/>
      <c r="W14" s="35"/>
      <c r="X14" s="35"/>
      <c r="Y14" s="35"/>
      <c r="Z14" s="35"/>
      <c r="AA14" s="35"/>
      <c r="AB14" s="35"/>
      <c r="AC14" s="35"/>
      <c r="AD14" s="35"/>
      <c r="AE14" s="35"/>
    </row>
    <row r="15" spans="1:31" s="2" customFormat="1" ht="18" customHeight="1" hidden="1">
      <c r="A15" s="35"/>
      <c r="B15" s="40"/>
      <c r="C15" s="35"/>
      <c r="D15" s="35"/>
      <c r="E15" s="108" t="str">
        <f>IF('Rekapitulace stavby'!E11="","",'Rekapitulace stavby'!E11)</f>
        <v xml:space="preserve"> </v>
      </c>
      <c r="F15" s="35"/>
      <c r="G15" s="35"/>
      <c r="H15" s="35"/>
      <c r="I15" s="106" t="s">
        <v>27</v>
      </c>
      <c r="J15" s="108" t="str">
        <f>IF('Rekapitulace stavby'!AN11="","",'Rekapitulace stavby'!AN11)</f>
        <v/>
      </c>
      <c r="K15" s="35"/>
      <c r="L15" s="107"/>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hidden="1">
      <c r="A17" s="35"/>
      <c r="B17" s="40"/>
      <c r="C17" s="35"/>
      <c r="D17" s="106" t="s">
        <v>28</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hidden="1">
      <c r="A18" s="35"/>
      <c r="B18" s="40"/>
      <c r="C18" s="35"/>
      <c r="D18" s="35"/>
      <c r="E18" s="300" t="str">
        <f>'Rekapitulace stavby'!E14</f>
        <v>Vyplň údaj</v>
      </c>
      <c r="F18" s="301"/>
      <c r="G18" s="301"/>
      <c r="H18" s="301"/>
      <c r="I18" s="106" t="s">
        <v>27</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hidden="1">
      <c r="A20" s="35"/>
      <c r="B20" s="40"/>
      <c r="C20" s="35"/>
      <c r="D20" s="106" t="s">
        <v>30</v>
      </c>
      <c r="E20" s="35"/>
      <c r="F20" s="35"/>
      <c r="G20" s="35"/>
      <c r="H20" s="35"/>
      <c r="I20" s="106" t="s">
        <v>26</v>
      </c>
      <c r="J20" s="108" t="str">
        <f>IF('Rekapitulace stavby'!AN16="","",'Rekapitulace stavby'!AN16)</f>
        <v/>
      </c>
      <c r="K20" s="35"/>
      <c r="L20" s="107"/>
      <c r="S20" s="35"/>
      <c r="T20" s="35"/>
      <c r="U20" s="35"/>
      <c r="V20" s="35"/>
      <c r="W20" s="35"/>
      <c r="X20" s="35"/>
      <c r="Y20" s="35"/>
      <c r="Z20" s="35"/>
      <c r="AA20" s="35"/>
      <c r="AB20" s="35"/>
      <c r="AC20" s="35"/>
      <c r="AD20" s="35"/>
      <c r="AE20" s="35"/>
    </row>
    <row r="21" spans="1:31" s="2" customFormat="1" ht="18" customHeight="1" hidden="1">
      <c r="A21" s="35"/>
      <c r="B21" s="40"/>
      <c r="C21" s="35"/>
      <c r="D21" s="35"/>
      <c r="E21" s="108" t="str">
        <f>IF('Rekapitulace stavby'!E17="","",'Rekapitulace stavby'!E17)</f>
        <v xml:space="preserve"> </v>
      </c>
      <c r="F21" s="35"/>
      <c r="G21" s="35"/>
      <c r="H21" s="35"/>
      <c r="I21" s="106" t="s">
        <v>27</v>
      </c>
      <c r="J21" s="108" t="str">
        <f>IF('Rekapitulace stavby'!AN17="","",'Rekapitulace stavby'!AN17)</f>
        <v/>
      </c>
      <c r="K21" s="35"/>
      <c r="L21" s="107"/>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hidden="1">
      <c r="A23" s="35"/>
      <c r="B23" s="40"/>
      <c r="C23" s="35"/>
      <c r="D23" s="106" t="s">
        <v>32</v>
      </c>
      <c r="E23" s="35"/>
      <c r="F23" s="35"/>
      <c r="G23" s="35"/>
      <c r="H23" s="35"/>
      <c r="I23" s="106" t="s">
        <v>26</v>
      </c>
      <c r="J23" s="108" t="str">
        <f>IF('Rekapitulace stavby'!AN19="","",'Rekapitulace stavby'!AN19)</f>
        <v/>
      </c>
      <c r="K23" s="35"/>
      <c r="L23" s="107"/>
      <c r="S23" s="35"/>
      <c r="T23" s="35"/>
      <c r="U23" s="35"/>
      <c r="V23" s="35"/>
      <c r="W23" s="35"/>
      <c r="X23" s="35"/>
      <c r="Y23" s="35"/>
      <c r="Z23" s="35"/>
      <c r="AA23" s="35"/>
      <c r="AB23" s="35"/>
      <c r="AC23" s="35"/>
      <c r="AD23" s="35"/>
      <c r="AE23" s="35"/>
    </row>
    <row r="24" spans="1:31" s="2" customFormat="1" ht="18" customHeight="1" hidden="1">
      <c r="A24" s="35"/>
      <c r="B24" s="40"/>
      <c r="C24" s="35"/>
      <c r="D24" s="35"/>
      <c r="E24" s="108" t="str">
        <f>IF('Rekapitulace stavby'!E20="","",'Rekapitulace stavby'!E20)</f>
        <v xml:space="preserve"> </v>
      </c>
      <c r="F24" s="35"/>
      <c r="G24" s="35"/>
      <c r="H24" s="35"/>
      <c r="I24" s="106" t="s">
        <v>27</v>
      </c>
      <c r="J24" s="108" t="str">
        <f>IF('Rekapitulace stavby'!AN20="","",'Rekapitulace stavby'!AN20)</f>
        <v/>
      </c>
      <c r="K24" s="35"/>
      <c r="L24" s="107"/>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hidden="1">
      <c r="A26" s="35"/>
      <c r="B26" s="40"/>
      <c r="C26" s="35"/>
      <c r="D26" s="106" t="s">
        <v>33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hidden="1">
      <c r="A27" s="110"/>
      <c r="B27" s="111"/>
      <c r="C27" s="110"/>
      <c r="D27" s="110"/>
      <c r="E27" s="302" t="s">
        <v>19</v>
      </c>
      <c r="F27" s="302"/>
      <c r="G27" s="302"/>
      <c r="H27" s="302"/>
      <c r="I27" s="110"/>
      <c r="J27" s="110"/>
      <c r="K27" s="110"/>
      <c r="L27" s="112"/>
      <c r="S27" s="110"/>
      <c r="T27" s="110"/>
      <c r="U27" s="110"/>
      <c r="V27" s="110"/>
      <c r="W27" s="110"/>
      <c r="X27" s="110"/>
      <c r="Y27" s="110"/>
      <c r="Z27" s="110"/>
      <c r="AA27" s="110"/>
      <c r="AB27" s="110"/>
      <c r="AC27" s="110"/>
      <c r="AD27" s="110"/>
      <c r="AE27" s="110"/>
    </row>
    <row r="28" spans="1:31" s="2" customFormat="1" ht="6.95" customHeight="1" hidden="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hidden="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hidden="1">
      <c r="A30" s="35"/>
      <c r="B30" s="40"/>
      <c r="C30" s="35"/>
      <c r="D30" s="114" t="s">
        <v>35</v>
      </c>
      <c r="E30" s="35"/>
      <c r="F30" s="35"/>
      <c r="G30" s="35"/>
      <c r="H30" s="35"/>
      <c r="I30" s="35"/>
      <c r="J30" s="115">
        <f>ROUND(J93,2)</f>
        <v>0</v>
      </c>
      <c r="K30" s="35"/>
      <c r="L30" s="107"/>
      <c r="S30" s="35"/>
      <c r="T30" s="35"/>
      <c r="U30" s="35"/>
      <c r="V30" s="35"/>
      <c r="W30" s="35"/>
      <c r="X30" s="35"/>
      <c r="Y30" s="35"/>
      <c r="Z30" s="35"/>
      <c r="AA30" s="35"/>
      <c r="AB30" s="35"/>
      <c r="AC30" s="35"/>
      <c r="AD30" s="35"/>
      <c r="AE30" s="35"/>
    </row>
    <row r="31" spans="1:31" s="2" customFormat="1" ht="6.95" customHeight="1" hidden="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16" t="s">
        <v>37</v>
      </c>
      <c r="G32" s="35"/>
      <c r="H32" s="35"/>
      <c r="I32" s="116" t="s">
        <v>36</v>
      </c>
      <c r="J32" s="116" t="s">
        <v>38</v>
      </c>
      <c r="K32" s="35"/>
      <c r="L32" s="107"/>
      <c r="S32" s="35"/>
      <c r="T32" s="35"/>
      <c r="U32" s="35"/>
      <c r="V32" s="35"/>
      <c r="W32" s="35"/>
      <c r="X32" s="35"/>
      <c r="Y32" s="35"/>
      <c r="Z32" s="35"/>
      <c r="AA32" s="35"/>
      <c r="AB32" s="35"/>
      <c r="AC32" s="35"/>
      <c r="AD32" s="35"/>
      <c r="AE32" s="35"/>
    </row>
    <row r="33" spans="1:31" s="2" customFormat="1" ht="14.45" customHeight="1" hidden="1">
      <c r="A33" s="35"/>
      <c r="B33" s="40"/>
      <c r="C33" s="35"/>
      <c r="D33" s="117" t="s">
        <v>39</v>
      </c>
      <c r="E33" s="106" t="s">
        <v>40</v>
      </c>
      <c r="F33" s="118">
        <f>ROUND((SUM(BE93:BE536)),2)</f>
        <v>0</v>
      </c>
      <c r="G33" s="35"/>
      <c r="H33" s="35"/>
      <c r="I33" s="119">
        <v>0.21</v>
      </c>
      <c r="J33" s="118">
        <f>ROUND(((SUM(BE93:BE536))*I33),2)</f>
        <v>0</v>
      </c>
      <c r="K33" s="35"/>
      <c r="L33" s="107"/>
      <c r="S33" s="35"/>
      <c r="T33" s="35"/>
      <c r="U33" s="35"/>
      <c r="V33" s="35"/>
      <c r="W33" s="35"/>
      <c r="X33" s="35"/>
      <c r="Y33" s="35"/>
      <c r="Z33" s="35"/>
      <c r="AA33" s="35"/>
      <c r="AB33" s="35"/>
      <c r="AC33" s="35"/>
      <c r="AD33" s="35"/>
      <c r="AE33" s="35"/>
    </row>
    <row r="34" spans="1:31" s="2" customFormat="1" ht="14.45" customHeight="1" hidden="1">
      <c r="A34" s="35"/>
      <c r="B34" s="40"/>
      <c r="C34" s="35"/>
      <c r="D34" s="35"/>
      <c r="E34" s="106" t="s">
        <v>41</v>
      </c>
      <c r="F34" s="118">
        <f>ROUND((SUM(BF93:BF536)),2)</f>
        <v>0</v>
      </c>
      <c r="G34" s="35"/>
      <c r="H34" s="35"/>
      <c r="I34" s="119">
        <v>0.15</v>
      </c>
      <c r="J34" s="118">
        <f>ROUND(((SUM(BF93:BF536))*I34),2)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42</v>
      </c>
      <c r="F35" s="118">
        <f>ROUND((SUM(BG93:BG536)),2)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43</v>
      </c>
      <c r="F36" s="118">
        <f>ROUND((SUM(BH93:BH536)),2)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44</v>
      </c>
      <c r="F37" s="118">
        <f>ROUND((SUM(BI93:BI536)),2)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hidden="1">
      <c r="A39" s="35"/>
      <c r="B39" s="40"/>
      <c r="C39" s="120"/>
      <c r="D39" s="121" t="s">
        <v>45</v>
      </c>
      <c r="E39" s="122"/>
      <c r="F39" s="122"/>
      <c r="G39" s="123" t="s">
        <v>46</v>
      </c>
      <c r="H39" s="124" t="s">
        <v>47</v>
      </c>
      <c r="I39" s="122"/>
      <c r="J39" s="125">
        <f>SUM(J30:J37)</f>
        <v>0</v>
      </c>
      <c r="K39" s="126"/>
      <c r="L39" s="107"/>
      <c r="S39" s="35"/>
      <c r="T39" s="35"/>
      <c r="U39" s="35"/>
      <c r="V39" s="35"/>
      <c r="W39" s="35"/>
      <c r="X39" s="35"/>
      <c r="Y39" s="35"/>
      <c r="Z39" s="35"/>
      <c r="AA39" s="35"/>
      <c r="AB39" s="35"/>
      <c r="AC39" s="35"/>
      <c r="AD39" s="35"/>
      <c r="AE39" s="35"/>
    </row>
    <row r="40" spans="1:31" s="2" customFormat="1" ht="14.45" customHeight="1" hidden="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1" ht="11.25" hidden="1"/>
    <row r="42" ht="11.25" hidden="1"/>
    <row r="43" ht="11.25" hidden="1"/>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95</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03" t="str">
        <f>E7</f>
        <v>Úprava kuchyně MŠ Jiráskova, Nový Jičín</v>
      </c>
      <c r="F48" s="304"/>
      <c r="G48" s="304"/>
      <c r="H48" s="30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93</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256" t="str">
        <f>E9</f>
        <v>01 - stavební část</v>
      </c>
      <c r="F50" s="305"/>
      <c r="G50" s="305"/>
      <c r="H50" s="30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14. 2. 2022</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 xml:space="preserve"> </v>
      </c>
      <c r="G54" s="37"/>
      <c r="H54" s="37"/>
      <c r="I54" s="30" t="s">
        <v>30</v>
      </c>
      <c r="J54" s="33" t="str">
        <f>E21</f>
        <v xml:space="preserve"> </v>
      </c>
      <c r="K54" s="37"/>
      <c r="L54" s="107"/>
      <c r="S54" s="35"/>
      <c r="T54" s="35"/>
      <c r="U54" s="35"/>
      <c r="V54" s="35"/>
      <c r="W54" s="35"/>
      <c r="X54" s="35"/>
      <c r="Y54" s="35"/>
      <c r="Z54" s="35"/>
      <c r="AA54" s="35"/>
      <c r="AB54" s="35"/>
      <c r="AC54" s="35"/>
      <c r="AD54" s="35"/>
      <c r="AE54" s="35"/>
    </row>
    <row r="55" spans="1:31" s="2" customFormat="1" ht="15.2" customHeight="1">
      <c r="A55" s="35"/>
      <c r="B55" s="36"/>
      <c r="C55" s="30" t="s">
        <v>28</v>
      </c>
      <c r="D55" s="37"/>
      <c r="E55" s="37"/>
      <c r="F55" s="28" t="str">
        <f>IF(E18="","",E18)</f>
        <v>Vyplň údaj</v>
      </c>
      <c r="G55" s="37"/>
      <c r="H55" s="37"/>
      <c r="I55" s="30" t="s">
        <v>32</v>
      </c>
      <c r="J55" s="33" t="str">
        <f>E24</f>
        <v xml:space="preserve"> </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96</v>
      </c>
      <c r="D57" s="132"/>
      <c r="E57" s="132"/>
      <c r="F57" s="132"/>
      <c r="G57" s="132"/>
      <c r="H57" s="132"/>
      <c r="I57" s="132"/>
      <c r="J57" s="133" t="s">
        <v>97</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67</v>
      </c>
      <c r="D59" s="37"/>
      <c r="E59" s="37"/>
      <c r="F59" s="37"/>
      <c r="G59" s="37"/>
      <c r="H59" s="37"/>
      <c r="I59" s="37"/>
      <c r="J59" s="78">
        <f>J93</f>
        <v>0</v>
      </c>
      <c r="K59" s="37"/>
      <c r="L59" s="107"/>
      <c r="S59" s="35"/>
      <c r="T59" s="35"/>
      <c r="U59" s="35"/>
      <c r="V59" s="35"/>
      <c r="W59" s="35"/>
      <c r="X59" s="35"/>
      <c r="Y59" s="35"/>
      <c r="Z59" s="35"/>
      <c r="AA59" s="35"/>
      <c r="AB59" s="35"/>
      <c r="AC59" s="35"/>
      <c r="AD59" s="35"/>
      <c r="AE59" s="35"/>
      <c r="AU59" s="18" t="s">
        <v>98</v>
      </c>
    </row>
    <row r="60" spans="2:12" s="9" customFormat="1" ht="24.95" customHeight="1">
      <c r="B60" s="135"/>
      <c r="C60" s="136"/>
      <c r="D60" s="137" t="s">
        <v>99</v>
      </c>
      <c r="E60" s="138"/>
      <c r="F60" s="138"/>
      <c r="G60" s="138"/>
      <c r="H60" s="138"/>
      <c r="I60" s="138"/>
      <c r="J60" s="139">
        <f>J94</f>
        <v>0</v>
      </c>
      <c r="K60" s="136"/>
      <c r="L60" s="140"/>
    </row>
    <row r="61" spans="2:12" s="10" customFormat="1" ht="19.9" customHeight="1">
      <c r="B61" s="141"/>
      <c r="C61" s="142"/>
      <c r="D61" s="143" t="s">
        <v>100</v>
      </c>
      <c r="E61" s="144"/>
      <c r="F61" s="144"/>
      <c r="G61" s="144"/>
      <c r="H61" s="144"/>
      <c r="I61" s="144"/>
      <c r="J61" s="145">
        <f>J95</f>
        <v>0</v>
      </c>
      <c r="K61" s="142"/>
      <c r="L61" s="146"/>
    </row>
    <row r="62" spans="2:12" s="10" customFormat="1" ht="19.9" customHeight="1">
      <c r="B62" s="141"/>
      <c r="C62" s="142"/>
      <c r="D62" s="143" t="s">
        <v>101</v>
      </c>
      <c r="E62" s="144"/>
      <c r="F62" s="144"/>
      <c r="G62" s="144"/>
      <c r="H62" s="144"/>
      <c r="I62" s="144"/>
      <c r="J62" s="145">
        <f>J116</f>
        <v>0</v>
      </c>
      <c r="K62" s="142"/>
      <c r="L62" s="146"/>
    </row>
    <row r="63" spans="2:12" s="10" customFormat="1" ht="19.9" customHeight="1">
      <c r="B63" s="141"/>
      <c r="C63" s="142"/>
      <c r="D63" s="143" t="s">
        <v>102</v>
      </c>
      <c r="E63" s="144"/>
      <c r="F63" s="144"/>
      <c r="G63" s="144"/>
      <c r="H63" s="144"/>
      <c r="I63" s="144"/>
      <c r="J63" s="145">
        <f>J118</f>
        <v>0</v>
      </c>
      <c r="K63" s="142"/>
      <c r="L63" s="146"/>
    </row>
    <row r="64" spans="2:12" s="10" customFormat="1" ht="19.9" customHeight="1">
      <c r="B64" s="141"/>
      <c r="C64" s="142"/>
      <c r="D64" s="143" t="s">
        <v>103</v>
      </c>
      <c r="E64" s="144"/>
      <c r="F64" s="144"/>
      <c r="G64" s="144"/>
      <c r="H64" s="144"/>
      <c r="I64" s="144"/>
      <c r="J64" s="145">
        <f>J237</f>
        <v>0</v>
      </c>
      <c r="K64" s="142"/>
      <c r="L64" s="146"/>
    </row>
    <row r="65" spans="2:12" s="10" customFormat="1" ht="19.9" customHeight="1">
      <c r="B65" s="141"/>
      <c r="C65" s="142"/>
      <c r="D65" s="143" t="s">
        <v>104</v>
      </c>
      <c r="E65" s="144"/>
      <c r="F65" s="144"/>
      <c r="G65" s="144"/>
      <c r="H65" s="144"/>
      <c r="I65" s="144"/>
      <c r="J65" s="145">
        <f>J375</f>
        <v>0</v>
      </c>
      <c r="K65" s="142"/>
      <c r="L65" s="146"/>
    </row>
    <row r="66" spans="2:12" s="10" customFormat="1" ht="19.9" customHeight="1">
      <c r="B66" s="141"/>
      <c r="C66" s="142"/>
      <c r="D66" s="143" t="s">
        <v>105</v>
      </c>
      <c r="E66" s="144"/>
      <c r="F66" s="144"/>
      <c r="G66" s="144"/>
      <c r="H66" s="144"/>
      <c r="I66" s="144"/>
      <c r="J66" s="145">
        <f>J380</f>
        <v>0</v>
      </c>
      <c r="K66" s="142"/>
      <c r="L66" s="146"/>
    </row>
    <row r="67" spans="2:12" s="9" customFormat="1" ht="24.95" customHeight="1">
      <c r="B67" s="135"/>
      <c r="C67" s="136"/>
      <c r="D67" s="137" t="s">
        <v>106</v>
      </c>
      <c r="E67" s="138"/>
      <c r="F67" s="138"/>
      <c r="G67" s="138"/>
      <c r="H67" s="138"/>
      <c r="I67" s="138"/>
      <c r="J67" s="139">
        <f>J384</f>
        <v>0</v>
      </c>
      <c r="K67" s="136"/>
      <c r="L67" s="140"/>
    </row>
    <row r="68" spans="2:12" s="10" customFormat="1" ht="19.9" customHeight="1">
      <c r="B68" s="141"/>
      <c r="C68" s="142"/>
      <c r="D68" s="143" t="s">
        <v>107</v>
      </c>
      <c r="E68" s="144"/>
      <c r="F68" s="144"/>
      <c r="G68" s="144"/>
      <c r="H68" s="144"/>
      <c r="I68" s="144"/>
      <c r="J68" s="145">
        <f>J385</f>
        <v>0</v>
      </c>
      <c r="K68" s="142"/>
      <c r="L68" s="146"/>
    </row>
    <row r="69" spans="2:12" s="10" customFormat="1" ht="19.9" customHeight="1">
      <c r="B69" s="141"/>
      <c r="C69" s="142"/>
      <c r="D69" s="143" t="s">
        <v>108</v>
      </c>
      <c r="E69" s="144"/>
      <c r="F69" s="144"/>
      <c r="G69" s="144"/>
      <c r="H69" s="144"/>
      <c r="I69" s="144"/>
      <c r="J69" s="145">
        <f>J419</f>
        <v>0</v>
      </c>
      <c r="K69" s="142"/>
      <c r="L69" s="146"/>
    </row>
    <row r="70" spans="2:12" s="10" customFormat="1" ht="19.9" customHeight="1">
      <c r="B70" s="141"/>
      <c r="C70" s="142"/>
      <c r="D70" s="143" t="s">
        <v>109</v>
      </c>
      <c r="E70" s="144"/>
      <c r="F70" s="144"/>
      <c r="G70" s="144"/>
      <c r="H70" s="144"/>
      <c r="I70" s="144"/>
      <c r="J70" s="145">
        <f>J436</f>
        <v>0</v>
      </c>
      <c r="K70" s="142"/>
      <c r="L70" s="146"/>
    </row>
    <row r="71" spans="2:12" s="10" customFormat="1" ht="19.9" customHeight="1">
      <c r="B71" s="141"/>
      <c r="C71" s="142"/>
      <c r="D71" s="143" t="s">
        <v>110</v>
      </c>
      <c r="E71" s="144"/>
      <c r="F71" s="144"/>
      <c r="G71" s="144"/>
      <c r="H71" s="144"/>
      <c r="I71" s="144"/>
      <c r="J71" s="145">
        <f>J478</f>
        <v>0</v>
      </c>
      <c r="K71" s="142"/>
      <c r="L71" s="146"/>
    </row>
    <row r="72" spans="2:12" s="10" customFormat="1" ht="19.9" customHeight="1">
      <c r="B72" s="141"/>
      <c r="C72" s="142"/>
      <c r="D72" s="143" t="s">
        <v>111</v>
      </c>
      <c r="E72" s="144"/>
      <c r="F72" s="144"/>
      <c r="G72" s="144"/>
      <c r="H72" s="144"/>
      <c r="I72" s="144"/>
      <c r="J72" s="145">
        <f>J515</f>
        <v>0</v>
      </c>
      <c r="K72" s="142"/>
      <c r="L72" s="146"/>
    </row>
    <row r="73" spans="2:12" s="10" customFormat="1" ht="19.9" customHeight="1">
      <c r="B73" s="141"/>
      <c r="C73" s="142"/>
      <c r="D73" s="143" t="s">
        <v>112</v>
      </c>
      <c r="E73" s="144"/>
      <c r="F73" s="144"/>
      <c r="G73" s="144"/>
      <c r="H73" s="144"/>
      <c r="I73" s="144"/>
      <c r="J73" s="145">
        <f>J517</f>
        <v>0</v>
      </c>
      <c r="K73" s="142"/>
      <c r="L73" s="146"/>
    </row>
    <row r="74" spans="1:31" s="2" customFormat="1" ht="21.7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6.95" customHeight="1">
      <c r="A75" s="35"/>
      <c r="B75" s="48"/>
      <c r="C75" s="49"/>
      <c r="D75" s="49"/>
      <c r="E75" s="49"/>
      <c r="F75" s="49"/>
      <c r="G75" s="49"/>
      <c r="H75" s="49"/>
      <c r="I75" s="49"/>
      <c r="J75" s="49"/>
      <c r="K75" s="49"/>
      <c r="L75" s="107"/>
      <c r="S75" s="35"/>
      <c r="T75" s="35"/>
      <c r="U75" s="35"/>
      <c r="V75" s="35"/>
      <c r="W75" s="35"/>
      <c r="X75" s="35"/>
      <c r="Y75" s="35"/>
      <c r="Z75" s="35"/>
      <c r="AA75" s="35"/>
      <c r="AB75" s="35"/>
      <c r="AC75" s="35"/>
      <c r="AD75" s="35"/>
      <c r="AE75" s="35"/>
    </row>
    <row r="79" spans="1:31" s="2" customFormat="1" ht="6.95" customHeight="1">
      <c r="A79" s="35"/>
      <c r="B79" s="50"/>
      <c r="C79" s="51"/>
      <c r="D79" s="51"/>
      <c r="E79" s="51"/>
      <c r="F79" s="51"/>
      <c r="G79" s="51"/>
      <c r="H79" s="51"/>
      <c r="I79" s="51"/>
      <c r="J79" s="51"/>
      <c r="K79" s="51"/>
      <c r="L79" s="107"/>
      <c r="S79" s="35"/>
      <c r="T79" s="35"/>
      <c r="U79" s="35"/>
      <c r="V79" s="35"/>
      <c r="W79" s="35"/>
      <c r="X79" s="35"/>
      <c r="Y79" s="35"/>
      <c r="Z79" s="35"/>
      <c r="AA79" s="35"/>
      <c r="AB79" s="35"/>
      <c r="AC79" s="35"/>
      <c r="AD79" s="35"/>
      <c r="AE79" s="35"/>
    </row>
    <row r="80" spans="1:31" s="2" customFormat="1" ht="24.95" customHeight="1">
      <c r="A80" s="35"/>
      <c r="B80" s="36"/>
      <c r="C80" s="24" t="s">
        <v>113</v>
      </c>
      <c r="D80" s="37"/>
      <c r="E80" s="37"/>
      <c r="F80" s="37"/>
      <c r="G80" s="37"/>
      <c r="H80" s="37"/>
      <c r="I80" s="37"/>
      <c r="J80" s="37"/>
      <c r="K80" s="37"/>
      <c r="L80" s="107"/>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107"/>
      <c r="S81" s="35"/>
      <c r="T81" s="35"/>
      <c r="U81" s="35"/>
      <c r="V81" s="35"/>
      <c r="W81" s="35"/>
      <c r="X81" s="35"/>
      <c r="Y81" s="35"/>
      <c r="Z81" s="35"/>
      <c r="AA81" s="35"/>
      <c r="AB81" s="35"/>
      <c r="AC81" s="35"/>
      <c r="AD81" s="35"/>
      <c r="AE81" s="35"/>
    </row>
    <row r="82" spans="1:31" s="2" customFormat="1" ht="12" customHeight="1">
      <c r="A82" s="35"/>
      <c r="B82" s="36"/>
      <c r="C82" s="30" t="s">
        <v>16</v>
      </c>
      <c r="D82" s="37"/>
      <c r="E82" s="37"/>
      <c r="F82" s="37"/>
      <c r="G82" s="37"/>
      <c r="H82" s="37"/>
      <c r="I82" s="37"/>
      <c r="J82" s="37"/>
      <c r="K82" s="37"/>
      <c r="L82" s="107"/>
      <c r="S82" s="35"/>
      <c r="T82" s="35"/>
      <c r="U82" s="35"/>
      <c r="V82" s="35"/>
      <c r="W82" s="35"/>
      <c r="X82" s="35"/>
      <c r="Y82" s="35"/>
      <c r="Z82" s="35"/>
      <c r="AA82" s="35"/>
      <c r="AB82" s="35"/>
      <c r="AC82" s="35"/>
      <c r="AD82" s="35"/>
      <c r="AE82" s="35"/>
    </row>
    <row r="83" spans="1:31" s="2" customFormat="1" ht="16.5" customHeight="1">
      <c r="A83" s="35"/>
      <c r="B83" s="36"/>
      <c r="C83" s="37"/>
      <c r="D83" s="37"/>
      <c r="E83" s="303" t="str">
        <f>E7</f>
        <v>Úprava kuchyně MŠ Jiráskova, Nový Jičín</v>
      </c>
      <c r="F83" s="304"/>
      <c r="G83" s="304"/>
      <c r="H83" s="304"/>
      <c r="I83" s="37"/>
      <c r="J83" s="37"/>
      <c r="K83" s="37"/>
      <c r="L83" s="107"/>
      <c r="S83" s="35"/>
      <c r="T83" s="35"/>
      <c r="U83" s="35"/>
      <c r="V83" s="35"/>
      <c r="W83" s="35"/>
      <c r="X83" s="35"/>
      <c r="Y83" s="35"/>
      <c r="Z83" s="35"/>
      <c r="AA83" s="35"/>
      <c r="AB83" s="35"/>
      <c r="AC83" s="35"/>
      <c r="AD83" s="35"/>
      <c r="AE83" s="35"/>
    </row>
    <row r="84" spans="1:31" s="2" customFormat="1" ht="12" customHeight="1">
      <c r="A84" s="35"/>
      <c r="B84" s="36"/>
      <c r="C84" s="30" t="s">
        <v>93</v>
      </c>
      <c r="D84" s="37"/>
      <c r="E84" s="37"/>
      <c r="F84" s="37"/>
      <c r="G84" s="37"/>
      <c r="H84" s="37"/>
      <c r="I84" s="37"/>
      <c r="J84" s="37"/>
      <c r="K84" s="37"/>
      <c r="L84" s="107"/>
      <c r="S84" s="35"/>
      <c r="T84" s="35"/>
      <c r="U84" s="35"/>
      <c r="V84" s="35"/>
      <c r="W84" s="35"/>
      <c r="X84" s="35"/>
      <c r="Y84" s="35"/>
      <c r="Z84" s="35"/>
      <c r="AA84" s="35"/>
      <c r="AB84" s="35"/>
      <c r="AC84" s="35"/>
      <c r="AD84" s="35"/>
      <c r="AE84" s="35"/>
    </row>
    <row r="85" spans="1:31" s="2" customFormat="1" ht="16.5" customHeight="1">
      <c r="A85" s="35"/>
      <c r="B85" s="36"/>
      <c r="C85" s="37"/>
      <c r="D85" s="37"/>
      <c r="E85" s="256" t="str">
        <f>E9</f>
        <v>01 - stavební část</v>
      </c>
      <c r="F85" s="305"/>
      <c r="G85" s="305"/>
      <c r="H85" s="305"/>
      <c r="I85" s="37"/>
      <c r="J85" s="37"/>
      <c r="K85" s="37"/>
      <c r="L85" s="107"/>
      <c r="S85" s="35"/>
      <c r="T85" s="35"/>
      <c r="U85" s="35"/>
      <c r="V85" s="35"/>
      <c r="W85" s="35"/>
      <c r="X85" s="35"/>
      <c r="Y85" s="35"/>
      <c r="Z85" s="35"/>
      <c r="AA85" s="35"/>
      <c r="AB85" s="35"/>
      <c r="AC85" s="35"/>
      <c r="AD85" s="35"/>
      <c r="AE85" s="35"/>
    </row>
    <row r="86" spans="1:31" s="2" customFormat="1" ht="6.95" customHeight="1">
      <c r="A86" s="35"/>
      <c r="B86" s="36"/>
      <c r="C86" s="37"/>
      <c r="D86" s="37"/>
      <c r="E86" s="37"/>
      <c r="F86" s="37"/>
      <c r="G86" s="37"/>
      <c r="H86" s="37"/>
      <c r="I86" s="37"/>
      <c r="J86" s="37"/>
      <c r="K86" s="37"/>
      <c r="L86" s="107"/>
      <c r="S86" s="35"/>
      <c r="T86" s="35"/>
      <c r="U86" s="35"/>
      <c r="V86" s="35"/>
      <c r="W86" s="35"/>
      <c r="X86" s="35"/>
      <c r="Y86" s="35"/>
      <c r="Z86" s="35"/>
      <c r="AA86" s="35"/>
      <c r="AB86" s="35"/>
      <c r="AC86" s="35"/>
      <c r="AD86" s="35"/>
      <c r="AE86" s="35"/>
    </row>
    <row r="87" spans="1:31" s="2" customFormat="1" ht="12" customHeight="1">
      <c r="A87" s="35"/>
      <c r="B87" s="36"/>
      <c r="C87" s="30" t="s">
        <v>21</v>
      </c>
      <c r="D87" s="37"/>
      <c r="E87" s="37"/>
      <c r="F87" s="28" t="str">
        <f>F12</f>
        <v xml:space="preserve"> </v>
      </c>
      <c r="G87" s="37"/>
      <c r="H87" s="37"/>
      <c r="I87" s="30" t="s">
        <v>23</v>
      </c>
      <c r="J87" s="60" t="str">
        <f>IF(J12="","",J12)</f>
        <v>14. 2. 2022</v>
      </c>
      <c r="K87" s="37"/>
      <c r="L87" s="107"/>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107"/>
      <c r="S88" s="35"/>
      <c r="T88" s="35"/>
      <c r="U88" s="35"/>
      <c r="V88" s="35"/>
      <c r="W88" s="35"/>
      <c r="X88" s="35"/>
      <c r="Y88" s="35"/>
      <c r="Z88" s="35"/>
      <c r="AA88" s="35"/>
      <c r="AB88" s="35"/>
      <c r="AC88" s="35"/>
      <c r="AD88" s="35"/>
      <c r="AE88" s="35"/>
    </row>
    <row r="89" spans="1:31" s="2" customFormat="1" ht="15.2" customHeight="1">
      <c r="A89" s="35"/>
      <c r="B89" s="36"/>
      <c r="C89" s="30" t="s">
        <v>25</v>
      </c>
      <c r="D89" s="37"/>
      <c r="E89" s="37"/>
      <c r="F89" s="28" t="str">
        <f>E15</f>
        <v xml:space="preserve"> </v>
      </c>
      <c r="G89" s="37"/>
      <c r="H89" s="37"/>
      <c r="I89" s="30" t="s">
        <v>30</v>
      </c>
      <c r="J89" s="33" t="str">
        <f>E21</f>
        <v xml:space="preserve"> </v>
      </c>
      <c r="K89" s="37"/>
      <c r="L89" s="107"/>
      <c r="S89" s="35"/>
      <c r="T89" s="35"/>
      <c r="U89" s="35"/>
      <c r="V89" s="35"/>
      <c r="W89" s="35"/>
      <c r="X89" s="35"/>
      <c r="Y89" s="35"/>
      <c r="Z89" s="35"/>
      <c r="AA89" s="35"/>
      <c r="AB89" s="35"/>
      <c r="AC89" s="35"/>
      <c r="AD89" s="35"/>
      <c r="AE89" s="35"/>
    </row>
    <row r="90" spans="1:31" s="2" customFormat="1" ht="15.2" customHeight="1">
      <c r="A90" s="35"/>
      <c r="B90" s="36"/>
      <c r="C90" s="30" t="s">
        <v>28</v>
      </c>
      <c r="D90" s="37"/>
      <c r="E90" s="37"/>
      <c r="F90" s="28" t="str">
        <f>IF(E18="","",E18)</f>
        <v>Vyplň údaj</v>
      </c>
      <c r="G90" s="37"/>
      <c r="H90" s="37"/>
      <c r="I90" s="30" t="s">
        <v>32</v>
      </c>
      <c r="J90" s="33" t="str">
        <f>E24</f>
        <v xml:space="preserve"> </v>
      </c>
      <c r="K90" s="37"/>
      <c r="L90" s="107"/>
      <c r="S90" s="35"/>
      <c r="T90" s="35"/>
      <c r="U90" s="35"/>
      <c r="V90" s="35"/>
      <c r="W90" s="35"/>
      <c r="X90" s="35"/>
      <c r="Y90" s="35"/>
      <c r="Z90" s="35"/>
      <c r="AA90" s="35"/>
      <c r="AB90" s="35"/>
      <c r="AC90" s="35"/>
      <c r="AD90" s="35"/>
      <c r="AE90" s="35"/>
    </row>
    <row r="91" spans="1:31" s="2" customFormat="1" ht="10.35" customHeight="1">
      <c r="A91" s="35"/>
      <c r="B91" s="36"/>
      <c r="C91" s="37"/>
      <c r="D91" s="37"/>
      <c r="E91" s="37"/>
      <c r="F91" s="37"/>
      <c r="G91" s="37"/>
      <c r="H91" s="37"/>
      <c r="I91" s="37"/>
      <c r="J91" s="37"/>
      <c r="K91" s="37"/>
      <c r="L91" s="107"/>
      <c r="S91" s="35"/>
      <c r="T91" s="35"/>
      <c r="U91" s="35"/>
      <c r="V91" s="35"/>
      <c r="W91" s="35"/>
      <c r="X91" s="35"/>
      <c r="Y91" s="35"/>
      <c r="Z91" s="35"/>
      <c r="AA91" s="35"/>
      <c r="AB91" s="35"/>
      <c r="AC91" s="35"/>
      <c r="AD91" s="35"/>
      <c r="AE91" s="35"/>
    </row>
    <row r="92" spans="1:31" s="11" customFormat="1" ht="29.25" customHeight="1">
      <c r="A92" s="147"/>
      <c r="B92" s="148"/>
      <c r="C92" s="149" t="s">
        <v>114</v>
      </c>
      <c r="D92" s="150" t="s">
        <v>54</v>
      </c>
      <c r="E92" s="150" t="s">
        <v>50</v>
      </c>
      <c r="F92" s="150" t="s">
        <v>51</v>
      </c>
      <c r="G92" s="150" t="s">
        <v>115</v>
      </c>
      <c r="H92" s="150" t="s">
        <v>116</v>
      </c>
      <c r="I92" s="150" t="s">
        <v>117</v>
      </c>
      <c r="J92" s="150" t="s">
        <v>97</v>
      </c>
      <c r="K92" s="151" t="s">
        <v>118</v>
      </c>
      <c r="L92" s="152"/>
      <c r="M92" s="69" t="s">
        <v>19</v>
      </c>
      <c r="N92" s="70" t="s">
        <v>39</v>
      </c>
      <c r="O92" s="70" t="s">
        <v>119</v>
      </c>
      <c r="P92" s="70" t="s">
        <v>120</v>
      </c>
      <c r="Q92" s="70" t="s">
        <v>121</v>
      </c>
      <c r="R92" s="70" t="s">
        <v>122</v>
      </c>
      <c r="S92" s="70" t="s">
        <v>123</v>
      </c>
      <c r="T92" s="71" t="s">
        <v>124</v>
      </c>
      <c r="U92" s="147"/>
      <c r="V92" s="147"/>
      <c r="W92" s="147"/>
      <c r="X92" s="147"/>
      <c r="Y92" s="147"/>
      <c r="Z92" s="147"/>
      <c r="AA92" s="147"/>
      <c r="AB92" s="147"/>
      <c r="AC92" s="147"/>
      <c r="AD92" s="147"/>
      <c r="AE92" s="147"/>
    </row>
    <row r="93" spans="1:63" s="2" customFormat="1" ht="22.9" customHeight="1">
      <c r="A93" s="35"/>
      <c r="B93" s="36"/>
      <c r="C93" s="76" t="s">
        <v>125</v>
      </c>
      <c r="D93" s="37"/>
      <c r="E93" s="37"/>
      <c r="F93" s="37"/>
      <c r="G93" s="37"/>
      <c r="H93" s="37"/>
      <c r="I93" s="37"/>
      <c r="J93" s="153">
        <f>BK93</f>
        <v>0</v>
      </c>
      <c r="K93" s="37"/>
      <c r="L93" s="40"/>
      <c r="M93" s="72"/>
      <c r="N93" s="154"/>
      <c r="O93" s="73"/>
      <c r="P93" s="155">
        <f>P94+P384</f>
        <v>0</v>
      </c>
      <c r="Q93" s="73"/>
      <c r="R93" s="155">
        <f>R94+R384</f>
        <v>42.66955721</v>
      </c>
      <c r="S93" s="73"/>
      <c r="T93" s="156">
        <f>T94+T384</f>
        <v>56.329312519999995</v>
      </c>
      <c r="U93" s="35"/>
      <c r="V93" s="35"/>
      <c r="W93" s="35"/>
      <c r="X93" s="35"/>
      <c r="Y93" s="35"/>
      <c r="Z93" s="35"/>
      <c r="AA93" s="35"/>
      <c r="AB93" s="35"/>
      <c r="AC93" s="35"/>
      <c r="AD93" s="35"/>
      <c r="AE93" s="35"/>
      <c r="AT93" s="18" t="s">
        <v>68</v>
      </c>
      <c r="AU93" s="18" t="s">
        <v>98</v>
      </c>
      <c r="BK93" s="157">
        <f>BK94+BK384</f>
        <v>0</v>
      </c>
    </row>
    <row r="94" spans="2:63" s="12" customFormat="1" ht="25.9" customHeight="1">
      <c r="B94" s="158"/>
      <c r="C94" s="159"/>
      <c r="D94" s="160" t="s">
        <v>68</v>
      </c>
      <c r="E94" s="161" t="s">
        <v>126</v>
      </c>
      <c r="F94" s="161" t="s">
        <v>127</v>
      </c>
      <c r="G94" s="159"/>
      <c r="H94" s="159"/>
      <c r="I94" s="162"/>
      <c r="J94" s="163">
        <f>BK94</f>
        <v>0</v>
      </c>
      <c r="K94" s="159"/>
      <c r="L94" s="164"/>
      <c r="M94" s="165"/>
      <c r="N94" s="166"/>
      <c r="O94" s="166"/>
      <c r="P94" s="167">
        <f>P95+P116+P118+P237+P375+P380</f>
        <v>0</v>
      </c>
      <c r="Q94" s="166"/>
      <c r="R94" s="167">
        <f>R95+R116+R118+R237+R375+R380</f>
        <v>36.78686461</v>
      </c>
      <c r="S94" s="166"/>
      <c r="T94" s="168">
        <f>T95+T116+T118+T237+T375+T380</f>
        <v>56.048712519999995</v>
      </c>
      <c r="AR94" s="169" t="s">
        <v>77</v>
      </c>
      <c r="AT94" s="170" t="s">
        <v>68</v>
      </c>
      <c r="AU94" s="170" t="s">
        <v>69</v>
      </c>
      <c r="AY94" s="169" t="s">
        <v>128</v>
      </c>
      <c r="BK94" s="171">
        <f>BK95+BK116+BK118+BK237+BK375+BK380</f>
        <v>0</v>
      </c>
    </row>
    <row r="95" spans="2:63" s="12" customFormat="1" ht="22.9" customHeight="1">
      <c r="B95" s="158"/>
      <c r="C95" s="159"/>
      <c r="D95" s="160" t="s">
        <v>68</v>
      </c>
      <c r="E95" s="172" t="s">
        <v>129</v>
      </c>
      <c r="F95" s="172" t="s">
        <v>130</v>
      </c>
      <c r="G95" s="159"/>
      <c r="H95" s="159"/>
      <c r="I95" s="162"/>
      <c r="J95" s="173">
        <f>BK95</f>
        <v>0</v>
      </c>
      <c r="K95" s="159"/>
      <c r="L95" s="164"/>
      <c r="M95" s="165"/>
      <c r="N95" s="166"/>
      <c r="O95" s="166"/>
      <c r="P95" s="167">
        <f>SUM(P96:P115)</f>
        <v>0</v>
      </c>
      <c r="Q95" s="166"/>
      <c r="R95" s="167">
        <f>SUM(R96:R115)</f>
        <v>1.41961084</v>
      </c>
      <c r="S95" s="166"/>
      <c r="T95" s="168">
        <f>SUM(T96:T115)</f>
        <v>0</v>
      </c>
      <c r="AR95" s="169" t="s">
        <v>77</v>
      </c>
      <c r="AT95" s="170" t="s">
        <v>68</v>
      </c>
      <c r="AU95" s="170" t="s">
        <v>77</v>
      </c>
      <c r="AY95" s="169" t="s">
        <v>128</v>
      </c>
      <c r="BK95" s="171">
        <f>SUM(BK96:BK115)</f>
        <v>0</v>
      </c>
    </row>
    <row r="96" spans="1:65" s="2" customFormat="1" ht="37.9" customHeight="1">
      <c r="A96" s="35"/>
      <c r="B96" s="36"/>
      <c r="C96" s="174" t="s">
        <v>77</v>
      </c>
      <c r="D96" s="174" t="s">
        <v>131</v>
      </c>
      <c r="E96" s="175" t="s">
        <v>132</v>
      </c>
      <c r="F96" s="176" t="s">
        <v>133</v>
      </c>
      <c r="G96" s="177" t="s">
        <v>134</v>
      </c>
      <c r="H96" s="178">
        <v>3</v>
      </c>
      <c r="I96" s="179"/>
      <c r="J96" s="180">
        <f>ROUND(I96*H96,2)</f>
        <v>0</v>
      </c>
      <c r="K96" s="176" t="s">
        <v>135</v>
      </c>
      <c r="L96" s="40"/>
      <c r="M96" s="181" t="s">
        <v>19</v>
      </c>
      <c r="N96" s="182" t="s">
        <v>40</v>
      </c>
      <c r="O96" s="65"/>
      <c r="P96" s="183">
        <f>O96*H96</f>
        <v>0</v>
      </c>
      <c r="Q96" s="183">
        <v>0.12021</v>
      </c>
      <c r="R96" s="183">
        <f>Q96*H96</f>
        <v>0.36063</v>
      </c>
      <c r="S96" s="183">
        <v>0</v>
      </c>
      <c r="T96" s="184">
        <f>S96*H96</f>
        <v>0</v>
      </c>
      <c r="U96" s="35"/>
      <c r="V96" s="35"/>
      <c r="W96" s="35"/>
      <c r="X96" s="35"/>
      <c r="Y96" s="35"/>
      <c r="Z96" s="35"/>
      <c r="AA96" s="35"/>
      <c r="AB96" s="35"/>
      <c r="AC96" s="35"/>
      <c r="AD96" s="35"/>
      <c r="AE96" s="35"/>
      <c r="AR96" s="185" t="s">
        <v>136</v>
      </c>
      <c r="AT96" s="185" t="s">
        <v>131</v>
      </c>
      <c r="AU96" s="185" t="s">
        <v>79</v>
      </c>
      <c r="AY96" s="18" t="s">
        <v>128</v>
      </c>
      <c r="BE96" s="186">
        <f>IF(N96="základní",J96,0)</f>
        <v>0</v>
      </c>
      <c r="BF96" s="186">
        <f>IF(N96="snížená",J96,0)</f>
        <v>0</v>
      </c>
      <c r="BG96" s="186">
        <f>IF(N96="zákl. přenesená",J96,0)</f>
        <v>0</v>
      </c>
      <c r="BH96" s="186">
        <f>IF(N96="sníž. přenesená",J96,0)</f>
        <v>0</v>
      </c>
      <c r="BI96" s="186">
        <f>IF(N96="nulová",J96,0)</f>
        <v>0</v>
      </c>
      <c r="BJ96" s="18" t="s">
        <v>77</v>
      </c>
      <c r="BK96" s="186">
        <f>ROUND(I96*H96,2)</f>
        <v>0</v>
      </c>
      <c r="BL96" s="18" t="s">
        <v>136</v>
      </c>
      <c r="BM96" s="185" t="s">
        <v>137</v>
      </c>
    </row>
    <row r="97" spans="1:47" s="2" customFormat="1" ht="11.25">
      <c r="A97" s="35"/>
      <c r="B97" s="36"/>
      <c r="C97" s="37"/>
      <c r="D97" s="187" t="s">
        <v>138</v>
      </c>
      <c r="E97" s="37"/>
      <c r="F97" s="188" t="s">
        <v>139</v>
      </c>
      <c r="G97" s="37"/>
      <c r="H97" s="37"/>
      <c r="I97" s="189"/>
      <c r="J97" s="37"/>
      <c r="K97" s="37"/>
      <c r="L97" s="40"/>
      <c r="M97" s="190"/>
      <c r="N97" s="191"/>
      <c r="O97" s="65"/>
      <c r="P97" s="65"/>
      <c r="Q97" s="65"/>
      <c r="R97" s="65"/>
      <c r="S97" s="65"/>
      <c r="T97" s="66"/>
      <c r="U97" s="35"/>
      <c r="V97" s="35"/>
      <c r="W97" s="35"/>
      <c r="X97" s="35"/>
      <c r="Y97" s="35"/>
      <c r="Z97" s="35"/>
      <c r="AA97" s="35"/>
      <c r="AB97" s="35"/>
      <c r="AC97" s="35"/>
      <c r="AD97" s="35"/>
      <c r="AE97" s="35"/>
      <c r="AT97" s="18" t="s">
        <v>138</v>
      </c>
      <c r="AU97" s="18" t="s">
        <v>79</v>
      </c>
    </row>
    <row r="98" spans="2:51" s="13" customFormat="1" ht="11.25">
      <c r="B98" s="192"/>
      <c r="C98" s="193"/>
      <c r="D98" s="194" t="s">
        <v>140</v>
      </c>
      <c r="E98" s="195" t="s">
        <v>19</v>
      </c>
      <c r="F98" s="196" t="s">
        <v>141</v>
      </c>
      <c r="G98" s="193"/>
      <c r="H98" s="195" t="s">
        <v>19</v>
      </c>
      <c r="I98" s="197"/>
      <c r="J98" s="193"/>
      <c r="K98" s="193"/>
      <c r="L98" s="198"/>
      <c r="M98" s="199"/>
      <c r="N98" s="200"/>
      <c r="O98" s="200"/>
      <c r="P98" s="200"/>
      <c r="Q98" s="200"/>
      <c r="R98" s="200"/>
      <c r="S98" s="200"/>
      <c r="T98" s="201"/>
      <c r="AT98" s="202" t="s">
        <v>140</v>
      </c>
      <c r="AU98" s="202" t="s">
        <v>79</v>
      </c>
      <c r="AV98" s="13" t="s">
        <v>77</v>
      </c>
      <c r="AW98" s="13" t="s">
        <v>31</v>
      </c>
      <c r="AX98" s="13" t="s">
        <v>69</v>
      </c>
      <c r="AY98" s="202" t="s">
        <v>128</v>
      </c>
    </row>
    <row r="99" spans="2:51" s="14" customFormat="1" ht="11.25">
      <c r="B99" s="203"/>
      <c r="C99" s="204"/>
      <c r="D99" s="194" t="s">
        <v>140</v>
      </c>
      <c r="E99" s="205" t="s">
        <v>19</v>
      </c>
      <c r="F99" s="206" t="s">
        <v>129</v>
      </c>
      <c r="G99" s="204"/>
      <c r="H99" s="207">
        <v>3</v>
      </c>
      <c r="I99" s="208"/>
      <c r="J99" s="204"/>
      <c r="K99" s="204"/>
      <c r="L99" s="209"/>
      <c r="M99" s="210"/>
      <c r="N99" s="211"/>
      <c r="O99" s="211"/>
      <c r="P99" s="211"/>
      <c r="Q99" s="211"/>
      <c r="R99" s="211"/>
      <c r="S99" s="211"/>
      <c r="T99" s="212"/>
      <c r="AT99" s="213" t="s">
        <v>140</v>
      </c>
      <c r="AU99" s="213" t="s">
        <v>79</v>
      </c>
      <c r="AV99" s="14" t="s">
        <v>79</v>
      </c>
      <c r="AW99" s="14" t="s">
        <v>31</v>
      </c>
      <c r="AX99" s="14" t="s">
        <v>69</v>
      </c>
      <c r="AY99" s="213" t="s">
        <v>128</v>
      </c>
    </row>
    <row r="100" spans="2:51" s="15" customFormat="1" ht="11.25">
      <c r="B100" s="214"/>
      <c r="C100" s="215"/>
      <c r="D100" s="194" t="s">
        <v>140</v>
      </c>
      <c r="E100" s="216" t="s">
        <v>19</v>
      </c>
      <c r="F100" s="217" t="s">
        <v>142</v>
      </c>
      <c r="G100" s="215"/>
      <c r="H100" s="218">
        <v>3</v>
      </c>
      <c r="I100" s="219"/>
      <c r="J100" s="215"/>
      <c r="K100" s="215"/>
      <c r="L100" s="220"/>
      <c r="M100" s="221"/>
      <c r="N100" s="222"/>
      <c r="O100" s="222"/>
      <c r="P100" s="222"/>
      <c r="Q100" s="222"/>
      <c r="R100" s="222"/>
      <c r="S100" s="222"/>
      <c r="T100" s="223"/>
      <c r="AT100" s="224" t="s">
        <v>140</v>
      </c>
      <c r="AU100" s="224" t="s">
        <v>79</v>
      </c>
      <c r="AV100" s="15" t="s">
        <v>136</v>
      </c>
      <c r="AW100" s="15" t="s">
        <v>31</v>
      </c>
      <c r="AX100" s="15" t="s">
        <v>77</v>
      </c>
      <c r="AY100" s="224" t="s">
        <v>128</v>
      </c>
    </row>
    <row r="101" spans="1:65" s="2" customFormat="1" ht="37.9" customHeight="1">
      <c r="A101" s="35"/>
      <c r="B101" s="36"/>
      <c r="C101" s="174" t="s">
        <v>79</v>
      </c>
      <c r="D101" s="174" t="s">
        <v>131</v>
      </c>
      <c r="E101" s="175" t="s">
        <v>143</v>
      </c>
      <c r="F101" s="176" t="s">
        <v>144</v>
      </c>
      <c r="G101" s="177" t="s">
        <v>145</v>
      </c>
      <c r="H101" s="178">
        <v>0.369</v>
      </c>
      <c r="I101" s="179"/>
      <c r="J101" s="180">
        <f>ROUND(I101*H101,2)</f>
        <v>0</v>
      </c>
      <c r="K101" s="176" t="s">
        <v>135</v>
      </c>
      <c r="L101" s="40"/>
      <c r="M101" s="181" t="s">
        <v>19</v>
      </c>
      <c r="N101" s="182" t="s">
        <v>40</v>
      </c>
      <c r="O101" s="65"/>
      <c r="P101" s="183">
        <f>O101*H101</f>
        <v>0</v>
      </c>
      <c r="Q101" s="183">
        <v>1.32715</v>
      </c>
      <c r="R101" s="183">
        <f>Q101*H101</f>
        <v>0.48971835</v>
      </c>
      <c r="S101" s="183">
        <v>0</v>
      </c>
      <c r="T101" s="184">
        <f>S101*H101</f>
        <v>0</v>
      </c>
      <c r="U101" s="35"/>
      <c r="V101" s="35"/>
      <c r="W101" s="35"/>
      <c r="X101" s="35"/>
      <c r="Y101" s="35"/>
      <c r="Z101" s="35"/>
      <c r="AA101" s="35"/>
      <c r="AB101" s="35"/>
      <c r="AC101" s="35"/>
      <c r="AD101" s="35"/>
      <c r="AE101" s="35"/>
      <c r="AR101" s="185" t="s">
        <v>136</v>
      </c>
      <c r="AT101" s="185" t="s">
        <v>131</v>
      </c>
      <c r="AU101" s="185" t="s">
        <v>79</v>
      </c>
      <c r="AY101" s="18" t="s">
        <v>128</v>
      </c>
      <c r="BE101" s="186">
        <f>IF(N101="základní",J101,0)</f>
        <v>0</v>
      </c>
      <c r="BF101" s="186">
        <f>IF(N101="snížená",J101,0)</f>
        <v>0</v>
      </c>
      <c r="BG101" s="186">
        <f>IF(N101="zákl. přenesená",J101,0)</f>
        <v>0</v>
      </c>
      <c r="BH101" s="186">
        <f>IF(N101="sníž. přenesená",J101,0)</f>
        <v>0</v>
      </c>
      <c r="BI101" s="186">
        <f>IF(N101="nulová",J101,0)</f>
        <v>0</v>
      </c>
      <c r="BJ101" s="18" t="s">
        <v>77</v>
      </c>
      <c r="BK101" s="186">
        <f>ROUND(I101*H101,2)</f>
        <v>0</v>
      </c>
      <c r="BL101" s="18" t="s">
        <v>136</v>
      </c>
      <c r="BM101" s="185" t="s">
        <v>146</v>
      </c>
    </row>
    <row r="102" spans="1:47" s="2" customFormat="1" ht="11.25">
      <c r="A102" s="35"/>
      <c r="B102" s="36"/>
      <c r="C102" s="37"/>
      <c r="D102" s="187" t="s">
        <v>138</v>
      </c>
      <c r="E102" s="37"/>
      <c r="F102" s="188" t="s">
        <v>147</v>
      </c>
      <c r="G102" s="37"/>
      <c r="H102" s="37"/>
      <c r="I102" s="189"/>
      <c r="J102" s="37"/>
      <c r="K102" s="37"/>
      <c r="L102" s="40"/>
      <c r="M102" s="190"/>
      <c r="N102" s="191"/>
      <c r="O102" s="65"/>
      <c r="P102" s="65"/>
      <c r="Q102" s="65"/>
      <c r="R102" s="65"/>
      <c r="S102" s="65"/>
      <c r="T102" s="66"/>
      <c r="U102" s="35"/>
      <c r="V102" s="35"/>
      <c r="W102" s="35"/>
      <c r="X102" s="35"/>
      <c r="Y102" s="35"/>
      <c r="Z102" s="35"/>
      <c r="AA102" s="35"/>
      <c r="AB102" s="35"/>
      <c r="AC102" s="35"/>
      <c r="AD102" s="35"/>
      <c r="AE102" s="35"/>
      <c r="AT102" s="18" t="s">
        <v>138</v>
      </c>
      <c r="AU102" s="18" t="s">
        <v>79</v>
      </c>
    </row>
    <row r="103" spans="2:51" s="13" customFormat="1" ht="11.25">
      <c r="B103" s="192"/>
      <c r="C103" s="193"/>
      <c r="D103" s="194" t="s">
        <v>140</v>
      </c>
      <c r="E103" s="195" t="s">
        <v>19</v>
      </c>
      <c r="F103" s="196" t="s">
        <v>148</v>
      </c>
      <c r="G103" s="193"/>
      <c r="H103" s="195" t="s">
        <v>19</v>
      </c>
      <c r="I103" s="197"/>
      <c r="J103" s="193"/>
      <c r="K103" s="193"/>
      <c r="L103" s="198"/>
      <c r="M103" s="199"/>
      <c r="N103" s="200"/>
      <c r="O103" s="200"/>
      <c r="P103" s="200"/>
      <c r="Q103" s="200"/>
      <c r="R103" s="200"/>
      <c r="S103" s="200"/>
      <c r="T103" s="201"/>
      <c r="AT103" s="202" t="s">
        <v>140</v>
      </c>
      <c r="AU103" s="202" t="s">
        <v>79</v>
      </c>
      <c r="AV103" s="13" t="s">
        <v>77</v>
      </c>
      <c r="AW103" s="13" t="s">
        <v>31</v>
      </c>
      <c r="AX103" s="13" t="s">
        <v>69</v>
      </c>
      <c r="AY103" s="202" t="s">
        <v>128</v>
      </c>
    </row>
    <row r="104" spans="2:51" s="14" customFormat="1" ht="11.25">
      <c r="B104" s="203"/>
      <c r="C104" s="204"/>
      <c r="D104" s="194" t="s">
        <v>140</v>
      </c>
      <c r="E104" s="205" t="s">
        <v>19</v>
      </c>
      <c r="F104" s="206" t="s">
        <v>149</v>
      </c>
      <c r="G104" s="204"/>
      <c r="H104" s="207">
        <v>0.369</v>
      </c>
      <c r="I104" s="208"/>
      <c r="J104" s="204"/>
      <c r="K104" s="204"/>
      <c r="L104" s="209"/>
      <c r="M104" s="210"/>
      <c r="N104" s="211"/>
      <c r="O104" s="211"/>
      <c r="P104" s="211"/>
      <c r="Q104" s="211"/>
      <c r="R104" s="211"/>
      <c r="S104" s="211"/>
      <c r="T104" s="212"/>
      <c r="AT104" s="213" t="s">
        <v>140</v>
      </c>
      <c r="AU104" s="213" t="s">
        <v>79</v>
      </c>
      <c r="AV104" s="14" t="s">
        <v>79</v>
      </c>
      <c r="AW104" s="14" t="s">
        <v>31</v>
      </c>
      <c r="AX104" s="14" t="s">
        <v>69</v>
      </c>
      <c r="AY104" s="213" t="s">
        <v>128</v>
      </c>
    </row>
    <row r="105" spans="2:51" s="15" customFormat="1" ht="11.25">
      <c r="B105" s="214"/>
      <c r="C105" s="215"/>
      <c r="D105" s="194" t="s">
        <v>140</v>
      </c>
      <c r="E105" s="216" t="s">
        <v>19</v>
      </c>
      <c r="F105" s="217" t="s">
        <v>142</v>
      </c>
      <c r="G105" s="215"/>
      <c r="H105" s="218">
        <v>0.369</v>
      </c>
      <c r="I105" s="219"/>
      <c r="J105" s="215"/>
      <c r="K105" s="215"/>
      <c r="L105" s="220"/>
      <c r="M105" s="221"/>
      <c r="N105" s="222"/>
      <c r="O105" s="222"/>
      <c r="P105" s="222"/>
      <c r="Q105" s="222"/>
      <c r="R105" s="222"/>
      <c r="S105" s="222"/>
      <c r="T105" s="223"/>
      <c r="AT105" s="224" t="s">
        <v>140</v>
      </c>
      <c r="AU105" s="224" t="s">
        <v>79</v>
      </c>
      <c r="AV105" s="15" t="s">
        <v>136</v>
      </c>
      <c r="AW105" s="15" t="s">
        <v>31</v>
      </c>
      <c r="AX105" s="15" t="s">
        <v>77</v>
      </c>
      <c r="AY105" s="224" t="s">
        <v>128</v>
      </c>
    </row>
    <row r="106" spans="1:65" s="2" customFormat="1" ht="37.9" customHeight="1">
      <c r="A106" s="35"/>
      <c r="B106" s="36"/>
      <c r="C106" s="174" t="s">
        <v>129</v>
      </c>
      <c r="D106" s="174" t="s">
        <v>131</v>
      </c>
      <c r="E106" s="175" t="s">
        <v>150</v>
      </c>
      <c r="F106" s="176" t="s">
        <v>151</v>
      </c>
      <c r="G106" s="177" t="s">
        <v>134</v>
      </c>
      <c r="H106" s="178">
        <v>5</v>
      </c>
      <c r="I106" s="179"/>
      <c r="J106" s="180">
        <f>ROUND(I106*H106,2)</f>
        <v>0</v>
      </c>
      <c r="K106" s="176" t="s">
        <v>135</v>
      </c>
      <c r="L106" s="40"/>
      <c r="M106" s="181" t="s">
        <v>19</v>
      </c>
      <c r="N106" s="182" t="s">
        <v>40</v>
      </c>
      <c r="O106" s="65"/>
      <c r="P106" s="183">
        <f>O106*H106</f>
        <v>0</v>
      </c>
      <c r="Q106" s="183">
        <v>0.04694</v>
      </c>
      <c r="R106" s="183">
        <f>Q106*H106</f>
        <v>0.23470000000000002</v>
      </c>
      <c r="S106" s="183">
        <v>0</v>
      </c>
      <c r="T106" s="184">
        <f>S106*H106</f>
        <v>0</v>
      </c>
      <c r="U106" s="35"/>
      <c r="V106" s="35"/>
      <c r="W106" s="35"/>
      <c r="X106" s="35"/>
      <c r="Y106" s="35"/>
      <c r="Z106" s="35"/>
      <c r="AA106" s="35"/>
      <c r="AB106" s="35"/>
      <c r="AC106" s="35"/>
      <c r="AD106" s="35"/>
      <c r="AE106" s="35"/>
      <c r="AR106" s="185" t="s">
        <v>136</v>
      </c>
      <c r="AT106" s="185" t="s">
        <v>131</v>
      </c>
      <c r="AU106" s="185" t="s">
        <v>79</v>
      </c>
      <c r="AY106" s="18" t="s">
        <v>128</v>
      </c>
      <c r="BE106" s="186">
        <f>IF(N106="základní",J106,0)</f>
        <v>0</v>
      </c>
      <c r="BF106" s="186">
        <f>IF(N106="snížená",J106,0)</f>
        <v>0</v>
      </c>
      <c r="BG106" s="186">
        <f>IF(N106="zákl. přenesená",J106,0)</f>
        <v>0</v>
      </c>
      <c r="BH106" s="186">
        <f>IF(N106="sníž. přenesená",J106,0)</f>
        <v>0</v>
      </c>
      <c r="BI106" s="186">
        <f>IF(N106="nulová",J106,0)</f>
        <v>0</v>
      </c>
      <c r="BJ106" s="18" t="s">
        <v>77</v>
      </c>
      <c r="BK106" s="186">
        <f>ROUND(I106*H106,2)</f>
        <v>0</v>
      </c>
      <c r="BL106" s="18" t="s">
        <v>136</v>
      </c>
      <c r="BM106" s="185" t="s">
        <v>152</v>
      </c>
    </row>
    <row r="107" spans="1:47" s="2" customFormat="1" ht="11.25">
      <c r="A107" s="35"/>
      <c r="B107" s="36"/>
      <c r="C107" s="37"/>
      <c r="D107" s="187" t="s">
        <v>138</v>
      </c>
      <c r="E107" s="37"/>
      <c r="F107" s="188" t="s">
        <v>153</v>
      </c>
      <c r="G107" s="37"/>
      <c r="H107" s="37"/>
      <c r="I107" s="189"/>
      <c r="J107" s="37"/>
      <c r="K107" s="37"/>
      <c r="L107" s="40"/>
      <c r="M107" s="190"/>
      <c r="N107" s="191"/>
      <c r="O107" s="65"/>
      <c r="P107" s="65"/>
      <c r="Q107" s="65"/>
      <c r="R107" s="65"/>
      <c r="S107" s="65"/>
      <c r="T107" s="66"/>
      <c r="U107" s="35"/>
      <c r="V107" s="35"/>
      <c r="W107" s="35"/>
      <c r="X107" s="35"/>
      <c r="Y107" s="35"/>
      <c r="Z107" s="35"/>
      <c r="AA107" s="35"/>
      <c r="AB107" s="35"/>
      <c r="AC107" s="35"/>
      <c r="AD107" s="35"/>
      <c r="AE107" s="35"/>
      <c r="AT107" s="18" t="s">
        <v>138</v>
      </c>
      <c r="AU107" s="18" t="s">
        <v>79</v>
      </c>
    </row>
    <row r="108" spans="2:51" s="13" customFormat="1" ht="11.25">
      <c r="B108" s="192"/>
      <c r="C108" s="193"/>
      <c r="D108" s="194" t="s">
        <v>140</v>
      </c>
      <c r="E108" s="195" t="s">
        <v>19</v>
      </c>
      <c r="F108" s="196" t="s">
        <v>141</v>
      </c>
      <c r="G108" s="193"/>
      <c r="H108" s="195" t="s">
        <v>19</v>
      </c>
      <c r="I108" s="197"/>
      <c r="J108" s="193"/>
      <c r="K108" s="193"/>
      <c r="L108" s="198"/>
      <c r="M108" s="199"/>
      <c r="N108" s="200"/>
      <c r="O108" s="200"/>
      <c r="P108" s="200"/>
      <c r="Q108" s="200"/>
      <c r="R108" s="200"/>
      <c r="S108" s="200"/>
      <c r="T108" s="201"/>
      <c r="AT108" s="202" t="s">
        <v>140</v>
      </c>
      <c r="AU108" s="202" t="s">
        <v>79</v>
      </c>
      <c r="AV108" s="13" t="s">
        <v>77</v>
      </c>
      <c r="AW108" s="13" t="s">
        <v>31</v>
      </c>
      <c r="AX108" s="13" t="s">
        <v>69</v>
      </c>
      <c r="AY108" s="202" t="s">
        <v>128</v>
      </c>
    </row>
    <row r="109" spans="2:51" s="14" customFormat="1" ht="11.25">
      <c r="B109" s="203"/>
      <c r="C109" s="204"/>
      <c r="D109" s="194" t="s">
        <v>140</v>
      </c>
      <c r="E109" s="205" t="s">
        <v>19</v>
      </c>
      <c r="F109" s="206" t="s">
        <v>154</v>
      </c>
      <c r="G109" s="204"/>
      <c r="H109" s="207">
        <v>5</v>
      </c>
      <c r="I109" s="208"/>
      <c r="J109" s="204"/>
      <c r="K109" s="204"/>
      <c r="L109" s="209"/>
      <c r="M109" s="210"/>
      <c r="N109" s="211"/>
      <c r="O109" s="211"/>
      <c r="P109" s="211"/>
      <c r="Q109" s="211"/>
      <c r="R109" s="211"/>
      <c r="S109" s="211"/>
      <c r="T109" s="212"/>
      <c r="AT109" s="213" t="s">
        <v>140</v>
      </c>
      <c r="AU109" s="213" t="s">
        <v>79</v>
      </c>
      <c r="AV109" s="14" t="s">
        <v>79</v>
      </c>
      <c r="AW109" s="14" t="s">
        <v>31</v>
      </c>
      <c r="AX109" s="14" t="s">
        <v>69</v>
      </c>
      <c r="AY109" s="213" t="s">
        <v>128</v>
      </c>
    </row>
    <row r="110" spans="2:51" s="15" customFormat="1" ht="11.25">
      <c r="B110" s="214"/>
      <c r="C110" s="215"/>
      <c r="D110" s="194" t="s">
        <v>140</v>
      </c>
      <c r="E110" s="216" t="s">
        <v>19</v>
      </c>
      <c r="F110" s="217" t="s">
        <v>142</v>
      </c>
      <c r="G110" s="215"/>
      <c r="H110" s="218">
        <v>5</v>
      </c>
      <c r="I110" s="219"/>
      <c r="J110" s="215"/>
      <c r="K110" s="215"/>
      <c r="L110" s="220"/>
      <c r="M110" s="221"/>
      <c r="N110" s="222"/>
      <c r="O110" s="222"/>
      <c r="P110" s="222"/>
      <c r="Q110" s="222"/>
      <c r="R110" s="222"/>
      <c r="S110" s="222"/>
      <c r="T110" s="223"/>
      <c r="AT110" s="224" t="s">
        <v>140</v>
      </c>
      <c r="AU110" s="224" t="s">
        <v>79</v>
      </c>
      <c r="AV110" s="15" t="s">
        <v>136</v>
      </c>
      <c r="AW110" s="15" t="s">
        <v>31</v>
      </c>
      <c r="AX110" s="15" t="s">
        <v>77</v>
      </c>
      <c r="AY110" s="224" t="s">
        <v>128</v>
      </c>
    </row>
    <row r="111" spans="1:65" s="2" customFormat="1" ht="37.9" customHeight="1">
      <c r="A111" s="35"/>
      <c r="B111" s="36"/>
      <c r="C111" s="174" t="s">
        <v>136</v>
      </c>
      <c r="D111" s="174" t="s">
        <v>131</v>
      </c>
      <c r="E111" s="175" t="s">
        <v>155</v>
      </c>
      <c r="F111" s="176" t="s">
        <v>156</v>
      </c>
      <c r="G111" s="177" t="s">
        <v>157</v>
      </c>
      <c r="H111" s="178">
        <v>4.419</v>
      </c>
      <c r="I111" s="179"/>
      <c r="J111" s="180">
        <f>ROUND(I111*H111,2)</f>
        <v>0</v>
      </c>
      <c r="K111" s="176" t="s">
        <v>135</v>
      </c>
      <c r="L111" s="40"/>
      <c r="M111" s="181" t="s">
        <v>19</v>
      </c>
      <c r="N111" s="182" t="s">
        <v>40</v>
      </c>
      <c r="O111" s="65"/>
      <c r="P111" s="183">
        <f>O111*H111</f>
        <v>0</v>
      </c>
      <c r="Q111" s="183">
        <v>0.07571</v>
      </c>
      <c r="R111" s="183">
        <f>Q111*H111</f>
        <v>0.33456249</v>
      </c>
      <c r="S111" s="183">
        <v>0</v>
      </c>
      <c r="T111" s="184">
        <f>S111*H111</f>
        <v>0</v>
      </c>
      <c r="U111" s="35"/>
      <c r="V111" s="35"/>
      <c r="W111" s="35"/>
      <c r="X111" s="35"/>
      <c r="Y111" s="35"/>
      <c r="Z111" s="35"/>
      <c r="AA111" s="35"/>
      <c r="AB111" s="35"/>
      <c r="AC111" s="35"/>
      <c r="AD111" s="35"/>
      <c r="AE111" s="35"/>
      <c r="AR111" s="185" t="s">
        <v>136</v>
      </c>
      <c r="AT111" s="185" t="s">
        <v>131</v>
      </c>
      <c r="AU111" s="185" t="s">
        <v>79</v>
      </c>
      <c r="AY111" s="18" t="s">
        <v>128</v>
      </c>
      <c r="BE111" s="186">
        <f>IF(N111="základní",J111,0)</f>
        <v>0</v>
      </c>
      <c r="BF111" s="186">
        <f>IF(N111="snížená",J111,0)</f>
        <v>0</v>
      </c>
      <c r="BG111" s="186">
        <f>IF(N111="zákl. přenesená",J111,0)</f>
        <v>0</v>
      </c>
      <c r="BH111" s="186">
        <f>IF(N111="sníž. přenesená",J111,0)</f>
        <v>0</v>
      </c>
      <c r="BI111" s="186">
        <f>IF(N111="nulová",J111,0)</f>
        <v>0</v>
      </c>
      <c r="BJ111" s="18" t="s">
        <v>77</v>
      </c>
      <c r="BK111" s="186">
        <f>ROUND(I111*H111,2)</f>
        <v>0</v>
      </c>
      <c r="BL111" s="18" t="s">
        <v>136</v>
      </c>
      <c r="BM111" s="185" t="s">
        <v>158</v>
      </c>
    </row>
    <row r="112" spans="1:47" s="2" customFormat="1" ht="11.25">
      <c r="A112" s="35"/>
      <c r="B112" s="36"/>
      <c r="C112" s="37"/>
      <c r="D112" s="187" t="s">
        <v>138</v>
      </c>
      <c r="E112" s="37"/>
      <c r="F112" s="188" t="s">
        <v>159</v>
      </c>
      <c r="G112" s="37"/>
      <c r="H112" s="37"/>
      <c r="I112" s="189"/>
      <c r="J112" s="37"/>
      <c r="K112" s="37"/>
      <c r="L112" s="40"/>
      <c r="M112" s="190"/>
      <c r="N112" s="191"/>
      <c r="O112" s="65"/>
      <c r="P112" s="65"/>
      <c r="Q112" s="65"/>
      <c r="R112" s="65"/>
      <c r="S112" s="65"/>
      <c r="T112" s="66"/>
      <c r="U112" s="35"/>
      <c r="V112" s="35"/>
      <c r="W112" s="35"/>
      <c r="X112" s="35"/>
      <c r="Y112" s="35"/>
      <c r="Z112" s="35"/>
      <c r="AA112" s="35"/>
      <c r="AB112" s="35"/>
      <c r="AC112" s="35"/>
      <c r="AD112" s="35"/>
      <c r="AE112" s="35"/>
      <c r="AT112" s="18" t="s">
        <v>138</v>
      </c>
      <c r="AU112" s="18" t="s">
        <v>79</v>
      </c>
    </row>
    <row r="113" spans="2:51" s="13" customFormat="1" ht="11.25">
      <c r="B113" s="192"/>
      <c r="C113" s="193"/>
      <c r="D113" s="194" t="s">
        <v>140</v>
      </c>
      <c r="E113" s="195" t="s">
        <v>19</v>
      </c>
      <c r="F113" s="196" t="s">
        <v>160</v>
      </c>
      <c r="G113" s="193"/>
      <c r="H113" s="195" t="s">
        <v>19</v>
      </c>
      <c r="I113" s="197"/>
      <c r="J113" s="193"/>
      <c r="K113" s="193"/>
      <c r="L113" s="198"/>
      <c r="M113" s="199"/>
      <c r="N113" s="200"/>
      <c r="O113" s="200"/>
      <c r="P113" s="200"/>
      <c r="Q113" s="200"/>
      <c r="R113" s="200"/>
      <c r="S113" s="200"/>
      <c r="T113" s="201"/>
      <c r="AT113" s="202" t="s">
        <v>140</v>
      </c>
      <c r="AU113" s="202" t="s">
        <v>79</v>
      </c>
      <c r="AV113" s="13" t="s">
        <v>77</v>
      </c>
      <c r="AW113" s="13" t="s">
        <v>31</v>
      </c>
      <c r="AX113" s="13" t="s">
        <v>69</v>
      </c>
      <c r="AY113" s="202" t="s">
        <v>128</v>
      </c>
    </row>
    <row r="114" spans="2:51" s="14" customFormat="1" ht="11.25">
      <c r="B114" s="203"/>
      <c r="C114" s="204"/>
      <c r="D114" s="194" t="s">
        <v>140</v>
      </c>
      <c r="E114" s="205" t="s">
        <v>19</v>
      </c>
      <c r="F114" s="206" t="s">
        <v>161</v>
      </c>
      <c r="G114" s="204"/>
      <c r="H114" s="207">
        <v>4.419</v>
      </c>
      <c r="I114" s="208"/>
      <c r="J114" s="204"/>
      <c r="K114" s="204"/>
      <c r="L114" s="209"/>
      <c r="M114" s="210"/>
      <c r="N114" s="211"/>
      <c r="O114" s="211"/>
      <c r="P114" s="211"/>
      <c r="Q114" s="211"/>
      <c r="R114" s="211"/>
      <c r="S114" s="211"/>
      <c r="T114" s="212"/>
      <c r="AT114" s="213" t="s">
        <v>140</v>
      </c>
      <c r="AU114" s="213" t="s">
        <v>79</v>
      </c>
      <c r="AV114" s="14" t="s">
        <v>79</v>
      </c>
      <c r="AW114" s="14" t="s">
        <v>31</v>
      </c>
      <c r="AX114" s="14" t="s">
        <v>69</v>
      </c>
      <c r="AY114" s="213" t="s">
        <v>128</v>
      </c>
    </row>
    <row r="115" spans="2:51" s="15" customFormat="1" ht="11.25">
      <c r="B115" s="214"/>
      <c r="C115" s="215"/>
      <c r="D115" s="194" t="s">
        <v>140</v>
      </c>
      <c r="E115" s="216" t="s">
        <v>19</v>
      </c>
      <c r="F115" s="217" t="s">
        <v>142</v>
      </c>
      <c r="G115" s="215"/>
      <c r="H115" s="218">
        <v>4.419</v>
      </c>
      <c r="I115" s="219"/>
      <c r="J115" s="215"/>
      <c r="K115" s="215"/>
      <c r="L115" s="220"/>
      <c r="M115" s="221"/>
      <c r="N115" s="222"/>
      <c r="O115" s="222"/>
      <c r="P115" s="222"/>
      <c r="Q115" s="222"/>
      <c r="R115" s="222"/>
      <c r="S115" s="222"/>
      <c r="T115" s="223"/>
      <c r="AT115" s="224" t="s">
        <v>140</v>
      </c>
      <c r="AU115" s="224" t="s">
        <v>79</v>
      </c>
      <c r="AV115" s="15" t="s">
        <v>136</v>
      </c>
      <c r="AW115" s="15" t="s">
        <v>31</v>
      </c>
      <c r="AX115" s="15" t="s">
        <v>77</v>
      </c>
      <c r="AY115" s="224" t="s">
        <v>128</v>
      </c>
    </row>
    <row r="116" spans="2:63" s="12" customFormat="1" ht="22.9" customHeight="1">
      <c r="B116" s="158"/>
      <c r="C116" s="159"/>
      <c r="D116" s="160" t="s">
        <v>68</v>
      </c>
      <c r="E116" s="172" t="s">
        <v>136</v>
      </c>
      <c r="F116" s="172" t="s">
        <v>162</v>
      </c>
      <c r="G116" s="159"/>
      <c r="H116" s="159"/>
      <c r="I116" s="162"/>
      <c r="J116" s="173">
        <f>BK116</f>
        <v>0</v>
      </c>
      <c r="K116" s="159"/>
      <c r="L116" s="164"/>
      <c r="M116" s="165"/>
      <c r="N116" s="166"/>
      <c r="O116" s="166"/>
      <c r="P116" s="167">
        <f>P117</f>
        <v>0</v>
      </c>
      <c r="Q116" s="166"/>
      <c r="R116" s="167">
        <f>R117</f>
        <v>0.86</v>
      </c>
      <c r="S116" s="166"/>
      <c r="T116" s="168">
        <f>T117</f>
        <v>0</v>
      </c>
      <c r="AR116" s="169" t="s">
        <v>77</v>
      </c>
      <c r="AT116" s="170" t="s">
        <v>68</v>
      </c>
      <c r="AU116" s="170" t="s">
        <v>77</v>
      </c>
      <c r="AY116" s="169" t="s">
        <v>128</v>
      </c>
      <c r="BK116" s="171">
        <f>BK117</f>
        <v>0</v>
      </c>
    </row>
    <row r="117" spans="1:65" s="2" customFormat="1" ht="33" customHeight="1">
      <c r="A117" s="35"/>
      <c r="B117" s="36"/>
      <c r="C117" s="174" t="s">
        <v>154</v>
      </c>
      <c r="D117" s="174" t="s">
        <v>131</v>
      </c>
      <c r="E117" s="175" t="s">
        <v>163</v>
      </c>
      <c r="F117" s="176" t="s">
        <v>164</v>
      </c>
      <c r="G117" s="177" t="s">
        <v>134</v>
      </c>
      <c r="H117" s="178">
        <v>1</v>
      </c>
      <c r="I117" s="179"/>
      <c r="J117" s="180">
        <f>ROUND(I117*H117,2)</f>
        <v>0</v>
      </c>
      <c r="K117" s="176" t="s">
        <v>19</v>
      </c>
      <c r="L117" s="40"/>
      <c r="M117" s="181" t="s">
        <v>19</v>
      </c>
      <c r="N117" s="182" t="s">
        <v>40</v>
      </c>
      <c r="O117" s="65"/>
      <c r="P117" s="183">
        <f>O117*H117</f>
        <v>0</v>
      </c>
      <c r="Q117" s="183">
        <v>0.86</v>
      </c>
      <c r="R117" s="183">
        <f>Q117*H117</f>
        <v>0.86</v>
      </c>
      <c r="S117" s="183">
        <v>0</v>
      </c>
      <c r="T117" s="184">
        <f>S117*H117</f>
        <v>0</v>
      </c>
      <c r="U117" s="35"/>
      <c r="V117" s="35"/>
      <c r="W117" s="35"/>
      <c r="X117" s="35"/>
      <c r="Y117" s="35"/>
      <c r="Z117" s="35"/>
      <c r="AA117" s="35"/>
      <c r="AB117" s="35"/>
      <c r="AC117" s="35"/>
      <c r="AD117" s="35"/>
      <c r="AE117" s="35"/>
      <c r="AR117" s="185" t="s">
        <v>136</v>
      </c>
      <c r="AT117" s="185" t="s">
        <v>131</v>
      </c>
      <c r="AU117" s="185" t="s">
        <v>79</v>
      </c>
      <c r="AY117" s="18" t="s">
        <v>128</v>
      </c>
      <c r="BE117" s="186">
        <f>IF(N117="základní",J117,0)</f>
        <v>0</v>
      </c>
      <c r="BF117" s="186">
        <f>IF(N117="snížená",J117,0)</f>
        <v>0</v>
      </c>
      <c r="BG117" s="186">
        <f>IF(N117="zákl. přenesená",J117,0)</f>
        <v>0</v>
      </c>
      <c r="BH117" s="186">
        <f>IF(N117="sníž. přenesená",J117,0)</f>
        <v>0</v>
      </c>
      <c r="BI117" s="186">
        <f>IF(N117="nulová",J117,0)</f>
        <v>0</v>
      </c>
      <c r="BJ117" s="18" t="s">
        <v>77</v>
      </c>
      <c r="BK117" s="186">
        <f>ROUND(I117*H117,2)</f>
        <v>0</v>
      </c>
      <c r="BL117" s="18" t="s">
        <v>136</v>
      </c>
      <c r="BM117" s="185" t="s">
        <v>165</v>
      </c>
    </row>
    <row r="118" spans="2:63" s="12" customFormat="1" ht="22.9" customHeight="1">
      <c r="B118" s="158"/>
      <c r="C118" s="159"/>
      <c r="D118" s="160" t="s">
        <v>68</v>
      </c>
      <c r="E118" s="172" t="s">
        <v>166</v>
      </c>
      <c r="F118" s="172" t="s">
        <v>167</v>
      </c>
      <c r="G118" s="159"/>
      <c r="H118" s="159"/>
      <c r="I118" s="162"/>
      <c r="J118" s="173">
        <f>BK118</f>
        <v>0</v>
      </c>
      <c r="K118" s="159"/>
      <c r="L118" s="164"/>
      <c r="M118" s="165"/>
      <c r="N118" s="166"/>
      <c r="O118" s="166"/>
      <c r="P118" s="167">
        <f>SUM(P119:P236)</f>
        <v>0</v>
      </c>
      <c r="Q118" s="166"/>
      <c r="R118" s="167">
        <f>SUM(R119:R236)</f>
        <v>34.16996177</v>
      </c>
      <c r="S118" s="166"/>
      <c r="T118" s="168">
        <f>SUM(T119:T236)</f>
        <v>0</v>
      </c>
      <c r="AR118" s="169" t="s">
        <v>77</v>
      </c>
      <c r="AT118" s="170" t="s">
        <v>68</v>
      </c>
      <c r="AU118" s="170" t="s">
        <v>77</v>
      </c>
      <c r="AY118" s="169" t="s">
        <v>128</v>
      </c>
      <c r="BK118" s="171">
        <f>SUM(BK119:BK236)</f>
        <v>0</v>
      </c>
    </row>
    <row r="119" spans="1:65" s="2" customFormat="1" ht="33" customHeight="1">
      <c r="A119" s="35"/>
      <c r="B119" s="36"/>
      <c r="C119" s="174" t="s">
        <v>166</v>
      </c>
      <c r="D119" s="174" t="s">
        <v>131</v>
      </c>
      <c r="E119" s="175" t="s">
        <v>168</v>
      </c>
      <c r="F119" s="176" t="s">
        <v>169</v>
      </c>
      <c r="G119" s="177" t="s">
        <v>134</v>
      </c>
      <c r="H119" s="178">
        <v>60</v>
      </c>
      <c r="I119" s="179"/>
      <c r="J119" s="180">
        <f>ROUND(I119*H119,2)</f>
        <v>0</v>
      </c>
      <c r="K119" s="176" t="s">
        <v>135</v>
      </c>
      <c r="L119" s="40"/>
      <c r="M119" s="181" t="s">
        <v>19</v>
      </c>
      <c r="N119" s="182" t="s">
        <v>40</v>
      </c>
      <c r="O119" s="65"/>
      <c r="P119" s="183">
        <f>O119*H119</f>
        <v>0</v>
      </c>
      <c r="Q119" s="183">
        <v>0.0093</v>
      </c>
      <c r="R119" s="183">
        <f>Q119*H119</f>
        <v>0.5579999999999999</v>
      </c>
      <c r="S119" s="183">
        <v>0</v>
      </c>
      <c r="T119" s="184">
        <f>S119*H119</f>
        <v>0</v>
      </c>
      <c r="U119" s="35"/>
      <c r="V119" s="35"/>
      <c r="W119" s="35"/>
      <c r="X119" s="35"/>
      <c r="Y119" s="35"/>
      <c r="Z119" s="35"/>
      <c r="AA119" s="35"/>
      <c r="AB119" s="35"/>
      <c r="AC119" s="35"/>
      <c r="AD119" s="35"/>
      <c r="AE119" s="35"/>
      <c r="AR119" s="185" t="s">
        <v>136</v>
      </c>
      <c r="AT119" s="185" t="s">
        <v>131</v>
      </c>
      <c r="AU119" s="185" t="s">
        <v>79</v>
      </c>
      <c r="AY119" s="18" t="s">
        <v>128</v>
      </c>
      <c r="BE119" s="186">
        <f>IF(N119="základní",J119,0)</f>
        <v>0</v>
      </c>
      <c r="BF119" s="186">
        <f>IF(N119="snížená",J119,0)</f>
        <v>0</v>
      </c>
      <c r="BG119" s="186">
        <f>IF(N119="zákl. přenesená",J119,0)</f>
        <v>0</v>
      </c>
      <c r="BH119" s="186">
        <f>IF(N119="sníž. přenesená",J119,0)</f>
        <v>0</v>
      </c>
      <c r="BI119" s="186">
        <f>IF(N119="nulová",J119,0)</f>
        <v>0</v>
      </c>
      <c r="BJ119" s="18" t="s">
        <v>77</v>
      </c>
      <c r="BK119" s="186">
        <f>ROUND(I119*H119,2)</f>
        <v>0</v>
      </c>
      <c r="BL119" s="18" t="s">
        <v>136</v>
      </c>
      <c r="BM119" s="185" t="s">
        <v>170</v>
      </c>
    </row>
    <row r="120" spans="1:47" s="2" customFormat="1" ht="11.25">
      <c r="A120" s="35"/>
      <c r="B120" s="36"/>
      <c r="C120" s="37"/>
      <c r="D120" s="187" t="s">
        <v>138</v>
      </c>
      <c r="E120" s="37"/>
      <c r="F120" s="188" t="s">
        <v>171</v>
      </c>
      <c r="G120" s="37"/>
      <c r="H120" s="37"/>
      <c r="I120" s="189"/>
      <c r="J120" s="37"/>
      <c r="K120" s="37"/>
      <c r="L120" s="40"/>
      <c r="M120" s="190"/>
      <c r="N120" s="191"/>
      <c r="O120" s="65"/>
      <c r="P120" s="65"/>
      <c r="Q120" s="65"/>
      <c r="R120" s="65"/>
      <c r="S120" s="65"/>
      <c r="T120" s="66"/>
      <c r="U120" s="35"/>
      <c r="V120" s="35"/>
      <c r="W120" s="35"/>
      <c r="X120" s="35"/>
      <c r="Y120" s="35"/>
      <c r="Z120" s="35"/>
      <c r="AA120" s="35"/>
      <c r="AB120" s="35"/>
      <c r="AC120" s="35"/>
      <c r="AD120" s="35"/>
      <c r="AE120" s="35"/>
      <c r="AT120" s="18" t="s">
        <v>138</v>
      </c>
      <c r="AU120" s="18" t="s">
        <v>79</v>
      </c>
    </row>
    <row r="121" spans="2:51" s="13" customFormat="1" ht="11.25">
      <c r="B121" s="192"/>
      <c r="C121" s="193"/>
      <c r="D121" s="194" t="s">
        <v>140</v>
      </c>
      <c r="E121" s="195" t="s">
        <v>19</v>
      </c>
      <c r="F121" s="196" t="s">
        <v>172</v>
      </c>
      <c r="G121" s="193"/>
      <c r="H121" s="195" t="s">
        <v>19</v>
      </c>
      <c r="I121" s="197"/>
      <c r="J121" s="193"/>
      <c r="K121" s="193"/>
      <c r="L121" s="198"/>
      <c r="M121" s="199"/>
      <c r="N121" s="200"/>
      <c r="O121" s="200"/>
      <c r="P121" s="200"/>
      <c r="Q121" s="200"/>
      <c r="R121" s="200"/>
      <c r="S121" s="200"/>
      <c r="T121" s="201"/>
      <c r="AT121" s="202" t="s">
        <v>140</v>
      </c>
      <c r="AU121" s="202" t="s">
        <v>79</v>
      </c>
      <c r="AV121" s="13" t="s">
        <v>77</v>
      </c>
      <c r="AW121" s="13" t="s">
        <v>31</v>
      </c>
      <c r="AX121" s="13" t="s">
        <v>69</v>
      </c>
      <c r="AY121" s="202" t="s">
        <v>128</v>
      </c>
    </row>
    <row r="122" spans="2:51" s="14" customFormat="1" ht="11.25">
      <c r="B122" s="203"/>
      <c r="C122" s="204"/>
      <c r="D122" s="194" t="s">
        <v>140</v>
      </c>
      <c r="E122" s="205" t="s">
        <v>19</v>
      </c>
      <c r="F122" s="206" t="s">
        <v>173</v>
      </c>
      <c r="G122" s="204"/>
      <c r="H122" s="207">
        <v>44</v>
      </c>
      <c r="I122" s="208"/>
      <c r="J122" s="204"/>
      <c r="K122" s="204"/>
      <c r="L122" s="209"/>
      <c r="M122" s="210"/>
      <c r="N122" s="211"/>
      <c r="O122" s="211"/>
      <c r="P122" s="211"/>
      <c r="Q122" s="211"/>
      <c r="R122" s="211"/>
      <c r="S122" s="211"/>
      <c r="T122" s="212"/>
      <c r="AT122" s="213" t="s">
        <v>140</v>
      </c>
      <c r="AU122" s="213" t="s">
        <v>79</v>
      </c>
      <c r="AV122" s="14" t="s">
        <v>79</v>
      </c>
      <c r="AW122" s="14" t="s">
        <v>31</v>
      </c>
      <c r="AX122" s="14" t="s">
        <v>69</v>
      </c>
      <c r="AY122" s="213" t="s">
        <v>128</v>
      </c>
    </row>
    <row r="123" spans="2:51" s="14" customFormat="1" ht="11.25">
      <c r="B123" s="203"/>
      <c r="C123" s="204"/>
      <c r="D123" s="194" t="s">
        <v>140</v>
      </c>
      <c r="E123" s="205" t="s">
        <v>19</v>
      </c>
      <c r="F123" s="206" t="s">
        <v>174</v>
      </c>
      <c r="G123" s="204"/>
      <c r="H123" s="207">
        <v>16</v>
      </c>
      <c r="I123" s="208"/>
      <c r="J123" s="204"/>
      <c r="K123" s="204"/>
      <c r="L123" s="209"/>
      <c r="M123" s="210"/>
      <c r="N123" s="211"/>
      <c r="O123" s="211"/>
      <c r="P123" s="211"/>
      <c r="Q123" s="211"/>
      <c r="R123" s="211"/>
      <c r="S123" s="211"/>
      <c r="T123" s="212"/>
      <c r="AT123" s="213" t="s">
        <v>140</v>
      </c>
      <c r="AU123" s="213" t="s">
        <v>79</v>
      </c>
      <c r="AV123" s="14" t="s">
        <v>79</v>
      </c>
      <c r="AW123" s="14" t="s">
        <v>31</v>
      </c>
      <c r="AX123" s="14" t="s">
        <v>69</v>
      </c>
      <c r="AY123" s="213" t="s">
        <v>128</v>
      </c>
    </row>
    <row r="124" spans="2:51" s="15" customFormat="1" ht="11.25">
      <c r="B124" s="214"/>
      <c r="C124" s="215"/>
      <c r="D124" s="194" t="s">
        <v>140</v>
      </c>
      <c r="E124" s="216" t="s">
        <v>19</v>
      </c>
      <c r="F124" s="217" t="s">
        <v>142</v>
      </c>
      <c r="G124" s="215"/>
      <c r="H124" s="218">
        <v>60</v>
      </c>
      <c r="I124" s="219"/>
      <c r="J124" s="215"/>
      <c r="K124" s="215"/>
      <c r="L124" s="220"/>
      <c r="M124" s="221"/>
      <c r="N124" s="222"/>
      <c r="O124" s="222"/>
      <c r="P124" s="222"/>
      <c r="Q124" s="222"/>
      <c r="R124" s="222"/>
      <c r="S124" s="222"/>
      <c r="T124" s="223"/>
      <c r="AT124" s="224" t="s">
        <v>140</v>
      </c>
      <c r="AU124" s="224" t="s">
        <v>79</v>
      </c>
      <c r="AV124" s="15" t="s">
        <v>136</v>
      </c>
      <c r="AW124" s="15" t="s">
        <v>31</v>
      </c>
      <c r="AX124" s="15" t="s">
        <v>77</v>
      </c>
      <c r="AY124" s="224" t="s">
        <v>128</v>
      </c>
    </row>
    <row r="125" spans="1:65" s="2" customFormat="1" ht="37.9" customHeight="1">
      <c r="A125" s="35"/>
      <c r="B125" s="36"/>
      <c r="C125" s="174" t="s">
        <v>175</v>
      </c>
      <c r="D125" s="174" t="s">
        <v>131</v>
      </c>
      <c r="E125" s="175" t="s">
        <v>176</v>
      </c>
      <c r="F125" s="176" t="s">
        <v>177</v>
      </c>
      <c r="G125" s="177" t="s">
        <v>157</v>
      </c>
      <c r="H125" s="178">
        <v>135.937</v>
      </c>
      <c r="I125" s="179"/>
      <c r="J125" s="180">
        <f>ROUND(I125*H125,2)</f>
        <v>0</v>
      </c>
      <c r="K125" s="176" t="s">
        <v>135</v>
      </c>
      <c r="L125" s="40"/>
      <c r="M125" s="181" t="s">
        <v>19</v>
      </c>
      <c r="N125" s="182" t="s">
        <v>40</v>
      </c>
      <c r="O125" s="65"/>
      <c r="P125" s="183">
        <f>O125*H125</f>
        <v>0</v>
      </c>
      <c r="Q125" s="183">
        <v>0.0014</v>
      </c>
      <c r="R125" s="183">
        <f>Q125*H125</f>
        <v>0.1903118</v>
      </c>
      <c r="S125" s="183">
        <v>0</v>
      </c>
      <c r="T125" s="184">
        <f>S125*H125</f>
        <v>0</v>
      </c>
      <c r="U125" s="35"/>
      <c r="V125" s="35"/>
      <c r="W125" s="35"/>
      <c r="X125" s="35"/>
      <c r="Y125" s="35"/>
      <c r="Z125" s="35"/>
      <c r="AA125" s="35"/>
      <c r="AB125" s="35"/>
      <c r="AC125" s="35"/>
      <c r="AD125" s="35"/>
      <c r="AE125" s="35"/>
      <c r="AR125" s="185" t="s">
        <v>136</v>
      </c>
      <c r="AT125" s="185" t="s">
        <v>131</v>
      </c>
      <c r="AU125" s="185" t="s">
        <v>79</v>
      </c>
      <c r="AY125" s="18" t="s">
        <v>128</v>
      </c>
      <c r="BE125" s="186">
        <f>IF(N125="základní",J125,0)</f>
        <v>0</v>
      </c>
      <c r="BF125" s="186">
        <f>IF(N125="snížená",J125,0)</f>
        <v>0</v>
      </c>
      <c r="BG125" s="186">
        <f>IF(N125="zákl. přenesená",J125,0)</f>
        <v>0</v>
      </c>
      <c r="BH125" s="186">
        <f>IF(N125="sníž. přenesená",J125,0)</f>
        <v>0</v>
      </c>
      <c r="BI125" s="186">
        <f>IF(N125="nulová",J125,0)</f>
        <v>0</v>
      </c>
      <c r="BJ125" s="18" t="s">
        <v>77</v>
      </c>
      <c r="BK125" s="186">
        <f>ROUND(I125*H125,2)</f>
        <v>0</v>
      </c>
      <c r="BL125" s="18" t="s">
        <v>136</v>
      </c>
      <c r="BM125" s="185" t="s">
        <v>178</v>
      </c>
    </row>
    <row r="126" spans="1:47" s="2" customFormat="1" ht="11.25">
      <c r="A126" s="35"/>
      <c r="B126" s="36"/>
      <c r="C126" s="37"/>
      <c r="D126" s="187" t="s">
        <v>138</v>
      </c>
      <c r="E126" s="37"/>
      <c r="F126" s="188" t="s">
        <v>179</v>
      </c>
      <c r="G126" s="37"/>
      <c r="H126" s="37"/>
      <c r="I126" s="189"/>
      <c r="J126" s="37"/>
      <c r="K126" s="37"/>
      <c r="L126" s="40"/>
      <c r="M126" s="190"/>
      <c r="N126" s="191"/>
      <c r="O126" s="65"/>
      <c r="P126" s="65"/>
      <c r="Q126" s="65"/>
      <c r="R126" s="65"/>
      <c r="S126" s="65"/>
      <c r="T126" s="66"/>
      <c r="U126" s="35"/>
      <c r="V126" s="35"/>
      <c r="W126" s="35"/>
      <c r="X126" s="35"/>
      <c r="Y126" s="35"/>
      <c r="Z126" s="35"/>
      <c r="AA126" s="35"/>
      <c r="AB126" s="35"/>
      <c r="AC126" s="35"/>
      <c r="AD126" s="35"/>
      <c r="AE126" s="35"/>
      <c r="AT126" s="18" t="s">
        <v>138</v>
      </c>
      <c r="AU126" s="18" t="s">
        <v>79</v>
      </c>
    </row>
    <row r="127" spans="2:51" s="13" customFormat="1" ht="11.25">
      <c r="B127" s="192"/>
      <c r="C127" s="193"/>
      <c r="D127" s="194" t="s">
        <v>140</v>
      </c>
      <c r="E127" s="195" t="s">
        <v>19</v>
      </c>
      <c r="F127" s="196" t="s">
        <v>180</v>
      </c>
      <c r="G127" s="193"/>
      <c r="H127" s="195" t="s">
        <v>19</v>
      </c>
      <c r="I127" s="197"/>
      <c r="J127" s="193"/>
      <c r="K127" s="193"/>
      <c r="L127" s="198"/>
      <c r="M127" s="199"/>
      <c r="N127" s="200"/>
      <c r="O127" s="200"/>
      <c r="P127" s="200"/>
      <c r="Q127" s="200"/>
      <c r="R127" s="200"/>
      <c r="S127" s="200"/>
      <c r="T127" s="201"/>
      <c r="AT127" s="202" t="s">
        <v>140</v>
      </c>
      <c r="AU127" s="202" t="s">
        <v>79</v>
      </c>
      <c r="AV127" s="13" t="s">
        <v>77</v>
      </c>
      <c r="AW127" s="13" t="s">
        <v>31</v>
      </c>
      <c r="AX127" s="13" t="s">
        <v>69</v>
      </c>
      <c r="AY127" s="202" t="s">
        <v>128</v>
      </c>
    </row>
    <row r="128" spans="2:51" s="14" customFormat="1" ht="11.25">
      <c r="B128" s="203"/>
      <c r="C128" s="204"/>
      <c r="D128" s="194" t="s">
        <v>140</v>
      </c>
      <c r="E128" s="205" t="s">
        <v>19</v>
      </c>
      <c r="F128" s="206" t="s">
        <v>181</v>
      </c>
      <c r="G128" s="204"/>
      <c r="H128" s="207">
        <v>133.85</v>
      </c>
      <c r="I128" s="208"/>
      <c r="J128" s="204"/>
      <c r="K128" s="204"/>
      <c r="L128" s="209"/>
      <c r="M128" s="210"/>
      <c r="N128" s="211"/>
      <c r="O128" s="211"/>
      <c r="P128" s="211"/>
      <c r="Q128" s="211"/>
      <c r="R128" s="211"/>
      <c r="S128" s="211"/>
      <c r="T128" s="212"/>
      <c r="AT128" s="213" t="s">
        <v>140</v>
      </c>
      <c r="AU128" s="213" t="s">
        <v>79</v>
      </c>
      <c r="AV128" s="14" t="s">
        <v>79</v>
      </c>
      <c r="AW128" s="14" t="s">
        <v>31</v>
      </c>
      <c r="AX128" s="14" t="s">
        <v>69</v>
      </c>
      <c r="AY128" s="213" t="s">
        <v>128</v>
      </c>
    </row>
    <row r="129" spans="2:51" s="13" customFormat="1" ht="11.25">
      <c r="B129" s="192"/>
      <c r="C129" s="193"/>
      <c r="D129" s="194" t="s">
        <v>140</v>
      </c>
      <c r="E129" s="195" t="s">
        <v>19</v>
      </c>
      <c r="F129" s="196" t="s">
        <v>182</v>
      </c>
      <c r="G129" s="193"/>
      <c r="H129" s="195" t="s">
        <v>19</v>
      </c>
      <c r="I129" s="197"/>
      <c r="J129" s="193"/>
      <c r="K129" s="193"/>
      <c r="L129" s="198"/>
      <c r="M129" s="199"/>
      <c r="N129" s="200"/>
      <c r="O129" s="200"/>
      <c r="P129" s="200"/>
      <c r="Q129" s="200"/>
      <c r="R129" s="200"/>
      <c r="S129" s="200"/>
      <c r="T129" s="201"/>
      <c r="AT129" s="202" t="s">
        <v>140</v>
      </c>
      <c r="AU129" s="202" t="s">
        <v>79</v>
      </c>
      <c r="AV129" s="13" t="s">
        <v>77</v>
      </c>
      <c r="AW129" s="13" t="s">
        <v>31</v>
      </c>
      <c r="AX129" s="13" t="s">
        <v>69</v>
      </c>
      <c r="AY129" s="202" t="s">
        <v>128</v>
      </c>
    </row>
    <row r="130" spans="2:51" s="14" customFormat="1" ht="11.25">
      <c r="B130" s="203"/>
      <c r="C130" s="204"/>
      <c r="D130" s="194" t="s">
        <v>140</v>
      </c>
      <c r="E130" s="205" t="s">
        <v>19</v>
      </c>
      <c r="F130" s="206" t="s">
        <v>183</v>
      </c>
      <c r="G130" s="204"/>
      <c r="H130" s="207">
        <v>2.087</v>
      </c>
      <c r="I130" s="208"/>
      <c r="J130" s="204"/>
      <c r="K130" s="204"/>
      <c r="L130" s="209"/>
      <c r="M130" s="210"/>
      <c r="N130" s="211"/>
      <c r="O130" s="211"/>
      <c r="P130" s="211"/>
      <c r="Q130" s="211"/>
      <c r="R130" s="211"/>
      <c r="S130" s="211"/>
      <c r="T130" s="212"/>
      <c r="AT130" s="213" t="s">
        <v>140</v>
      </c>
      <c r="AU130" s="213" t="s">
        <v>79</v>
      </c>
      <c r="AV130" s="14" t="s">
        <v>79</v>
      </c>
      <c r="AW130" s="14" t="s">
        <v>31</v>
      </c>
      <c r="AX130" s="14" t="s">
        <v>69</v>
      </c>
      <c r="AY130" s="213" t="s">
        <v>128</v>
      </c>
    </row>
    <row r="131" spans="2:51" s="15" customFormat="1" ht="11.25">
      <c r="B131" s="214"/>
      <c r="C131" s="215"/>
      <c r="D131" s="194" t="s">
        <v>140</v>
      </c>
      <c r="E131" s="216" t="s">
        <v>19</v>
      </c>
      <c r="F131" s="217" t="s">
        <v>142</v>
      </c>
      <c r="G131" s="215"/>
      <c r="H131" s="218">
        <v>135.937</v>
      </c>
      <c r="I131" s="219"/>
      <c r="J131" s="215"/>
      <c r="K131" s="215"/>
      <c r="L131" s="220"/>
      <c r="M131" s="221"/>
      <c r="N131" s="222"/>
      <c r="O131" s="222"/>
      <c r="P131" s="222"/>
      <c r="Q131" s="222"/>
      <c r="R131" s="222"/>
      <c r="S131" s="222"/>
      <c r="T131" s="223"/>
      <c r="AT131" s="224" t="s">
        <v>140</v>
      </c>
      <c r="AU131" s="224" t="s">
        <v>79</v>
      </c>
      <c r="AV131" s="15" t="s">
        <v>136</v>
      </c>
      <c r="AW131" s="15" t="s">
        <v>31</v>
      </c>
      <c r="AX131" s="15" t="s">
        <v>77</v>
      </c>
      <c r="AY131" s="224" t="s">
        <v>128</v>
      </c>
    </row>
    <row r="132" spans="1:65" s="2" customFormat="1" ht="33" customHeight="1">
      <c r="A132" s="35"/>
      <c r="B132" s="36"/>
      <c r="C132" s="174" t="s">
        <v>184</v>
      </c>
      <c r="D132" s="174" t="s">
        <v>131</v>
      </c>
      <c r="E132" s="175" t="s">
        <v>185</v>
      </c>
      <c r="F132" s="176" t="s">
        <v>186</v>
      </c>
      <c r="G132" s="177" t="s">
        <v>157</v>
      </c>
      <c r="H132" s="178">
        <v>135.937</v>
      </c>
      <c r="I132" s="179"/>
      <c r="J132" s="180">
        <f>ROUND(I132*H132,2)</f>
        <v>0</v>
      </c>
      <c r="K132" s="176" t="s">
        <v>135</v>
      </c>
      <c r="L132" s="40"/>
      <c r="M132" s="181" t="s">
        <v>19</v>
      </c>
      <c r="N132" s="182" t="s">
        <v>40</v>
      </c>
      <c r="O132" s="65"/>
      <c r="P132" s="183">
        <f>O132*H132</f>
        <v>0</v>
      </c>
      <c r="Q132" s="183">
        <v>0.00735</v>
      </c>
      <c r="R132" s="183">
        <f>Q132*H132</f>
        <v>0.99913695</v>
      </c>
      <c r="S132" s="183">
        <v>0</v>
      </c>
      <c r="T132" s="184">
        <f>S132*H132</f>
        <v>0</v>
      </c>
      <c r="U132" s="35"/>
      <c r="V132" s="35"/>
      <c r="W132" s="35"/>
      <c r="X132" s="35"/>
      <c r="Y132" s="35"/>
      <c r="Z132" s="35"/>
      <c r="AA132" s="35"/>
      <c r="AB132" s="35"/>
      <c r="AC132" s="35"/>
      <c r="AD132" s="35"/>
      <c r="AE132" s="35"/>
      <c r="AR132" s="185" t="s">
        <v>136</v>
      </c>
      <c r="AT132" s="185" t="s">
        <v>131</v>
      </c>
      <c r="AU132" s="185" t="s">
        <v>79</v>
      </c>
      <c r="AY132" s="18" t="s">
        <v>128</v>
      </c>
      <c r="BE132" s="186">
        <f>IF(N132="základní",J132,0)</f>
        <v>0</v>
      </c>
      <c r="BF132" s="186">
        <f>IF(N132="snížená",J132,0)</f>
        <v>0</v>
      </c>
      <c r="BG132" s="186">
        <f>IF(N132="zákl. přenesená",J132,0)</f>
        <v>0</v>
      </c>
      <c r="BH132" s="186">
        <f>IF(N132="sníž. přenesená",J132,0)</f>
        <v>0</v>
      </c>
      <c r="BI132" s="186">
        <f>IF(N132="nulová",J132,0)</f>
        <v>0</v>
      </c>
      <c r="BJ132" s="18" t="s">
        <v>77</v>
      </c>
      <c r="BK132" s="186">
        <f>ROUND(I132*H132,2)</f>
        <v>0</v>
      </c>
      <c r="BL132" s="18" t="s">
        <v>136</v>
      </c>
      <c r="BM132" s="185" t="s">
        <v>187</v>
      </c>
    </row>
    <row r="133" spans="1:47" s="2" customFormat="1" ht="11.25">
      <c r="A133" s="35"/>
      <c r="B133" s="36"/>
      <c r="C133" s="37"/>
      <c r="D133" s="187" t="s">
        <v>138</v>
      </c>
      <c r="E133" s="37"/>
      <c r="F133" s="188" t="s">
        <v>188</v>
      </c>
      <c r="G133" s="37"/>
      <c r="H133" s="37"/>
      <c r="I133" s="189"/>
      <c r="J133" s="37"/>
      <c r="K133" s="37"/>
      <c r="L133" s="40"/>
      <c r="M133" s="190"/>
      <c r="N133" s="191"/>
      <c r="O133" s="65"/>
      <c r="P133" s="65"/>
      <c r="Q133" s="65"/>
      <c r="R133" s="65"/>
      <c r="S133" s="65"/>
      <c r="T133" s="66"/>
      <c r="U133" s="35"/>
      <c r="V133" s="35"/>
      <c r="W133" s="35"/>
      <c r="X133" s="35"/>
      <c r="Y133" s="35"/>
      <c r="Z133" s="35"/>
      <c r="AA133" s="35"/>
      <c r="AB133" s="35"/>
      <c r="AC133" s="35"/>
      <c r="AD133" s="35"/>
      <c r="AE133" s="35"/>
      <c r="AT133" s="18" t="s">
        <v>138</v>
      </c>
      <c r="AU133" s="18" t="s">
        <v>79</v>
      </c>
    </row>
    <row r="134" spans="1:65" s="2" customFormat="1" ht="37.9" customHeight="1">
      <c r="A134" s="35"/>
      <c r="B134" s="36"/>
      <c r="C134" s="174" t="s">
        <v>189</v>
      </c>
      <c r="D134" s="174" t="s">
        <v>131</v>
      </c>
      <c r="E134" s="175" t="s">
        <v>190</v>
      </c>
      <c r="F134" s="176" t="s">
        <v>191</v>
      </c>
      <c r="G134" s="177" t="s">
        <v>157</v>
      </c>
      <c r="H134" s="178">
        <v>135.937</v>
      </c>
      <c r="I134" s="179"/>
      <c r="J134" s="180">
        <f>ROUND(I134*H134,2)</f>
        <v>0</v>
      </c>
      <c r="K134" s="176" t="s">
        <v>135</v>
      </c>
      <c r="L134" s="40"/>
      <c r="M134" s="181" t="s">
        <v>19</v>
      </c>
      <c r="N134" s="182" t="s">
        <v>40</v>
      </c>
      <c r="O134" s="65"/>
      <c r="P134" s="183">
        <f>O134*H134</f>
        <v>0</v>
      </c>
      <c r="Q134" s="183">
        <v>0.00438</v>
      </c>
      <c r="R134" s="183">
        <f>Q134*H134</f>
        <v>0.5954040600000001</v>
      </c>
      <c r="S134" s="183">
        <v>0</v>
      </c>
      <c r="T134" s="184">
        <f>S134*H134</f>
        <v>0</v>
      </c>
      <c r="U134" s="35"/>
      <c r="V134" s="35"/>
      <c r="W134" s="35"/>
      <c r="X134" s="35"/>
      <c r="Y134" s="35"/>
      <c r="Z134" s="35"/>
      <c r="AA134" s="35"/>
      <c r="AB134" s="35"/>
      <c r="AC134" s="35"/>
      <c r="AD134" s="35"/>
      <c r="AE134" s="35"/>
      <c r="AR134" s="185" t="s">
        <v>136</v>
      </c>
      <c r="AT134" s="185" t="s">
        <v>131</v>
      </c>
      <c r="AU134" s="185" t="s">
        <v>79</v>
      </c>
      <c r="AY134" s="18" t="s">
        <v>128</v>
      </c>
      <c r="BE134" s="186">
        <f>IF(N134="základní",J134,0)</f>
        <v>0</v>
      </c>
      <c r="BF134" s="186">
        <f>IF(N134="snížená",J134,0)</f>
        <v>0</v>
      </c>
      <c r="BG134" s="186">
        <f>IF(N134="zákl. přenesená",J134,0)</f>
        <v>0</v>
      </c>
      <c r="BH134" s="186">
        <f>IF(N134="sníž. přenesená",J134,0)</f>
        <v>0</v>
      </c>
      <c r="BI134" s="186">
        <f>IF(N134="nulová",J134,0)</f>
        <v>0</v>
      </c>
      <c r="BJ134" s="18" t="s">
        <v>77</v>
      </c>
      <c r="BK134" s="186">
        <f>ROUND(I134*H134,2)</f>
        <v>0</v>
      </c>
      <c r="BL134" s="18" t="s">
        <v>136</v>
      </c>
      <c r="BM134" s="185" t="s">
        <v>192</v>
      </c>
    </row>
    <row r="135" spans="1:47" s="2" customFormat="1" ht="11.25">
      <c r="A135" s="35"/>
      <c r="B135" s="36"/>
      <c r="C135" s="37"/>
      <c r="D135" s="187" t="s">
        <v>138</v>
      </c>
      <c r="E135" s="37"/>
      <c r="F135" s="188" t="s">
        <v>193</v>
      </c>
      <c r="G135" s="37"/>
      <c r="H135" s="37"/>
      <c r="I135" s="189"/>
      <c r="J135" s="37"/>
      <c r="K135" s="37"/>
      <c r="L135" s="40"/>
      <c r="M135" s="190"/>
      <c r="N135" s="191"/>
      <c r="O135" s="65"/>
      <c r="P135" s="65"/>
      <c r="Q135" s="65"/>
      <c r="R135" s="65"/>
      <c r="S135" s="65"/>
      <c r="T135" s="66"/>
      <c r="U135" s="35"/>
      <c r="V135" s="35"/>
      <c r="W135" s="35"/>
      <c r="X135" s="35"/>
      <c r="Y135" s="35"/>
      <c r="Z135" s="35"/>
      <c r="AA135" s="35"/>
      <c r="AB135" s="35"/>
      <c r="AC135" s="35"/>
      <c r="AD135" s="35"/>
      <c r="AE135" s="35"/>
      <c r="AT135" s="18" t="s">
        <v>138</v>
      </c>
      <c r="AU135" s="18" t="s">
        <v>79</v>
      </c>
    </row>
    <row r="136" spans="1:47" s="2" customFormat="1" ht="29.25">
      <c r="A136" s="35"/>
      <c r="B136" s="36"/>
      <c r="C136" s="37"/>
      <c r="D136" s="194" t="s">
        <v>194</v>
      </c>
      <c r="E136" s="37"/>
      <c r="F136" s="225" t="s">
        <v>195</v>
      </c>
      <c r="G136" s="37"/>
      <c r="H136" s="37"/>
      <c r="I136" s="189"/>
      <c r="J136" s="37"/>
      <c r="K136" s="37"/>
      <c r="L136" s="40"/>
      <c r="M136" s="190"/>
      <c r="N136" s="191"/>
      <c r="O136" s="65"/>
      <c r="P136" s="65"/>
      <c r="Q136" s="65"/>
      <c r="R136" s="65"/>
      <c r="S136" s="65"/>
      <c r="T136" s="66"/>
      <c r="U136" s="35"/>
      <c r="V136" s="35"/>
      <c r="W136" s="35"/>
      <c r="X136" s="35"/>
      <c r="Y136" s="35"/>
      <c r="Z136" s="35"/>
      <c r="AA136" s="35"/>
      <c r="AB136" s="35"/>
      <c r="AC136" s="35"/>
      <c r="AD136" s="35"/>
      <c r="AE136" s="35"/>
      <c r="AT136" s="18" t="s">
        <v>194</v>
      </c>
      <c r="AU136" s="18" t="s">
        <v>79</v>
      </c>
    </row>
    <row r="137" spans="1:65" s="2" customFormat="1" ht="33" customHeight="1">
      <c r="A137" s="35"/>
      <c r="B137" s="36"/>
      <c r="C137" s="174" t="s">
        <v>196</v>
      </c>
      <c r="D137" s="174" t="s">
        <v>131</v>
      </c>
      <c r="E137" s="175" t="s">
        <v>197</v>
      </c>
      <c r="F137" s="176" t="s">
        <v>198</v>
      </c>
      <c r="G137" s="177" t="s">
        <v>157</v>
      </c>
      <c r="H137" s="178">
        <v>135.937</v>
      </c>
      <c r="I137" s="179"/>
      <c r="J137" s="180">
        <f>ROUND(I137*H137,2)</f>
        <v>0</v>
      </c>
      <c r="K137" s="176" t="s">
        <v>135</v>
      </c>
      <c r="L137" s="40"/>
      <c r="M137" s="181" t="s">
        <v>19</v>
      </c>
      <c r="N137" s="182" t="s">
        <v>40</v>
      </c>
      <c r="O137" s="65"/>
      <c r="P137" s="183">
        <f>O137*H137</f>
        <v>0</v>
      </c>
      <c r="Q137" s="183">
        <v>0.004</v>
      </c>
      <c r="R137" s="183">
        <f>Q137*H137</f>
        <v>0.543748</v>
      </c>
      <c r="S137" s="183">
        <v>0</v>
      </c>
      <c r="T137" s="184">
        <f>S137*H137</f>
        <v>0</v>
      </c>
      <c r="U137" s="35"/>
      <c r="V137" s="35"/>
      <c r="W137" s="35"/>
      <c r="X137" s="35"/>
      <c r="Y137" s="35"/>
      <c r="Z137" s="35"/>
      <c r="AA137" s="35"/>
      <c r="AB137" s="35"/>
      <c r="AC137" s="35"/>
      <c r="AD137" s="35"/>
      <c r="AE137" s="35"/>
      <c r="AR137" s="185" t="s">
        <v>136</v>
      </c>
      <c r="AT137" s="185" t="s">
        <v>131</v>
      </c>
      <c r="AU137" s="185" t="s">
        <v>79</v>
      </c>
      <c r="AY137" s="18" t="s">
        <v>128</v>
      </c>
      <c r="BE137" s="186">
        <f>IF(N137="základní",J137,0)</f>
        <v>0</v>
      </c>
      <c r="BF137" s="186">
        <f>IF(N137="snížená",J137,0)</f>
        <v>0</v>
      </c>
      <c r="BG137" s="186">
        <f>IF(N137="zákl. přenesená",J137,0)</f>
        <v>0</v>
      </c>
      <c r="BH137" s="186">
        <f>IF(N137="sníž. přenesená",J137,0)</f>
        <v>0</v>
      </c>
      <c r="BI137" s="186">
        <f>IF(N137="nulová",J137,0)</f>
        <v>0</v>
      </c>
      <c r="BJ137" s="18" t="s">
        <v>77</v>
      </c>
      <c r="BK137" s="186">
        <f>ROUND(I137*H137,2)</f>
        <v>0</v>
      </c>
      <c r="BL137" s="18" t="s">
        <v>136</v>
      </c>
      <c r="BM137" s="185" t="s">
        <v>199</v>
      </c>
    </row>
    <row r="138" spans="1:47" s="2" customFormat="1" ht="11.25">
      <c r="A138" s="35"/>
      <c r="B138" s="36"/>
      <c r="C138" s="37"/>
      <c r="D138" s="187" t="s">
        <v>138</v>
      </c>
      <c r="E138" s="37"/>
      <c r="F138" s="188" t="s">
        <v>200</v>
      </c>
      <c r="G138" s="37"/>
      <c r="H138" s="37"/>
      <c r="I138" s="189"/>
      <c r="J138" s="37"/>
      <c r="K138" s="37"/>
      <c r="L138" s="40"/>
      <c r="M138" s="190"/>
      <c r="N138" s="191"/>
      <c r="O138" s="65"/>
      <c r="P138" s="65"/>
      <c r="Q138" s="65"/>
      <c r="R138" s="65"/>
      <c r="S138" s="65"/>
      <c r="T138" s="66"/>
      <c r="U138" s="35"/>
      <c r="V138" s="35"/>
      <c r="W138" s="35"/>
      <c r="X138" s="35"/>
      <c r="Y138" s="35"/>
      <c r="Z138" s="35"/>
      <c r="AA138" s="35"/>
      <c r="AB138" s="35"/>
      <c r="AC138" s="35"/>
      <c r="AD138" s="35"/>
      <c r="AE138" s="35"/>
      <c r="AT138" s="18" t="s">
        <v>138</v>
      </c>
      <c r="AU138" s="18" t="s">
        <v>79</v>
      </c>
    </row>
    <row r="139" spans="1:65" s="2" customFormat="1" ht="37.9" customHeight="1">
      <c r="A139" s="35"/>
      <c r="B139" s="36"/>
      <c r="C139" s="174" t="s">
        <v>201</v>
      </c>
      <c r="D139" s="174" t="s">
        <v>131</v>
      </c>
      <c r="E139" s="175" t="s">
        <v>202</v>
      </c>
      <c r="F139" s="176" t="s">
        <v>203</v>
      </c>
      <c r="G139" s="177" t="s">
        <v>157</v>
      </c>
      <c r="H139" s="178">
        <v>133.367</v>
      </c>
      <c r="I139" s="179"/>
      <c r="J139" s="180">
        <f>ROUND(I139*H139,2)</f>
        <v>0</v>
      </c>
      <c r="K139" s="176" t="s">
        <v>135</v>
      </c>
      <c r="L139" s="40"/>
      <c r="M139" s="181" t="s">
        <v>19</v>
      </c>
      <c r="N139" s="182" t="s">
        <v>40</v>
      </c>
      <c r="O139" s="65"/>
      <c r="P139" s="183">
        <f>O139*H139</f>
        <v>0</v>
      </c>
      <c r="Q139" s="183">
        <v>0.0156</v>
      </c>
      <c r="R139" s="183">
        <f>Q139*H139</f>
        <v>2.0805252</v>
      </c>
      <c r="S139" s="183">
        <v>0</v>
      </c>
      <c r="T139" s="184">
        <f>S139*H139</f>
        <v>0</v>
      </c>
      <c r="U139" s="35"/>
      <c r="V139" s="35"/>
      <c r="W139" s="35"/>
      <c r="X139" s="35"/>
      <c r="Y139" s="35"/>
      <c r="Z139" s="35"/>
      <c r="AA139" s="35"/>
      <c r="AB139" s="35"/>
      <c r="AC139" s="35"/>
      <c r="AD139" s="35"/>
      <c r="AE139" s="35"/>
      <c r="AR139" s="185" t="s">
        <v>136</v>
      </c>
      <c r="AT139" s="185" t="s">
        <v>131</v>
      </c>
      <c r="AU139" s="185" t="s">
        <v>79</v>
      </c>
      <c r="AY139" s="18" t="s">
        <v>128</v>
      </c>
      <c r="BE139" s="186">
        <f>IF(N139="základní",J139,0)</f>
        <v>0</v>
      </c>
      <c r="BF139" s="186">
        <f>IF(N139="snížená",J139,0)</f>
        <v>0</v>
      </c>
      <c r="BG139" s="186">
        <f>IF(N139="zákl. přenesená",J139,0)</f>
        <v>0</v>
      </c>
      <c r="BH139" s="186">
        <f>IF(N139="sníž. přenesená",J139,0)</f>
        <v>0</v>
      </c>
      <c r="BI139" s="186">
        <f>IF(N139="nulová",J139,0)</f>
        <v>0</v>
      </c>
      <c r="BJ139" s="18" t="s">
        <v>77</v>
      </c>
      <c r="BK139" s="186">
        <f>ROUND(I139*H139,2)</f>
        <v>0</v>
      </c>
      <c r="BL139" s="18" t="s">
        <v>136</v>
      </c>
      <c r="BM139" s="185" t="s">
        <v>204</v>
      </c>
    </row>
    <row r="140" spans="1:47" s="2" customFormat="1" ht="11.25">
      <c r="A140" s="35"/>
      <c r="B140" s="36"/>
      <c r="C140" s="37"/>
      <c r="D140" s="187" t="s">
        <v>138</v>
      </c>
      <c r="E140" s="37"/>
      <c r="F140" s="188" t="s">
        <v>205</v>
      </c>
      <c r="G140" s="37"/>
      <c r="H140" s="37"/>
      <c r="I140" s="189"/>
      <c r="J140" s="37"/>
      <c r="K140" s="37"/>
      <c r="L140" s="40"/>
      <c r="M140" s="190"/>
      <c r="N140" s="191"/>
      <c r="O140" s="65"/>
      <c r="P140" s="65"/>
      <c r="Q140" s="65"/>
      <c r="R140" s="65"/>
      <c r="S140" s="65"/>
      <c r="T140" s="66"/>
      <c r="U140" s="35"/>
      <c r="V140" s="35"/>
      <c r="W140" s="35"/>
      <c r="X140" s="35"/>
      <c r="Y140" s="35"/>
      <c r="Z140" s="35"/>
      <c r="AA140" s="35"/>
      <c r="AB140" s="35"/>
      <c r="AC140" s="35"/>
      <c r="AD140" s="35"/>
      <c r="AE140" s="35"/>
      <c r="AT140" s="18" t="s">
        <v>138</v>
      </c>
      <c r="AU140" s="18" t="s">
        <v>79</v>
      </c>
    </row>
    <row r="141" spans="1:47" s="2" customFormat="1" ht="39">
      <c r="A141" s="35"/>
      <c r="B141" s="36"/>
      <c r="C141" s="37"/>
      <c r="D141" s="194" t="s">
        <v>194</v>
      </c>
      <c r="E141" s="37"/>
      <c r="F141" s="225" t="s">
        <v>206</v>
      </c>
      <c r="G141" s="37"/>
      <c r="H141" s="37"/>
      <c r="I141" s="189"/>
      <c r="J141" s="37"/>
      <c r="K141" s="37"/>
      <c r="L141" s="40"/>
      <c r="M141" s="190"/>
      <c r="N141" s="191"/>
      <c r="O141" s="65"/>
      <c r="P141" s="65"/>
      <c r="Q141" s="65"/>
      <c r="R141" s="65"/>
      <c r="S141" s="65"/>
      <c r="T141" s="66"/>
      <c r="U141" s="35"/>
      <c r="V141" s="35"/>
      <c r="W141" s="35"/>
      <c r="X141" s="35"/>
      <c r="Y141" s="35"/>
      <c r="Z141" s="35"/>
      <c r="AA141" s="35"/>
      <c r="AB141" s="35"/>
      <c r="AC141" s="35"/>
      <c r="AD141" s="35"/>
      <c r="AE141" s="35"/>
      <c r="AT141" s="18" t="s">
        <v>194</v>
      </c>
      <c r="AU141" s="18" t="s">
        <v>79</v>
      </c>
    </row>
    <row r="142" spans="2:51" s="13" customFormat="1" ht="11.25">
      <c r="B142" s="192"/>
      <c r="C142" s="193"/>
      <c r="D142" s="194" t="s">
        <v>140</v>
      </c>
      <c r="E142" s="195" t="s">
        <v>19</v>
      </c>
      <c r="F142" s="196" t="s">
        <v>207</v>
      </c>
      <c r="G142" s="193"/>
      <c r="H142" s="195" t="s">
        <v>19</v>
      </c>
      <c r="I142" s="197"/>
      <c r="J142" s="193"/>
      <c r="K142" s="193"/>
      <c r="L142" s="198"/>
      <c r="M142" s="199"/>
      <c r="N142" s="200"/>
      <c r="O142" s="200"/>
      <c r="P142" s="200"/>
      <c r="Q142" s="200"/>
      <c r="R142" s="200"/>
      <c r="S142" s="200"/>
      <c r="T142" s="201"/>
      <c r="AT142" s="202" t="s">
        <v>140</v>
      </c>
      <c r="AU142" s="202" t="s">
        <v>79</v>
      </c>
      <c r="AV142" s="13" t="s">
        <v>77</v>
      </c>
      <c r="AW142" s="13" t="s">
        <v>31</v>
      </c>
      <c r="AX142" s="13" t="s">
        <v>69</v>
      </c>
      <c r="AY142" s="202" t="s">
        <v>128</v>
      </c>
    </row>
    <row r="143" spans="2:51" s="14" customFormat="1" ht="22.5">
      <c r="B143" s="203"/>
      <c r="C143" s="204"/>
      <c r="D143" s="194" t="s">
        <v>140</v>
      </c>
      <c r="E143" s="205" t="s">
        <v>19</v>
      </c>
      <c r="F143" s="206" t="s">
        <v>208</v>
      </c>
      <c r="G143" s="204"/>
      <c r="H143" s="207">
        <v>133.367</v>
      </c>
      <c r="I143" s="208"/>
      <c r="J143" s="204"/>
      <c r="K143" s="204"/>
      <c r="L143" s="209"/>
      <c r="M143" s="210"/>
      <c r="N143" s="211"/>
      <c r="O143" s="211"/>
      <c r="P143" s="211"/>
      <c r="Q143" s="211"/>
      <c r="R143" s="211"/>
      <c r="S143" s="211"/>
      <c r="T143" s="212"/>
      <c r="AT143" s="213" t="s">
        <v>140</v>
      </c>
      <c r="AU143" s="213" t="s">
        <v>79</v>
      </c>
      <c r="AV143" s="14" t="s">
        <v>79</v>
      </c>
      <c r="AW143" s="14" t="s">
        <v>31</v>
      </c>
      <c r="AX143" s="14" t="s">
        <v>69</v>
      </c>
      <c r="AY143" s="213" t="s">
        <v>128</v>
      </c>
    </row>
    <row r="144" spans="2:51" s="15" customFormat="1" ht="11.25">
      <c r="B144" s="214"/>
      <c r="C144" s="215"/>
      <c r="D144" s="194" t="s">
        <v>140</v>
      </c>
      <c r="E144" s="216" t="s">
        <v>19</v>
      </c>
      <c r="F144" s="217" t="s">
        <v>142</v>
      </c>
      <c r="G144" s="215"/>
      <c r="H144" s="218">
        <v>133.367</v>
      </c>
      <c r="I144" s="219"/>
      <c r="J144" s="215"/>
      <c r="K144" s="215"/>
      <c r="L144" s="220"/>
      <c r="M144" s="221"/>
      <c r="N144" s="222"/>
      <c r="O144" s="222"/>
      <c r="P144" s="222"/>
      <c r="Q144" s="222"/>
      <c r="R144" s="222"/>
      <c r="S144" s="222"/>
      <c r="T144" s="223"/>
      <c r="AT144" s="224" t="s">
        <v>140</v>
      </c>
      <c r="AU144" s="224" t="s">
        <v>79</v>
      </c>
      <c r="AV144" s="15" t="s">
        <v>136</v>
      </c>
      <c r="AW144" s="15" t="s">
        <v>31</v>
      </c>
      <c r="AX144" s="15" t="s">
        <v>77</v>
      </c>
      <c r="AY144" s="224" t="s">
        <v>128</v>
      </c>
    </row>
    <row r="145" spans="1:65" s="2" customFormat="1" ht="24.2" customHeight="1">
      <c r="A145" s="35"/>
      <c r="B145" s="36"/>
      <c r="C145" s="174" t="s">
        <v>209</v>
      </c>
      <c r="D145" s="174" t="s">
        <v>131</v>
      </c>
      <c r="E145" s="175" t="s">
        <v>210</v>
      </c>
      <c r="F145" s="176" t="s">
        <v>211</v>
      </c>
      <c r="G145" s="177" t="s">
        <v>157</v>
      </c>
      <c r="H145" s="178">
        <v>2.087</v>
      </c>
      <c r="I145" s="179"/>
      <c r="J145" s="180">
        <f>ROUND(I145*H145,2)</f>
        <v>0</v>
      </c>
      <c r="K145" s="176" t="s">
        <v>135</v>
      </c>
      <c r="L145" s="40"/>
      <c r="M145" s="181" t="s">
        <v>19</v>
      </c>
      <c r="N145" s="182" t="s">
        <v>40</v>
      </c>
      <c r="O145" s="65"/>
      <c r="P145" s="183">
        <f>O145*H145</f>
        <v>0</v>
      </c>
      <c r="Q145" s="183">
        <v>0.0382</v>
      </c>
      <c r="R145" s="183">
        <f>Q145*H145</f>
        <v>0.0797234</v>
      </c>
      <c r="S145" s="183">
        <v>0</v>
      </c>
      <c r="T145" s="184">
        <f>S145*H145</f>
        <v>0</v>
      </c>
      <c r="U145" s="35"/>
      <c r="V145" s="35"/>
      <c r="W145" s="35"/>
      <c r="X145" s="35"/>
      <c r="Y145" s="35"/>
      <c r="Z145" s="35"/>
      <c r="AA145" s="35"/>
      <c r="AB145" s="35"/>
      <c r="AC145" s="35"/>
      <c r="AD145" s="35"/>
      <c r="AE145" s="35"/>
      <c r="AR145" s="185" t="s">
        <v>136</v>
      </c>
      <c r="AT145" s="185" t="s">
        <v>131</v>
      </c>
      <c r="AU145" s="185" t="s">
        <v>79</v>
      </c>
      <c r="AY145" s="18" t="s">
        <v>128</v>
      </c>
      <c r="BE145" s="186">
        <f>IF(N145="základní",J145,0)</f>
        <v>0</v>
      </c>
      <c r="BF145" s="186">
        <f>IF(N145="snížená",J145,0)</f>
        <v>0</v>
      </c>
      <c r="BG145" s="186">
        <f>IF(N145="zákl. přenesená",J145,0)</f>
        <v>0</v>
      </c>
      <c r="BH145" s="186">
        <f>IF(N145="sníž. přenesená",J145,0)</f>
        <v>0</v>
      </c>
      <c r="BI145" s="186">
        <f>IF(N145="nulová",J145,0)</f>
        <v>0</v>
      </c>
      <c r="BJ145" s="18" t="s">
        <v>77</v>
      </c>
      <c r="BK145" s="186">
        <f>ROUND(I145*H145,2)</f>
        <v>0</v>
      </c>
      <c r="BL145" s="18" t="s">
        <v>136</v>
      </c>
      <c r="BM145" s="185" t="s">
        <v>212</v>
      </c>
    </row>
    <row r="146" spans="1:47" s="2" customFormat="1" ht="11.25">
      <c r="A146" s="35"/>
      <c r="B146" s="36"/>
      <c r="C146" s="37"/>
      <c r="D146" s="187" t="s">
        <v>138</v>
      </c>
      <c r="E146" s="37"/>
      <c r="F146" s="188" t="s">
        <v>213</v>
      </c>
      <c r="G146" s="37"/>
      <c r="H146" s="37"/>
      <c r="I146" s="189"/>
      <c r="J146" s="37"/>
      <c r="K146" s="37"/>
      <c r="L146" s="40"/>
      <c r="M146" s="190"/>
      <c r="N146" s="191"/>
      <c r="O146" s="65"/>
      <c r="P146" s="65"/>
      <c r="Q146" s="65"/>
      <c r="R146" s="65"/>
      <c r="S146" s="65"/>
      <c r="T146" s="66"/>
      <c r="U146" s="35"/>
      <c r="V146" s="35"/>
      <c r="W146" s="35"/>
      <c r="X146" s="35"/>
      <c r="Y146" s="35"/>
      <c r="Z146" s="35"/>
      <c r="AA146" s="35"/>
      <c r="AB146" s="35"/>
      <c r="AC146" s="35"/>
      <c r="AD146" s="35"/>
      <c r="AE146" s="35"/>
      <c r="AT146" s="18" t="s">
        <v>138</v>
      </c>
      <c r="AU146" s="18" t="s">
        <v>79</v>
      </c>
    </row>
    <row r="147" spans="2:51" s="13" customFormat="1" ht="11.25">
      <c r="B147" s="192"/>
      <c r="C147" s="193"/>
      <c r="D147" s="194" t="s">
        <v>140</v>
      </c>
      <c r="E147" s="195" t="s">
        <v>19</v>
      </c>
      <c r="F147" s="196" t="s">
        <v>214</v>
      </c>
      <c r="G147" s="193"/>
      <c r="H147" s="195" t="s">
        <v>19</v>
      </c>
      <c r="I147" s="197"/>
      <c r="J147" s="193"/>
      <c r="K147" s="193"/>
      <c r="L147" s="198"/>
      <c r="M147" s="199"/>
      <c r="N147" s="200"/>
      <c r="O147" s="200"/>
      <c r="P147" s="200"/>
      <c r="Q147" s="200"/>
      <c r="R147" s="200"/>
      <c r="S147" s="200"/>
      <c r="T147" s="201"/>
      <c r="AT147" s="202" t="s">
        <v>140</v>
      </c>
      <c r="AU147" s="202" t="s">
        <v>79</v>
      </c>
      <c r="AV147" s="13" t="s">
        <v>77</v>
      </c>
      <c r="AW147" s="13" t="s">
        <v>31</v>
      </c>
      <c r="AX147" s="13" t="s">
        <v>69</v>
      </c>
      <c r="AY147" s="202" t="s">
        <v>128</v>
      </c>
    </row>
    <row r="148" spans="2:51" s="14" customFormat="1" ht="11.25">
      <c r="B148" s="203"/>
      <c r="C148" s="204"/>
      <c r="D148" s="194" t="s">
        <v>140</v>
      </c>
      <c r="E148" s="205" t="s">
        <v>19</v>
      </c>
      <c r="F148" s="206" t="s">
        <v>215</v>
      </c>
      <c r="G148" s="204"/>
      <c r="H148" s="207">
        <v>0.816</v>
      </c>
      <c r="I148" s="208"/>
      <c r="J148" s="204"/>
      <c r="K148" s="204"/>
      <c r="L148" s="209"/>
      <c r="M148" s="210"/>
      <c r="N148" s="211"/>
      <c r="O148" s="211"/>
      <c r="P148" s="211"/>
      <c r="Q148" s="211"/>
      <c r="R148" s="211"/>
      <c r="S148" s="211"/>
      <c r="T148" s="212"/>
      <c r="AT148" s="213" t="s">
        <v>140</v>
      </c>
      <c r="AU148" s="213" t="s">
        <v>79</v>
      </c>
      <c r="AV148" s="14" t="s">
        <v>79</v>
      </c>
      <c r="AW148" s="14" t="s">
        <v>31</v>
      </c>
      <c r="AX148" s="14" t="s">
        <v>69</v>
      </c>
      <c r="AY148" s="213" t="s">
        <v>128</v>
      </c>
    </row>
    <row r="149" spans="2:51" s="14" customFormat="1" ht="11.25">
      <c r="B149" s="203"/>
      <c r="C149" s="204"/>
      <c r="D149" s="194" t="s">
        <v>140</v>
      </c>
      <c r="E149" s="205" t="s">
        <v>19</v>
      </c>
      <c r="F149" s="206" t="s">
        <v>216</v>
      </c>
      <c r="G149" s="204"/>
      <c r="H149" s="207">
        <v>0.831</v>
      </c>
      <c r="I149" s="208"/>
      <c r="J149" s="204"/>
      <c r="K149" s="204"/>
      <c r="L149" s="209"/>
      <c r="M149" s="210"/>
      <c r="N149" s="211"/>
      <c r="O149" s="211"/>
      <c r="P149" s="211"/>
      <c r="Q149" s="211"/>
      <c r="R149" s="211"/>
      <c r="S149" s="211"/>
      <c r="T149" s="212"/>
      <c r="AT149" s="213" t="s">
        <v>140</v>
      </c>
      <c r="AU149" s="213" t="s">
        <v>79</v>
      </c>
      <c r="AV149" s="14" t="s">
        <v>79</v>
      </c>
      <c r="AW149" s="14" t="s">
        <v>31</v>
      </c>
      <c r="AX149" s="14" t="s">
        <v>69</v>
      </c>
      <c r="AY149" s="213" t="s">
        <v>128</v>
      </c>
    </row>
    <row r="150" spans="2:51" s="14" customFormat="1" ht="11.25">
      <c r="B150" s="203"/>
      <c r="C150" s="204"/>
      <c r="D150" s="194" t="s">
        <v>140</v>
      </c>
      <c r="E150" s="205" t="s">
        <v>19</v>
      </c>
      <c r="F150" s="206" t="s">
        <v>217</v>
      </c>
      <c r="G150" s="204"/>
      <c r="H150" s="207">
        <v>0.44</v>
      </c>
      <c r="I150" s="208"/>
      <c r="J150" s="204"/>
      <c r="K150" s="204"/>
      <c r="L150" s="209"/>
      <c r="M150" s="210"/>
      <c r="N150" s="211"/>
      <c r="O150" s="211"/>
      <c r="P150" s="211"/>
      <c r="Q150" s="211"/>
      <c r="R150" s="211"/>
      <c r="S150" s="211"/>
      <c r="T150" s="212"/>
      <c r="AT150" s="213" t="s">
        <v>140</v>
      </c>
      <c r="AU150" s="213" t="s">
        <v>79</v>
      </c>
      <c r="AV150" s="14" t="s">
        <v>79</v>
      </c>
      <c r="AW150" s="14" t="s">
        <v>31</v>
      </c>
      <c r="AX150" s="14" t="s">
        <v>69</v>
      </c>
      <c r="AY150" s="213" t="s">
        <v>128</v>
      </c>
    </row>
    <row r="151" spans="2:51" s="15" customFormat="1" ht="11.25">
      <c r="B151" s="214"/>
      <c r="C151" s="215"/>
      <c r="D151" s="194" t="s">
        <v>140</v>
      </c>
      <c r="E151" s="216" t="s">
        <v>19</v>
      </c>
      <c r="F151" s="217" t="s">
        <v>142</v>
      </c>
      <c r="G151" s="215"/>
      <c r="H151" s="218">
        <v>2.087</v>
      </c>
      <c r="I151" s="219"/>
      <c r="J151" s="215"/>
      <c r="K151" s="215"/>
      <c r="L151" s="220"/>
      <c r="M151" s="221"/>
      <c r="N151" s="222"/>
      <c r="O151" s="222"/>
      <c r="P151" s="222"/>
      <c r="Q151" s="222"/>
      <c r="R151" s="222"/>
      <c r="S151" s="222"/>
      <c r="T151" s="223"/>
      <c r="AT151" s="224" t="s">
        <v>140</v>
      </c>
      <c r="AU151" s="224" t="s">
        <v>79</v>
      </c>
      <c r="AV151" s="15" t="s">
        <v>136</v>
      </c>
      <c r="AW151" s="15" t="s">
        <v>31</v>
      </c>
      <c r="AX151" s="15" t="s">
        <v>77</v>
      </c>
      <c r="AY151" s="224" t="s">
        <v>128</v>
      </c>
    </row>
    <row r="152" spans="1:65" s="2" customFormat="1" ht="33" customHeight="1">
      <c r="A152" s="35"/>
      <c r="B152" s="36"/>
      <c r="C152" s="174" t="s">
        <v>218</v>
      </c>
      <c r="D152" s="174" t="s">
        <v>131</v>
      </c>
      <c r="E152" s="175" t="s">
        <v>219</v>
      </c>
      <c r="F152" s="176" t="s">
        <v>220</v>
      </c>
      <c r="G152" s="177" t="s">
        <v>157</v>
      </c>
      <c r="H152" s="178">
        <v>87</v>
      </c>
      <c r="I152" s="179"/>
      <c r="J152" s="180">
        <f>ROUND(I152*H152,2)</f>
        <v>0</v>
      </c>
      <c r="K152" s="176" t="s">
        <v>135</v>
      </c>
      <c r="L152" s="40"/>
      <c r="M152" s="181" t="s">
        <v>19</v>
      </c>
      <c r="N152" s="182" t="s">
        <v>40</v>
      </c>
      <c r="O152" s="65"/>
      <c r="P152" s="183">
        <f>O152*H152</f>
        <v>0</v>
      </c>
      <c r="Q152" s="183">
        <v>0.00735</v>
      </c>
      <c r="R152" s="183">
        <f>Q152*H152</f>
        <v>0.63945</v>
      </c>
      <c r="S152" s="183">
        <v>0</v>
      </c>
      <c r="T152" s="184">
        <f>S152*H152</f>
        <v>0</v>
      </c>
      <c r="U152" s="35"/>
      <c r="V152" s="35"/>
      <c r="W152" s="35"/>
      <c r="X152" s="35"/>
      <c r="Y152" s="35"/>
      <c r="Z152" s="35"/>
      <c r="AA152" s="35"/>
      <c r="AB152" s="35"/>
      <c r="AC152" s="35"/>
      <c r="AD152" s="35"/>
      <c r="AE152" s="35"/>
      <c r="AR152" s="185" t="s">
        <v>136</v>
      </c>
      <c r="AT152" s="185" t="s">
        <v>131</v>
      </c>
      <c r="AU152" s="185" t="s">
        <v>79</v>
      </c>
      <c r="AY152" s="18" t="s">
        <v>128</v>
      </c>
      <c r="BE152" s="186">
        <f>IF(N152="základní",J152,0)</f>
        <v>0</v>
      </c>
      <c r="BF152" s="186">
        <f>IF(N152="snížená",J152,0)</f>
        <v>0</v>
      </c>
      <c r="BG152" s="186">
        <f>IF(N152="zákl. přenesená",J152,0)</f>
        <v>0</v>
      </c>
      <c r="BH152" s="186">
        <f>IF(N152="sníž. přenesená",J152,0)</f>
        <v>0</v>
      </c>
      <c r="BI152" s="186">
        <f>IF(N152="nulová",J152,0)</f>
        <v>0</v>
      </c>
      <c r="BJ152" s="18" t="s">
        <v>77</v>
      </c>
      <c r="BK152" s="186">
        <f>ROUND(I152*H152,2)</f>
        <v>0</v>
      </c>
      <c r="BL152" s="18" t="s">
        <v>136</v>
      </c>
      <c r="BM152" s="185" t="s">
        <v>221</v>
      </c>
    </row>
    <row r="153" spans="1:47" s="2" customFormat="1" ht="11.25">
      <c r="A153" s="35"/>
      <c r="B153" s="36"/>
      <c r="C153" s="37"/>
      <c r="D153" s="187" t="s">
        <v>138</v>
      </c>
      <c r="E153" s="37"/>
      <c r="F153" s="188" t="s">
        <v>222</v>
      </c>
      <c r="G153" s="37"/>
      <c r="H153" s="37"/>
      <c r="I153" s="189"/>
      <c r="J153" s="37"/>
      <c r="K153" s="37"/>
      <c r="L153" s="40"/>
      <c r="M153" s="190"/>
      <c r="N153" s="191"/>
      <c r="O153" s="65"/>
      <c r="P153" s="65"/>
      <c r="Q153" s="65"/>
      <c r="R153" s="65"/>
      <c r="S153" s="65"/>
      <c r="T153" s="66"/>
      <c r="U153" s="35"/>
      <c r="V153" s="35"/>
      <c r="W153" s="35"/>
      <c r="X153" s="35"/>
      <c r="Y153" s="35"/>
      <c r="Z153" s="35"/>
      <c r="AA153" s="35"/>
      <c r="AB153" s="35"/>
      <c r="AC153" s="35"/>
      <c r="AD153" s="35"/>
      <c r="AE153" s="35"/>
      <c r="AT153" s="18" t="s">
        <v>138</v>
      </c>
      <c r="AU153" s="18" t="s">
        <v>79</v>
      </c>
    </row>
    <row r="154" spans="2:51" s="13" customFormat="1" ht="11.25">
      <c r="B154" s="192"/>
      <c r="C154" s="193"/>
      <c r="D154" s="194" t="s">
        <v>140</v>
      </c>
      <c r="E154" s="195" t="s">
        <v>19</v>
      </c>
      <c r="F154" s="196" t="s">
        <v>223</v>
      </c>
      <c r="G154" s="193"/>
      <c r="H154" s="195" t="s">
        <v>19</v>
      </c>
      <c r="I154" s="197"/>
      <c r="J154" s="193"/>
      <c r="K154" s="193"/>
      <c r="L154" s="198"/>
      <c r="M154" s="199"/>
      <c r="N154" s="200"/>
      <c r="O154" s="200"/>
      <c r="P154" s="200"/>
      <c r="Q154" s="200"/>
      <c r="R154" s="200"/>
      <c r="S154" s="200"/>
      <c r="T154" s="201"/>
      <c r="AT154" s="202" t="s">
        <v>140</v>
      </c>
      <c r="AU154" s="202" t="s">
        <v>79</v>
      </c>
      <c r="AV154" s="13" t="s">
        <v>77</v>
      </c>
      <c r="AW154" s="13" t="s">
        <v>31</v>
      </c>
      <c r="AX154" s="13" t="s">
        <v>69</v>
      </c>
      <c r="AY154" s="202" t="s">
        <v>128</v>
      </c>
    </row>
    <row r="155" spans="2:51" s="14" customFormat="1" ht="11.25">
      <c r="B155" s="203"/>
      <c r="C155" s="204"/>
      <c r="D155" s="194" t="s">
        <v>140</v>
      </c>
      <c r="E155" s="205" t="s">
        <v>19</v>
      </c>
      <c r="F155" s="206" t="s">
        <v>224</v>
      </c>
      <c r="G155" s="204"/>
      <c r="H155" s="207">
        <v>87</v>
      </c>
      <c r="I155" s="208"/>
      <c r="J155" s="204"/>
      <c r="K155" s="204"/>
      <c r="L155" s="209"/>
      <c r="M155" s="210"/>
      <c r="N155" s="211"/>
      <c r="O155" s="211"/>
      <c r="P155" s="211"/>
      <c r="Q155" s="211"/>
      <c r="R155" s="211"/>
      <c r="S155" s="211"/>
      <c r="T155" s="212"/>
      <c r="AT155" s="213" t="s">
        <v>140</v>
      </c>
      <c r="AU155" s="213" t="s">
        <v>79</v>
      </c>
      <c r="AV155" s="14" t="s">
        <v>79</v>
      </c>
      <c r="AW155" s="14" t="s">
        <v>31</v>
      </c>
      <c r="AX155" s="14" t="s">
        <v>69</v>
      </c>
      <c r="AY155" s="213" t="s">
        <v>128</v>
      </c>
    </row>
    <row r="156" spans="2:51" s="15" customFormat="1" ht="11.25">
      <c r="B156" s="214"/>
      <c r="C156" s="215"/>
      <c r="D156" s="194" t="s">
        <v>140</v>
      </c>
      <c r="E156" s="216" t="s">
        <v>19</v>
      </c>
      <c r="F156" s="217" t="s">
        <v>142</v>
      </c>
      <c r="G156" s="215"/>
      <c r="H156" s="218">
        <v>87</v>
      </c>
      <c r="I156" s="219"/>
      <c r="J156" s="215"/>
      <c r="K156" s="215"/>
      <c r="L156" s="220"/>
      <c r="M156" s="221"/>
      <c r="N156" s="222"/>
      <c r="O156" s="222"/>
      <c r="P156" s="222"/>
      <c r="Q156" s="222"/>
      <c r="R156" s="222"/>
      <c r="S156" s="222"/>
      <c r="T156" s="223"/>
      <c r="AT156" s="224" t="s">
        <v>140</v>
      </c>
      <c r="AU156" s="224" t="s">
        <v>79</v>
      </c>
      <c r="AV156" s="15" t="s">
        <v>136</v>
      </c>
      <c r="AW156" s="15" t="s">
        <v>31</v>
      </c>
      <c r="AX156" s="15" t="s">
        <v>77</v>
      </c>
      <c r="AY156" s="224" t="s">
        <v>128</v>
      </c>
    </row>
    <row r="157" spans="1:65" s="2" customFormat="1" ht="37.9" customHeight="1">
      <c r="A157" s="35"/>
      <c r="B157" s="36"/>
      <c r="C157" s="174" t="s">
        <v>225</v>
      </c>
      <c r="D157" s="174" t="s">
        <v>131</v>
      </c>
      <c r="E157" s="175" t="s">
        <v>226</v>
      </c>
      <c r="F157" s="176" t="s">
        <v>227</v>
      </c>
      <c r="G157" s="177" t="s">
        <v>157</v>
      </c>
      <c r="H157" s="178">
        <v>345.549</v>
      </c>
      <c r="I157" s="179"/>
      <c r="J157" s="180">
        <f>ROUND(I157*H157,2)</f>
        <v>0</v>
      </c>
      <c r="K157" s="176" t="s">
        <v>135</v>
      </c>
      <c r="L157" s="40"/>
      <c r="M157" s="181" t="s">
        <v>19</v>
      </c>
      <c r="N157" s="182" t="s">
        <v>40</v>
      </c>
      <c r="O157" s="65"/>
      <c r="P157" s="183">
        <f>O157*H157</f>
        <v>0</v>
      </c>
      <c r="Q157" s="183">
        <v>0.0014</v>
      </c>
      <c r="R157" s="183">
        <f>Q157*H157</f>
        <v>0.48376859999999994</v>
      </c>
      <c r="S157" s="183">
        <v>0</v>
      </c>
      <c r="T157" s="184">
        <f>S157*H157</f>
        <v>0</v>
      </c>
      <c r="U157" s="35"/>
      <c r="V157" s="35"/>
      <c r="W157" s="35"/>
      <c r="X157" s="35"/>
      <c r="Y157" s="35"/>
      <c r="Z157" s="35"/>
      <c r="AA157" s="35"/>
      <c r="AB157" s="35"/>
      <c r="AC157" s="35"/>
      <c r="AD157" s="35"/>
      <c r="AE157" s="35"/>
      <c r="AR157" s="185" t="s">
        <v>136</v>
      </c>
      <c r="AT157" s="185" t="s">
        <v>131</v>
      </c>
      <c r="AU157" s="185" t="s">
        <v>79</v>
      </c>
      <c r="AY157" s="18" t="s">
        <v>128</v>
      </c>
      <c r="BE157" s="186">
        <f>IF(N157="základní",J157,0)</f>
        <v>0</v>
      </c>
      <c r="BF157" s="186">
        <f>IF(N157="snížená",J157,0)</f>
        <v>0</v>
      </c>
      <c r="BG157" s="186">
        <f>IF(N157="zákl. přenesená",J157,0)</f>
        <v>0</v>
      </c>
      <c r="BH157" s="186">
        <f>IF(N157="sníž. přenesená",J157,0)</f>
        <v>0</v>
      </c>
      <c r="BI157" s="186">
        <f>IF(N157="nulová",J157,0)</f>
        <v>0</v>
      </c>
      <c r="BJ157" s="18" t="s">
        <v>77</v>
      </c>
      <c r="BK157" s="186">
        <f>ROUND(I157*H157,2)</f>
        <v>0</v>
      </c>
      <c r="BL157" s="18" t="s">
        <v>136</v>
      </c>
      <c r="BM157" s="185" t="s">
        <v>228</v>
      </c>
    </row>
    <row r="158" spans="1:47" s="2" customFormat="1" ht="11.25">
      <c r="A158" s="35"/>
      <c r="B158" s="36"/>
      <c r="C158" s="37"/>
      <c r="D158" s="187" t="s">
        <v>138</v>
      </c>
      <c r="E158" s="37"/>
      <c r="F158" s="188" t="s">
        <v>229</v>
      </c>
      <c r="G158" s="37"/>
      <c r="H158" s="37"/>
      <c r="I158" s="189"/>
      <c r="J158" s="37"/>
      <c r="K158" s="37"/>
      <c r="L158" s="40"/>
      <c r="M158" s="190"/>
      <c r="N158" s="191"/>
      <c r="O158" s="65"/>
      <c r="P158" s="65"/>
      <c r="Q158" s="65"/>
      <c r="R158" s="65"/>
      <c r="S158" s="65"/>
      <c r="T158" s="66"/>
      <c r="U158" s="35"/>
      <c r="V158" s="35"/>
      <c r="W158" s="35"/>
      <c r="X158" s="35"/>
      <c r="Y158" s="35"/>
      <c r="Z158" s="35"/>
      <c r="AA158" s="35"/>
      <c r="AB158" s="35"/>
      <c r="AC158" s="35"/>
      <c r="AD158" s="35"/>
      <c r="AE158" s="35"/>
      <c r="AT158" s="18" t="s">
        <v>138</v>
      </c>
      <c r="AU158" s="18" t="s">
        <v>79</v>
      </c>
    </row>
    <row r="159" spans="2:51" s="13" customFormat="1" ht="11.25">
      <c r="B159" s="192"/>
      <c r="C159" s="193"/>
      <c r="D159" s="194" t="s">
        <v>140</v>
      </c>
      <c r="E159" s="195" t="s">
        <v>19</v>
      </c>
      <c r="F159" s="196" t="s">
        <v>230</v>
      </c>
      <c r="G159" s="193"/>
      <c r="H159" s="195" t="s">
        <v>19</v>
      </c>
      <c r="I159" s="197"/>
      <c r="J159" s="193"/>
      <c r="K159" s="193"/>
      <c r="L159" s="198"/>
      <c r="M159" s="199"/>
      <c r="N159" s="200"/>
      <c r="O159" s="200"/>
      <c r="P159" s="200"/>
      <c r="Q159" s="200"/>
      <c r="R159" s="200"/>
      <c r="S159" s="200"/>
      <c r="T159" s="201"/>
      <c r="AT159" s="202" t="s">
        <v>140</v>
      </c>
      <c r="AU159" s="202" t="s">
        <v>79</v>
      </c>
      <c r="AV159" s="13" t="s">
        <v>77</v>
      </c>
      <c r="AW159" s="13" t="s">
        <v>31</v>
      </c>
      <c r="AX159" s="13" t="s">
        <v>69</v>
      </c>
      <c r="AY159" s="202" t="s">
        <v>128</v>
      </c>
    </row>
    <row r="160" spans="2:51" s="14" customFormat="1" ht="33.75">
      <c r="B160" s="203"/>
      <c r="C160" s="204"/>
      <c r="D160" s="194" t="s">
        <v>140</v>
      </c>
      <c r="E160" s="205" t="s">
        <v>19</v>
      </c>
      <c r="F160" s="206" t="s">
        <v>231</v>
      </c>
      <c r="G160" s="204"/>
      <c r="H160" s="207">
        <v>446.715</v>
      </c>
      <c r="I160" s="208"/>
      <c r="J160" s="204"/>
      <c r="K160" s="204"/>
      <c r="L160" s="209"/>
      <c r="M160" s="210"/>
      <c r="N160" s="211"/>
      <c r="O160" s="211"/>
      <c r="P160" s="211"/>
      <c r="Q160" s="211"/>
      <c r="R160" s="211"/>
      <c r="S160" s="211"/>
      <c r="T160" s="212"/>
      <c r="AT160" s="213" t="s">
        <v>140</v>
      </c>
      <c r="AU160" s="213" t="s">
        <v>79</v>
      </c>
      <c r="AV160" s="14" t="s">
        <v>79</v>
      </c>
      <c r="AW160" s="14" t="s">
        <v>31</v>
      </c>
      <c r="AX160" s="14" t="s">
        <v>69</v>
      </c>
      <c r="AY160" s="213" t="s">
        <v>128</v>
      </c>
    </row>
    <row r="161" spans="2:51" s="14" customFormat="1" ht="11.25">
      <c r="B161" s="203"/>
      <c r="C161" s="204"/>
      <c r="D161" s="194" t="s">
        <v>140</v>
      </c>
      <c r="E161" s="205" t="s">
        <v>19</v>
      </c>
      <c r="F161" s="206" t="s">
        <v>232</v>
      </c>
      <c r="G161" s="204"/>
      <c r="H161" s="207">
        <v>10.278</v>
      </c>
      <c r="I161" s="208"/>
      <c r="J161" s="204"/>
      <c r="K161" s="204"/>
      <c r="L161" s="209"/>
      <c r="M161" s="210"/>
      <c r="N161" s="211"/>
      <c r="O161" s="211"/>
      <c r="P161" s="211"/>
      <c r="Q161" s="211"/>
      <c r="R161" s="211"/>
      <c r="S161" s="211"/>
      <c r="T161" s="212"/>
      <c r="AT161" s="213" t="s">
        <v>140</v>
      </c>
      <c r="AU161" s="213" t="s">
        <v>79</v>
      </c>
      <c r="AV161" s="14" t="s">
        <v>79</v>
      </c>
      <c r="AW161" s="14" t="s">
        <v>31</v>
      </c>
      <c r="AX161" s="14" t="s">
        <v>69</v>
      </c>
      <c r="AY161" s="213" t="s">
        <v>128</v>
      </c>
    </row>
    <row r="162" spans="2:51" s="13" customFormat="1" ht="11.25">
      <c r="B162" s="192"/>
      <c r="C162" s="193"/>
      <c r="D162" s="194" t="s">
        <v>140</v>
      </c>
      <c r="E162" s="195" t="s">
        <v>19</v>
      </c>
      <c r="F162" s="196" t="s">
        <v>233</v>
      </c>
      <c r="G162" s="193"/>
      <c r="H162" s="195" t="s">
        <v>19</v>
      </c>
      <c r="I162" s="197"/>
      <c r="J162" s="193"/>
      <c r="K162" s="193"/>
      <c r="L162" s="198"/>
      <c r="M162" s="199"/>
      <c r="N162" s="200"/>
      <c r="O162" s="200"/>
      <c r="P162" s="200"/>
      <c r="Q162" s="200"/>
      <c r="R162" s="200"/>
      <c r="S162" s="200"/>
      <c r="T162" s="201"/>
      <c r="AT162" s="202" t="s">
        <v>140</v>
      </c>
      <c r="AU162" s="202" t="s">
        <v>79</v>
      </c>
      <c r="AV162" s="13" t="s">
        <v>77</v>
      </c>
      <c r="AW162" s="13" t="s">
        <v>31</v>
      </c>
      <c r="AX162" s="13" t="s">
        <v>69</v>
      </c>
      <c r="AY162" s="202" t="s">
        <v>128</v>
      </c>
    </row>
    <row r="163" spans="2:51" s="14" customFormat="1" ht="33.75">
      <c r="B163" s="203"/>
      <c r="C163" s="204"/>
      <c r="D163" s="194" t="s">
        <v>140</v>
      </c>
      <c r="E163" s="205" t="s">
        <v>19</v>
      </c>
      <c r="F163" s="206" t="s">
        <v>234</v>
      </c>
      <c r="G163" s="204"/>
      <c r="H163" s="207">
        <v>-136.737</v>
      </c>
      <c r="I163" s="208"/>
      <c r="J163" s="204"/>
      <c r="K163" s="204"/>
      <c r="L163" s="209"/>
      <c r="M163" s="210"/>
      <c r="N163" s="211"/>
      <c r="O163" s="211"/>
      <c r="P163" s="211"/>
      <c r="Q163" s="211"/>
      <c r="R163" s="211"/>
      <c r="S163" s="211"/>
      <c r="T163" s="212"/>
      <c r="AT163" s="213" t="s">
        <v>140</v>
      </c>
      <c r="AU163" s="213" t="s">
        <v>79</v>
      </c>
      <c r="AV163" s="14" t="s">
        <v>79</v>
      </c>
      <c r="AW163" s="14" t="s">
        <v>31</v>
      </c>
      <c r="AX163" s="14" t="s">
        <v>69</v>
      </c>
      <c r="AY163" s="213" t="s">
        <v>128</v>
      </c>
    </row>
    <row r="164" spans="2:51" s="13" customFormat="1" ht="11.25">
      <c r="B164" s="192"/>
      <c r="C164" s="193"/>
      <c r="D164" s="194" t="s">
        <v>140</v>
      </c>
      <c r="E164" s="195" t="s">
        <v>19</v>
      </c>
      <c r="F164" s="196" t="s">
        <v>235</v>
      </c>
      <c r="G164" s="193"/>
      <c r="H164" s="195" t="s">
        <v>19</v>
      </c>
      <c r="I164" s="197"/>
      <c r="J164" s="193"/>
      <c r="K164" s="193"/>
      <c r="L164" s="198"/>
      <c r="M164" s="199"/>
      <c r="N164" s="200"/>
      <c r="O164" s="200"/>
      <c r="P164" s="200"/>
      <c r="Q164" s="200"/>
      <c r="R164" s="200"/>
      <c r="S164" s="200"/>
      <c r="T164" s="201"/>
      <c r="AT164" s="202" t="s">
        <v>140</v>
      </c>
      <c r="AU164" s="202" t="s">
        <v>79</v>
      </c>
      <c r="AV164" s="13" t="s">
        <v>77</v>
      </c>
      <c r="AW164" s="13" t="s">
        <v>31</v>
      </c>
      <c r="AX164" s="13" t="s">
        <v>69</v>
      </c>
      <c r="AY164" s="202" t="s">
        <v>128</v>
      </c>
    </row>
    <row r="165" spans="2:51" s="14" customFormat="1" ht="22.5">
      <c r="B165" s="203"/>
      <c r="C165" s="204"/>
      <c r="D165" s="194" t="s">
        <v>140</v>
      </c>
      <c r="E165" s="205" t="s">
        <v>19</v>
      </c>
      <c r="F165" s="206" t="s">
        <v>236</v>
      </c>
      <c r="G165" s="204"/>
      <c r="H165" s="207">
        <v>13.247</v>
      </c>
      <c r="I165" s="208"/>
      <c r="J165" s="204"/>
      <c r="K165" s="204"/>
      <c r="L165" s="209"/>
      <c r="M165" s="210"/>
      <c r="N165" s="211"/>
      <c r="O165" s="211"/>
      <c r="P165" s="211"/>
      <c r="Q165" s="211"/>
      <c r="R165" s="211"/>
      <c r="S165" s="211"/>
      <c r="T165" s="212"/>
      <c r="AT165" s="213" t="s">
        <v>140</v>
      </c>
      <c r="AU165" s="213" t="s">
        <v>79</v>
      </c>
      <c r="AV165" s="14" t="s">
        <v>79</v>
      </c>
      <c r="AW165" s="14" t="s">
        <v>31</v>
      </c>
      <c r="AX165" s="14" t="s">
        <v>69</v>
      </c>
      <c r="AY165" s="213" t="s">
        <v>128</v>
      </c>
    </row>
    <row r="166" spans="2:51" s="14" customFormat="1" ht="11.25">
      <c r="B166" s="203"/>
      <c r="C166" s="204"/>
      <c r="D166" s="194" t="s">
        <v>140</v>
      </c>
      <c r="E166" s="205" t="s">
        <v>19</v>
      </c>
      <c r="F166" s="206" t="s">
        <v>237</v>
      </c>
      <c r="G166" s="204"/>
      <c r="H166" s="207">
        <v>9.606</v>
      </c>
      <c r="I166" s="208"/>
      <c r="J166" s="204"/>
      <c r="K166" s="204"/>
      <c r="L166" s="209"/>
      <c r="M166" s="210"/>
      <c r="N166" s="211"/>
      <c r="O166" s="211"/>
      <c r="P166" s="211"/>
      <c r="Q166" s="211"/>
      <c r="R166" s="211"/>
      <c r="S166" s="211"/>
      <c r="T166" s="212"/>
      <c r="AT166" s="213" t="s">
        <v>140</v>
      </c>
      <c r="AU166" s="213" t="s">
        <v>79</v>
      </c>
      <c r="AV166" s="14" t="s">
        <v>79</v>
      </c>
      <c r="AW166" s="14" t="s">
        <v>31</v>
      </c>
      <c r="AX166" s="14" t="s">
        <v>69</v>
      </c>
      <c r="AY166" s="213" t="s">
        <v>128</v>
      </c>
    </row>
    <row r="167" spans="2:51" s="13" customFormat="1" ht="11.25">
      <c r="B167" s="192"/>
      <c r="C167" s="193"/>
      <c r="D167" s="194" t="s">
        <v>140</v>
      </c>
      <c r="E167" s="195" t="s">
        <v>19</v>
      </c>
      <c r="F167" s="196" t="s">
        <v>214</v>
      </c>
      <c r="G167" s="193"/>
      <c r="H167" s="195" t="s">
        <v>19</v>
      </c>
      <c r="I167" s="197"/>
      <c r="J167" s="193"/>
      <c r="K167" s="193"/>
      <c r="L167" s="198"/>
      <c r="M167" s="199"/>
      <c r="N167" s="200"/>
      <c r="O167" s="200"/>
      <c r="P167" s="200"/>
      <c r="Q167" s="200"/>
      <c r="R167" s="200"/>
      <c r="S167" s="200"/>
      <c r="T167" s="201"/>
      <c r="AT167" s="202" t="s">
        <v>140</v>
      </c>
      <c r="AU167" s="202" t="s">
        <v>79</v>
      </c>
      <c r="AV167" s="13" t="s">
        <v>77</v>
      </c>
      <c r="AW167" s="13" t="s">
        <v>31</v>
      </c>
      <c r="AX167" s="13" t="s">
        <v>69</v>
      </c>
      <c r="AY167" s="202" t="s">
        <v>128</v>
      </c>
    </row>
    <row r="168" spans="2:51" s="14" customFormat="1" ht="11.25">
      <c r="B168" s="203"/>
      <c r="C168" s="204"/>
      <c r="D168" s="194" t="s">
        <v>140</v>
      </c>
      <c r="E168" s="205" t="s">
        <v>19</v>
      </c>
      <c r="F168" s="206" t="s">
        <v>238</v>
      </c>
      <c r="G168" s="204"/>
      <c r="H168" s="207">
        <v>2.44</v>
      </c>
      <c r="I168" s="208"/>
      <c r="J168" s="204"/>
      <c r="K168" s="204"/>
      <c r="L168" s="209"/>
      <c r="M168" s="210"/>
      <c r="N168" s="211"/>
      <c r="O168" s="211"/>
      <c r="P168" s="211"/>
      <c r="Q168" s="211"/>
      <c r="R168" s="211"/>
      <c r="S168" s="211"/>
      <c r="T168" s="212"/>
      <c r="AT168" s="213" t="s">
        <v>140</v>
      </c>
      <c r="AU168" s="213" t="s">
        <v>79</v>
      </c>
      <c r="AV168" s="14" t="s">
        <v>79</v>
      </c>
      <c r="AW168" s="14" t="s">
        <v>31</v>
      </c>
      <c r="AX168" s="14" t="s">
        <v>69</v>
      </c>
      <c r="AY168" s="213" t="s">
        <v>128</v>
      </c>
    </row>
    <row r="169" spans="2:51" s="15" customFormat="1" ht="11.25">
      <c r="B169" s="214"/>
      <c r="C169" s="215"/>
      <c r="D169" s="194" t="s">
        <v>140</v>
      </c>
      <c r="E169" s="216" t="s">
        <v>19</v>
      </c>
      <c r="F169" s="217" t="s">
        <v>142</v>
      </c>
      <c r="G169" s="215"/>
      <c r="H169" s="218">
        <v>345.549</v>
      </c>
      <c r="I169" s="219"/>
      <c r="J169" s="215"/>
      <c r="K169" s="215"/>
      <c r="L169" s="220"/>
      <c r="M169" s="221"/>
      <c r="N169" s="222"/>
      <c r="O169" s="222"/>
      <c r="P169" s="222"/>
      <c r="Q169" s="222"/>
      <c r="R169" s="222"/>
      <c r="S169" s="222"/>
      <c r="T169" s="223"/>
      <c r="AT169" s="224" t="s">
        <v>140</v>
      </c>
      <c r="AU169" s="224" t="s">
        <v>79</v>
      </c>
      <c r="AV169" s="15" t="s">
        <v>136</v>
      </c>
      <c r="AW169" s="15" t="s">
        <v>31</v>
      </c>
      <c r="AX169" s="15" t="s">
        <v>77</v>
      </c>
      <c r="AY169" s="224" t="s">
        <v>128</v>
      </c>
    </row>
    <row r="170" spans="1:65" s="2" customFormat="1" ht="24.2" customHeight="1">
      <c r="A170" s="35"/>
      <c r="B170" s="36"/>
      <c r="C170" s="174" t="s">
        <v>8</v>
      </c>
      <c r="D170" s="174" t="s">
        <v>131</v>
      </c>
      <c r="E170" s="175" t="s">
        <v>239</v>
      </c>
      <c r="F170" s="176" t="s">
        <v>240</v>
      </c>
      <c r="G170" s="177" t="s">
        <v>157</v>
      </c>
      <c r="H170" s="178">
        <v>345.549</v>
      </c>
      <c r="I170" s="179"/>
      <c r="J170" s="180">
        <f>ROUND(I170*H170,2)</f>
        <v>0</v>
      </c>
      <c r="K170" s="176" t="s">
        <v>135</v>
      </c>
      <c r="L170" s="40"/>
      <c r="M170" s="181" t="s">
        <v>19</v>
      </c>
      <c r="N170" s="182" t="s">
        <v>40</v>
      </c>
      <c r="O170" s="65"/>
      <c r="P170" s="183">
        <f>O170*H170</f>
        <v>0</v>
      </c>
      <c r="Q170" s="183">
        <v>0.00026</v>
      </c>
      <c r="R170" s="183">
        <f>Q170*H170</f>
        <v>0.08984273999999999</v>
      </c>
      <c r="S170" s="183">
        <v>0</v>
      </c>
      <c r="T170" s="184">
        <f>S170*H170</f>
        <v>0</v>
      </c>
      <c r="U170" s="35"/>
      <c r="V170" s="35"/>
      <c r="W170" s="35"/>
      <c r="X170" s="35"/>
      <c r="Y170" s="35"/>
      <c r="Z170" s="35"/>
      <c r="AA170" s="35"/>
      <c r="AB170" s="35"/>
      <c r="AC170" s="35"/>
      <c r="AD170" s="35"/>
      <c r="AE170" s="35"/>
      <c r="AR170" s="185" t="s">
        <v>136</v>
      </c>
      <c r="AT170" s="185" t="s">
        <v>131</v>
      </c>
      <c r="AU170" s="185" t="s">
        <v>79</v>
      </c>
      <c r="AY170" s="18" t="s">
        <v>128</v>
      </c>
      <c r="BE170" s="186">
        <f>IF(N170="základní",J170,0)</f>
        <v>0</v>
      </c>
      <c r="BF170" s="186">
        <f>IF(N170="snížená",J170,0)</f>
        <v>0</v>
      </c>
      <c r="BG170" s="186">
        <f>IF(N170="zákl. přenesená",J170,0)</f>
        <v>0</v>
      </c>
      <c r="BH170" s="186">
        <f>IF(N170="sníž. přenesená",J170,0)</f>
        <v>0</v>
      </c>
      <c r="BI170" s="186">
        <f>IF(N170="nulová",J170,0)</f>
        <v>0</v>
      </c>
      <c r="BJ170" s="18" t="s">
        <v>77</v>
      </c>
      <c r="BK170" s="186">
        <f>ROUND(I170*H170,2)</f>
        <v>0</v>
      </c>
      <c r="BL170" s="18" t="s">
        <v>136</v>
      </c>
      <c r="BM170" s="185" t="s">
        <v>241</v>
      </c>
    </row>
    <row r="171" spans="1:47" s="2" customFormat="1" ht="11.25">
      <c r="A171" s="35"/>
      <c r="B171" s="36"/>
      <c r="C171" s="37"/>
      <c r="D171" s="187" t="s">
        <v>138</v>
      </c>
      <c r="E171" s="37"/>
      <c r="F171" s="188" t="s">
        <v>242</v>
      </c>
      <c r="G171" s="37"/>
      <c r="H171" s="37"/>
      <c r="I171" s="189"/>
      <c r="J171" s="37"/>
      <c r="K171" s="37"/>
      <c r="L171" s="40"/>
      <c r="M171" s="190"/>
      <c r="N171" s="191"/>
      <c r="O171" s="65"/>
      <c r="P171" s="65"/>
      <c r="Q171" s="65"/>
      <c r="R171" s="65"/>
      <c r="S171" s="65"/>
      <c r="T171" s="66"/>
      <c r="U171" s="35"/>
      <c r="V171" s="35"/>
      <c r="W171" s="35"/>
      <c r="X171" s="35"/>
      <c r="Y171" s="35"/>
      <c r="Z171" s="35"/>
      <c r="AA171" s="35"/>
      <c r="AB171" s="35"/>
      <c r="AC171" s="35"/>
      <c r="AD171" s="35"/>
      <c r="AE171" s="35"/>
      <c r="AT171" s="18" t="s">
        <v>138</v>
      </c>
      <c r="AU171" s="18" t="s">
        <v>79</v>
      </c>
    </row>
    <row r="172" spans="1:65" s="2" customFormat="1" ht="37.9" customHeight="1">
      <c r="A172" s="35"/>
      <c r="B172" s="36"/>
      <c r="C172" s="174" t="s">
        <v>243</v>
      </c>
      <c r="D172" s="174" t="s">
        <v>131</v>
      </c>
      <c r="E172" s="175" t="s">
        <v>244</v>
      </c>
      <c r="F172" s="176" t="s">
        <v>245</v>
      </c>
      <c r="G172" s="177" t="s">
        <v>157</v>
      </c>
      <c r="H172" s="178">
        <v>345.549</v>
      </c>
      <c r="I172" s="179"/>
      <c r="J172" s="180">
        <f>ROUND(I172*H172,2)</f>
        <v>0</v>
      </c>
      <c r="K172" s="176" t="s">
        <v>135</v>
      </c>
      <c r="L172" s="40"/>
      <c r="M172" s="181" t="s">
        <v>19</v>
      </c>
      <c r="N172" s="182" t="s">
        <v>40</v>
      </c>
      <c r="O172" s="65"/>
      <c r="P172" s="183">
        <f>O172*H172</f>
        <v>0</v>
      </c>
      <c r="Q172" s="183">
        <v>0.00438</v>
      </c>
      <c r="R172" s="183">
        <f>Q172*H172</f>
        <v>1.51350462</v>
      </c>
      <c r="S172" s="183">
        <v>0</v>
      </c>
      <c r="T172" s="184">
        <f>S172*H172</f>
        <v>0</v>
      </c>
      <c r="U172" s="35"/>
      <c r="V172" s="35"/>
      <c r="W172" s="35"/>
      <c r="X172" s="35"/>
      <c r="Y172" s="35"/>
      <c r="Z172" s="35"/>
      <c r="AA172" s="35"/>
      <c r="AB172" s="35"/>
      <c r="AC172" s="35"/>
      <c r="AD172" s="35"/>
      <c r="AE172" s="35"/>
      <c r="AR172" s="185" t="s">
        <v>136</v>
      </c>
      <c r="AT172" s="185" t="s">
        <v>131</v>
      </c>
      <c r="AU172" s="185" t="s">
        <v>79</v>
      </c>
      <c r="AY172" s="18" t="s">
        <v>128</v>
      </c>
      <c r="BE172" s="186">
        <f>IF(N172="základní",J172,0)</f>
        <v>0</v>
      </c>
      <c r="BF172" s="186">
        <f>IF(N172="snížená",J172,0)</f>
        <v>0</v>
      </c>
      <c r="BG172" s="186">
        <f>IF(N172="zákl. přenesená",J172,0)</f>
        <v>0</v>
      </c>
      <c r="BH172" s="186">
        <f>IF(N172="sníž. přenesená",J172,0)</f>
        <v>0</v>
      </c>
      <c r="BI172" s="186">
        <f>IF(N172="nulová",J172,0)</f>
        <v>0</v>
      </c>
      <c r="BJ172" s="18" t="s">
        <v>77</v>
      </c>
      <c r="BK172" s="186">
        <f>ROUND(I172*H172,2)</f>
        <v>0</v>
      </c>
      <c r="BL172" s="18" t="s">
        <v>136</v>
      </c>
      <c r="BM172" s="185" t="s">
        <v>246</v>
      </c>
    </row>
    <row r="173" spans="1:47" s="2" customFormat="1" ht="11.25">
      <c r="A173" s="35"/>
      <c r="B173" s="36"/>
      <c r="C173" s="37"/>
      <c r="D173" s="187" t="s">
        <v>138</v>
      </c>
      <c r="E173" s="37"/>
      <c r="F173" s="188" t="s">
        <v>247</v>
      </c>
      <c r="G173" s="37"/>
      <c r="H173" s="37"/>
      <c r="I173" s="189"/>
      <c r="J173" s="37"/>
      <c r="K173" s="37"/>
      <c r="L173" s="40"/>
      <c r="M173" s="190"/>
      <c r="N173" s="191"/>
      <c r="O173" s="65"/>
      <c r="P173" s="65"/>
      <c r="Q173" s="65"/>
      <c r="R173" s="65"/>
      <c r="S173" s="65"/>
      <c r="T173" s="66"/>
      <c r="U173" s="35"/>
      <c r="V173" s="35"/>
      <c r="W173" s="35"/>
      <c r="X173" s="35"/>
      <c r="Y173" s="35"/>
      <c r="Z173" s="35"/>
      <c r="AA173" s="35"/>
      <c r="AB173" s="35"/>
      <c r="AC173" s="35"/>
      <c r="AD173" s="35"/>
      <c r="AE173" s="35"/>
      <c r="AT173" s="18" t="s">
        <v>138</v>
      </c>
      <c r="AU173" s="18" t="s">
        <v>79</v>
      </c>
    </row>
    <row r="174" spans="1:47" s="2" customFormat="1" ht="29.25">
      <c r="A174" s="35"/>
      <c r="B174" s="36"/>
      <c r="C174" s="37"/>
      <c r="D174" s="194" t="s">
        <v>194</v>
      </c>
      <c r="E174" s="37"/>
      <c r="F174" s="225" t="s">
        <v>195</v>
      </c>
      <c r="G174" s="37"/>
      <c r="H174" s="37"/>
      <c r="I174" s="189"/>
      <c r="J174" s="37"/>
      <c r="K174" s="37"/>
      <c r="L174" s="40"/>
      <c r="M174" s="190"/>
      <c r="N174" s="191"/>
      <c r="O174" s="65"/>
      <c r="P174" s="65"/>
      <c r="Q174" s="65"/>
      <c r="R174" s="65"/>
      <c r="S174" s="65"/>
      <c r="T174" s="66"/>
      <c r="U174" s="35"/>
      <c r="V174" s="35"/>
      <c r="W174" s="35"/>
      <c r="X174" s="35"/>
      <c r="Y174" s="35"/>
      <c r="Z174" s="35"/>
      <c r="AA174" s="35"/>
      <c r="AB174" s="35"/>
      <c r="AC174" s="35"/>
      <c r="AD174" s="35"/>
      <c r="AE174" s="35"/>
      <c r="AT174" s="18" t="s">
        <v>194</v>
      </c>
      <c r="AU174" s="18" t="s">
        <v>79</v>
      </c>
    </row>
    <row r="175" spans="1:65" s="2" customFormat="1" ht="24.2" customHeight="1">
      <c r="A175" s="35"/>
      <c r="B175" s="36"/>
      <c r="C175" s="174" t="s">
        <v>248</v>
      </c>
      <c r="D175" s="174" t="s">
        <v>131</v>
      </c>
      <c r="E175" s="175" t="s">
        <v>249</v>
      </c>
      <c r="F175" s="176" t="s">
        <v>250</v>
      </c>
      <c r="G175" s="177" t="s">
        <v>157</v>
      </c>
      <c r="H175" s="178">
        <v>345.549</v>
      </c>
      <c r="I175" s="179"/>
      <c r="J175" s="180">
        <f>ROUND(I175*H175,2)</f>
        <v>0</v>
      </c>
      <c r="K175" s="176" t="s">
        <v>135</v>
      </c>
      <c r="L175" s="40"/>
      <c r="M175" s="181" t="s">
        <v>19</v>
      </c>
      <c r="N175" s="182" t="s">
        <v>40</v>
      </c>
      <c r="O175" s="65"/>
      <c r="P175" s="183">
        <f>O175*H175</f>
        <v>0</v>
      </c>
      <c r="Q175" s="183">
        <v>0.004</v>
      </c>
      <c r="R175" s="183">
        <f>Q175*H175</f>
        <v>1.382196</v>
      </c>
      <c r="S175" s="183">
        <v>0</v>
      </c>
      <c r="T175" s="184">
        <f>S175*H175</f>
        <v>0</v>
      </c>
      <c r="U175" s="35"/>
      <c r="V175" s="35"/>
      <c r="W175" s="35"/>
      <c r="X175" s="35"/>
      <c r="Y175" s="35"/>
      <c r="Z175" s="35"/>
      <c r="AA175" s="35"/>
      <c r="AB175" s="35"/>
      <c r="AC175" s="35"/>
      <c r="AD175" s="35"/>
      <c r="AE175" s="35"/>
      <c r="AR175" s="185" t="s">
        <v>136</v>
      </c>
      <c r="AT175" s="185" t="s">
        <v>131</v>
      </c>
      <c r="AU175" s="185" t="s">
        <v>79</v>
      </c>
      <c r="AY175" s="18" t="s">
        <v>128</v>
      </c>
      <c r="BE175" s="186">
        <f>IF(N175="základní",J175,0)</f>
        <v>0</v>
      </c>
      <c r="BF175" s="186">
        <f>IF(N175="snížená",J175,0)</f>
        <v>0</v>
      </c>
      <c r="BG175" s="186">
        <f>IF(N175="zákl. přenesená",J175,0)</f>
        <v>0</v>
      </c>
      <c r="BH175" s="186">
        <f>IF(N175="sníž. přenesená",J175,0)</f>
        <v>0</v>
      </c>
      <c r="BI175" s="186">
        <f>IF(N175="nulová",J175,0)</f>
        <v>0</v>
      </c>
      <c r="BJ175" s="18" t="s">
        <v>77</v>
      </c>
      <c r="BK175" s="186">
        <f>ROUND(I175*H175,2)</f>
        <v>0</v>
      </c>
      <c r="BL175" s="18" t="s">
        <v>136</v>
      </c>
      <c r="BM175" s="185" t="s">
        <v>251</v>
      </c>
    </row>
    <row r="176" spans="1:47" s="2" customFormat="1" ht="11.25">
      <c r="A176" s="35"/>
      <c r="B176" s="36"/>
      <c r="C176" s="37"/>
      <c r="D176" s="187" t="s">
        <v>138</v>
      </c>
      <c r="E176" s="37"/>
      <c r="F176" s="188" t="s">
        <v>252</v>
      </c>
      <c r="G176" s="37"/>
      <c r="H176" s="37"/>
      <c r="I176" s="189"/>
      <c r="J176" s="37"/>
      <c r="K176" s="37"/>
      <c r="L176" s="40"/>
      <c r="M176" s="190"/>
      <c r="N176" s="191"/>
      <c r="O176" s="65"/>
      <c r="P176" s="65"/>
      <c r="Q176" s="65"/>
      <c r="R176" s="65"/>
      <c r="S176" s="65"/>
      <c r="T176" s="66"/>
      <c r="U176" s="35"/>
      <c r="V176" s="35"/>
      <c r="W176" s="35"/>
      <c r="X176" s="35"/>
      <c r="Y176" s="35"/>
      <c r="Z176" s="35"/>
      <c r="AA176" s="35"/>
      <c r="AB176" s="35"/>
      <c r="AC176" s="35"/>
      <c r="AD176" s="35"/>
      <c r="AE176" s="35"/>
      <c r="AT176" s="18" t="s">
        <v>138</v>
      </c>
      <c r="AU176" s="18" t="s">
        <v>79</v>
      </c>
    </row>
    <row r="177" spans="1:65" s="2" customFormat="1" ht="37.9" customHeight="1">
      <c r="A177" s="35"/>
      <c r="B177" s="36"/>
      <c r="C177" s="174" t="s">
        <v>253</v>
      </c>
      <c r="D177" s="174" t="s">
        <v>131</v>
      </c>
      <c r="E177" s="175" t="s">
        <v>254</v>
      </c>
      <c r="F177" s="176" t="s">
        <v>255</v>
      </c>
      <c r="G177" s="177" t="s">
        <v>157</v>
      </c>
      <c r="H177" s="178">
        <v>322.479</v>
      </c>
      <c r="I177" s="179"/>
      <c r="J177" s="180">
        <f>ROUND(I177*H177,2)</f>
        <v>0</v>
      </c>
      <c r="K177" s="176" t="s">
        <v>135</v>
      </c>
      <c r="L177" s="40"/>
      <c r="M177" s="181" t="s">
        <v>19</v>
      </c>
      <c r="N177" s="182" t="s">
        <v>40</v>
      </c>
      <c r="O177" s="65"/>
      <c r="P177" s="183">
        <f>O177*H177</f>
        <v>0</v>
      </c>
      <c r="Q177" s="183">
        <v>0.0156</v>
      </c>
      <c r="R177" s="183">
        <f>Q177*H177</f>
        <v>5.030672399999999</v>
      </c>
      <c r="S177" s="183">
        <v>0</v>
      </c>
      <c r="T177" s="184">
        <f>S177*H177</f>
        <v>0</v>
      </c>
      <c r="U177" s="35"/>
      <c r="V177" s="35"/>
      <c r="W177" s="35"/>
      <c r="X177" s="35"/>
      <c r="Y177" s="35"/>
      <c r="Z177" s="35"/>
      <c r="AA177" s="35"/>
      <c r="AB177" s="35"/>
      <c r="AC177" s="35"/>
      <c r="AD177" s="35"/>
      <c r="AE177" s="35"/>
      <c r="AR177" s="185" t="s">
        <v>136</v>
      </c>
      <c r="AT177" s="185" t="s">
        <v>131</v>
      </c>
      <c r="AU177" s="185" t="s">
        <v>79</v>
      </c>
      <c r="AY177" s="18" t="s">
        <v>128</v>
      </c>
      <c r="BE177" s="186">
        <f>IF(N177="základní",J177,0)</f>
        <v>0</v>
      </c>
      <c r="BF177" s="186">
        <f>IF(N177="snížená",J177,0)</f>
        <v>0</v>
      </c>
      <c r="BG177" s="186">
        <f>IF(N177="zákl. přenesená",J177,0)</f>
        <v>0</v>
      </c>
      <c r="BH177" s="186">
        <f>IF(N177="sníž. přenesená",J177,0)</f>
        <v>0</v>
      </c>
      <c r="BI177" s="186">
        <f>IF(N177="nulová",J177,0)</f>
        <v>0</v>
      </c>
      <c r="BJ177" s="18" t="s">
        <v>77</v>
      </c>
      <c r="BK177" s="186">
        <f>ROUND(I177*H177,2)</f>
        <v>0</v>
      </c>
      <c r="BL177" s="18" t="s">
        <v>136</v>
      </c>
      <c r="BM177" s="185" t="s">
        <v>256</v>
      </c>
    </row>
    <row r="178" spans="1:47" s="2" customFormat="1" ht="11.25">
      <c r="A178" s="35"/>
      <c r="B178" s="36"/>
      <c r="C178" s="37"/>
      <c r="D178" s="187" t="s">
        <v>138</v>
      </c>
      <c r="E178" s="37"/>
      <c r="F178" s="188" t="s">
        <v>257</v>
      </c>
      <c r="G178" s="37"/>
      <c r="H178" s="37"/>
      <c r="I178" s="189"/>
      <c r="J178" s="37"/>
      <c r="K178" s="37"/>
      <c r="L178" s="40"/>
      <c r="M178" s="190"/>
      <c r="N178" s="191"/>
      <c r="O178" s="65"/>
      <c r="P178" s="65"/>
      <c r="Q178" s="65"/>
      <c r="R178" s="65"/>
      <c r="S178" s="65"/>
      <c r="T178" s="66"/>
      <c r="U178" s="35"/>
      <c r="V178" s="35"/>
      <c r="W178" s="35"/>
      <c r="X178" s="35"/>
      <c r="Y178" s="35"/>
      <c r="Z178" s="35"/>
      <c r="AA178" s="35"/>
      <c r="AB178" s="35"/>
      <c r="AC178" s="35"/>
      <c r="AD178" s="35"/>
      <c r="AE178" s="35"/>
      <c r="AT178" s="18" t="s">
        <v>138</v>
      </c>
      <c r="AU178" s="18" t="s">
        <v>79</v>
      </c>
    </row>
    <row r="179" spans="1:47" s="2" customFormat="1" ht="39">
      <c r="A179" s="35"/>
      <c r="B179" s="36"/>
      <c r="C179" s="37"/>
      <c r="D179" s="194" t="s">
        <v>194</v>
      </c>
      <c r="E179" s="37"/>
      <c r="F179" s="225" t="s">
        <v>206</v>
      </c>
      <c r="G179" s="37"/>
      <c r="H179" s="37"/>
      <c r="I179" s="189"/>
      <c r="J179" s="37"/>
      <c r="K179" s="37"/>
      <c r="L179" s="40"/>
      <c r="M179" s="190"/>
      <c r="N179" s="191"/>
      <c r="O179" s="65"/>
      <c r="P179" s="65"/>
      <c r="Q179" s="65"/>
      <c r="R179" s="65"/>
      <c r="S179" s="65"/>
      <c r="T179" s="66"/>
      <c r="U179" s="35"/>
      <c r="V179" s="35"/>
      <c r="W179" s="35"/>
      <c r="X179" s="35"/>
      <c r="Y179" s="35"/>
      <c r="Z179" s="35"/>
      <c r="AA179" s="35"/>
      <c r="AB179" s="35"/>
      <c r="AC179" s="35"/>
      <c r="AD179" s="35"/>
      <c r="AE179" s="35"/>
      <c r="AT179" s="18" t="s">
        <v>194</v>
      </c>
      <c r="AU179" s="18" t="s">
        <v>79</v>
      </c>
    </row>
    <row r="180" spans="2:51" s="13" customFormat="1" ht="11.25">
      <c r="B180" s="192"/>
      <c r="C180" s="193"/>
      <c r="D180" s="194" t="s">
        <v>140</v>
      </c>
      <c r="E180" s="195" t="s">
        <v>19</v>
      </c>
      <c r="F180" s="196" t="s">
        <v>258</v>
      </c>
      <c r="G180" s="193"/>
      <c r="H180" s="195" t="s">
        <v>19</v>
      </c>
      <c r="I180" s="197"/>
      <c r="J180" s="193"/>
      <c r="K180" s="193"/>
      <c r="L180" s="198"/>
      <c r="M180" s="199"/>
      <c r="N180" s="200"/>
      <c r="O180" s="200"/>
      <c r="P180" s="200"/>
      <c r="Q180" s="200"/>
      <c r="R180" s="200"/>
      <c r="S180" s="200"/>
      <c r="T180" s="201"/>
      <c r="AT180" s="202" t="s">
        <v>140</v>
      </c>
      <c r="AU180" s="202" t="s">
        <v>79</v>
      </c>
      <c r="AV180" s="13" t="s">
        <v>77</v>
      </c>
      <c r="AW180" s="13" t="s">
        <v>31</v>
      </c>
      <c r="AX180" s="13" t="s">
        <v>69</v>
      </c>
      <c r="AY180" s="202" t="s">
        <v>128</v>
      </c>
    </row>
    <row r="181" spans="2:51" s="14" customFormat="1" ht="33.75">
      <c r="B181" s="203"/>
      <c r="C181" s="204"/>
      <c r="D181" s="194" t="s">
        <v>140</v>
      </c>
      <c r="E181" s="205" t="s">
        <v>19</v>
      </c>
      <c r="F181" s="206" t="s">
        <v>259</v>
      </c>
      <c r="G181" s="204"/>
      <c r="H181" s="207">
        <v>439.392</v>
      </c>
      <c r="I181" s="208"/>
      <c r="J181" s="204"/>
      <c r="K181" s="204"/>
      <c r="L181" s="209"/>
      <c r="M181" s="210"/>
      <c r="N181" s="211"/>
      <c r="O181" s="211"/>
      <c r="P181" s="211"/>
      <c r="Q181" s="211"/>
      <c r="R181" s="211"/>
      <c r="S181" s="211"/>
      <c r="T181" s="212"/>
      <c r="AT181" s="213" t="s">
        <v>140</v>
      </c>
      <c r="AU181" s="213" t="s">
        <v>79</v>
      </c>
      <c r="AV181" s="14" t="s">
        <v>79</v>
      </c>
      <c r="AW181" s="14" t="s">
        <v>31</v>
      </c>
      <c r="AX181" s="14" t="s">
        <v>69</v>
      </c>
      <c r="AY181" s="213" t="s">
        <v>128</v>
      </c>
    </row>
    <row r="182" spans="2:51" s="13" customFormat="1" ht="11.25">
      <c r="B182" s="192"/>
      <c r="C182" s="193"/>
      <c r="D182" s="194" t="s">
        <v>140</v>
      </c>
      <c r="E182" s="195" t="s">
        <v>19</v>
      </c>
      <c r="F182" s="196" t="s">
        <v>233</v>
      </c>
      <c r="G182" s="193"/>
      <c r="H182" s="195" t="s">
        <v>19</v>
      </c>
      <c r="I182" s="197"/>
      <c r="J182" s="193"/>
      <c r="K182" s="193"/>
      <c r="L182" s="198"/>
      <c r="M182" s="199"/>
      <c r="N182" s="200"/>
      <c r="O182" s="200"/>
      <c r="P182" s="200"/>
      <c r="Q182" s="200"/>
      <c r="R182" s="200"/>
      <c r="S182" s="200"/>
      <c r="T182" s="201"/>
      <c r="AT182" s="202" t="s">
        <v>140</v>
      </c>
      <c r="AU182" s="202" t="s">
        <v>79</v>
      </c>
      <c r="AV182" s="13" t="s">
        <v>77</v>
      </c>
      <c r="AW182" s="13" t="s">
        <v>31</v>
      </c>
      <c r="AX182" s="13" t="s">
        <v>69</v>
      </c>
      <c r="AY182" s="202" t="s">
        <v>128</v>
      </c>
    </row>
    <row r="183" spans="2:51" s="14" customFormat="1" ht="33.75">
      <c r="B183" s="203"/>
      <c r="C183" s="204"/>
      <c r="D183" s="194" t="s">
        <v>140</v>
      </c>
      <c r="E183" s="205" t="s">
        <v>19</v>
      </c>
      <c r="F183" s="206" t="s">
        <v>260</v>
      </c>
      <c r="G183" s="204"/>
      <c r="H183" s="207">
        <v>-139.26</v>
      </c>
      <c r="I183" s="208"/>
      <c r="J183" s="204"/>
      <c r="K183" s="204"/>
      <c r="L183" s="209"/>
      <c r="M183" s="210"/>
      <c r="N183" s="211"/>
      <c r="O183" s="211"/>
      <c r="P183" s="211"/>
      <c r="Q183" s="211"/>
      <c r="R183" s="211"/>
      <c r="S183" s="211"/>
      <c r="T183" s="212"/>
      <c r="AT183" s="213" t="s">
        <v>140</v>
      </c>
      <c r="AU183" s="213" t="s">
        <v>79</v>
      </c>
      <c r="AV183" s="14" t="s">
        <v>79</v>
      </c>
      <c r="AW183" s="14" t="s">
        <v>31</v>
      </c>
      <c r="AX183" s="14" t="s">
        <v>69</v>
      </c>
      <c r="AY183" s="213" t="s">
        <v>128</v>
      </c>
    </row>
    <row r="184" spans="2:51" s="13" customFormat="1" ht="11.25">
      <c r="B184" s="192"/>
      <c r="C184" s="193"/>
      <c r="D184" s="194" t="s">
        <v>140</v>
      </c>
      <c r="E184" s="195" t="s">
        <v>19</v>
      </c>
      <c r="F184" s="196" t="s">
        <v>235</v>
      </c>
      <c r="G184" s="193"/>
      <c r="H184" s="195" t="s">
        <v>19</v>
      </c>
      <c r="I184" s="197"/>
      <c r="J184" s="193"/>
      <c r="K184" s="193"/>
      <c r="L184" s="198"/>
      <c r="M184" s="199"/>
      <c r="N184" s="200"/>
      <c r="O184" s="200"/>
      <c r="P184" s="200"/>
      <c r="Q184" s="200"/>
      <c r="R184" s="200"/>
      <c r="S184" s="200"/>
      <c r="T184" s="201"/>
      <c r="AT184" s="202" t="s">
        <v>140</v>
      </c>
      <c r="AU184" s="202" t="s">
        <v>79</v>
      </c>
      <c r="AV184" s="13" t="s">
        <v>77</v>
      </c>
      <c r="AW184" s="13" t="s">
        <v>31</v>
      </c>
      <c r="AX184" s="13" t="s">
        <v>69</v>
      </c>
      <c r="AY184" s="202" t="s">
        <v>128</v>
      </c>
    </row>
    <row r="185" spans="2:51" s="14" customFormat="1" ht="22.5">
      <c r="B185" s="203"/>
      <c r="C185" s="204"/>
      <c r="D185" s="194" t="s">
        <v>140</v>
      </c>
      <c r="E185" s="205" t="s">
        <v>19</v>
      </c>
      <c r="F185" s="206" t="s">
        <v>261</v>
      </c>
      <c r="G185" s="204"/>
      <c r="H185" s="207">
        <v>13.247</v>
      </c>
      <c r="I185" s="208"/>
      <c r="J185" s="204"/>
      <c r="K185" s="204"/>
      <c r="L185" s="209"/>
      <c r="M185" s="210"/>
      <c r="N185" s="211"/>
      <c r="O185" s="211"/>
      <c r="P185" s="211"/>
      <c r="Q185" s="211"/>
      <c r="R185" s="211"/>
      <c r="S185" s="211"/>
      <c r="T185" s="212"/>
      <c r="AT185" s="213" t="s">
        <v>140</v>
      </c>
      <c r="AU185" s="213" t="s">
        <v>79</v>
      </c>
      <c r="AV185" s="14" t="s">
        <v>79</v>
      </c>
      <c r="AW185" s="14" t="s">
        <v>31</v>
      </c>
      <c r="AX185" s="14" t="s">
        <v>69</v>
      </c>
      <c r="AY185" s="213" t="s">
        <v>128</v>
      </c>
    </row>
    <row r="186" spans="2:51" s="14" customFormat="1" ht="11.25">
      <c r="B186" s="203"/>
      <c r="C186" s="204"/>
      <c r="D186" s="194" t="s">
        <v>140</v>
      </c>
      <c r="E186" s="205" t="s">
        <v>19</v>
      </c>
      <c r="F186" s="206" t="s">
        <v>262</v>
      </c>
      <c r="G186" s="204"/>
      <c r="H186" s="207">
        <v>9.1</v>
      </c>
      <c r="I186" s="208"/>
      <c r="J186" s="204"/>
      <c r="K186" s="204"/>
      <c r="L186" s="209"/>
      <c r="M186" s="210"/>
      <c r="N186" s="211"/>
      <c r="O186" s="211"/>
      <c r="P186" s="211"/>
      <c r="Q186" s="211"/>
      <c r="R186" s="211"/>
      <c r="S186" s="211"/>
      <c r="T186" s="212"/>
      <c r="AT186" s="213" t="s">
        <v>140</v>
      </c>
      <c r="AU186" s="213" t="s">
        <v>79</v>
      </c>
      <c r="AV186" s="14" t="s">
        <v>79</v>
      </c>
      <c r="AW186" s="14" t="s">
        <v>31</v>
      </c>
      <c r="AX186" s="14" t="s">
        <v>69</v>
      </c>
      <c r="AY186" s="213" t="s">
        <v>128</v>
      </c>
    </row>
    <row r="187" spans="2:51" s="15" customFormat="1" ht="11.25">
      <c r="B187" s="214"/>
      <c r="C187" s="215"/>
      <c r="D187" s="194" t="s">
        <v>140</v>
      </c>
      <c r="E187" s="216" t="s">
        <v>19</v>
      </c>
      <c r="F187" s="217" t="s">
        <v>142</v>
      </c>
      <c r="G187" s="215"/>
      <c r="H187" s="218">
        <v>322.479</v>
      </c>
      <c r="I187" s="219"/>
      <c r="J187" s="215"/>
      <c r="K187" s="215"/>
      <c r="L187" s="220"/>
      <c r="M187" s="221"/>
      <c r="N187" s="222"/>
      <c r="O187" s="222"/>
      <c r="P187" s="222"/>
      <c r="Q187" s="222"/>
      <c r="R187" s="222"/>
      <c r="S187" s="222"/>
      <c r="T187" s="223"/>
      <c r="AT187" s="224" t="s">
        <v>140</v>
      </c>
      <c r="AU187" s="224" t="s">
        <v>79</v>
      </c>
      <c r="AV187" s="15" t="s">
        <v>136</v>
      </c>
      <c r="AW187" s="15" t="s">
        <v>31</v>
      </c>
      <c r="AX187" s="15" t="s">
        <v>77</v>
      </c>
      <c r="AY187" s="224" t="s">
        <v>128</v>
      </c>
    </row>
    <row r="188" spans="1:65" s="2" customFormat="1" ht="24.2" customHeight="1">
      <c r="A188" s="35"/>
      <c r="B188" s="36"/>
      <c r="C188" s="174" t="s">
        <v>263</v>
      </c>
      <c r="D188" s="174" t="s">
        <v>131</v>
      </c>
      <c r="E188" s="175" t="s">
        <v>264</v>
      </c>
      <c r="F188" s="176" t="s">
        <v>265</v>
      </c>
      <c r="G188" s="177" t="s">
        <v>157</v>
      </c>
      <c r="H188" s="178">
        <v>2.44</v>
      </c>
      <c r="I188" s="179"/>
      <c r="J188" s="180">
        <f>ROUND(I188*H188,2)</f>
        <v>0</v>
      </c>
      <c r="K188" s="176" t="s">
        <v>135</v>
      </c>
      <c r="L188" s="40"/>
      <c r="M188" s="181" t="s">
        <v>19</v>
      </c>
      <c r="N188" s="182" t="s">
        <v>40</v>
      </c>
      <c r="O188" s="65"/>
      <c r="P188" s="183">
        <f>O188*H188</f>
        <v>0</v>
      </c>
      <c r="Q188" s="183">
        <v>0.0382</v>
      </c>
      <c r="R188" s="183">
        <f>Q188*H188</f>
        <v>0.093208</v>
      </c>
      <c r="S188" s="183">
        <v>0</v>
      </c>
      <c r="T188" s="184">
        <f>S188*H188</f>
        <v>0</v>
      </c>
      <c r="U188" s="35"/>
      <c r="V188" s="35"/>
      <c r="W188" s="35"/>
      <c r="X188" s="35"/>
      <c r="Y188" s="35"/>
      <c r="Z188" s="35"/>
      <c r="AA188" s="35"/>
      <c r="AB188" s="35"/>
      <c r="AC188" s="35"/>
      <c r="AD188" s="35"/>
      <c r="AE188" s="35"/>
      <c r="AR188" s="185" t="s">
        <v>136</v>
      </c>
      <c r="AT188" s="185" t="s">
        <v>131</v>
      </c>
      <c r="AU188" s="185" t="s">
        <v>79</v>
      </c>
      <c r="AY188" s="18" t="s">
        <v>128</v>
      </c>
      <c r="BE188" s="186">
        <f>IF(N188="základní",J188,0)</f>
        <v>0</v>
      </c>
      <c r="BF188" s="186">
        <f>IF(N188="snížená",J188,0)</f>
        <v>0</v>
      </c>
      <c r="BG188" s="186">
        <f>IF(N188="zákl. přenesená",J188,0)</f>
        <v>0</v>
      </c>
      <c r="BH188" s="186">
        <f>IF(N188="sníž. přenesená",J188,0)</f>
        <v>0</v>
      </c>
      <c r="BI188" s="186">
        <f>IF(N188="nulová",J188,0)</f>
        <v>0</v>
      </c>
      <c r="BJ188" s="18" t="s">
        <v>77</v>
      </c>
      <c r="BK188" s="186">
        <f>ROUND(I188*H188,2)</f>
        <v>0</v>
      </c>
      <c r="BL188" s="18" t="s">
        <v>136</v>
      </c>
      <c r="BM188" s="185" t="s">
        <v>266</v>
      </c>
    </row>
    <row r="189" spans="1:47" s="2" customFormat="1" ht="11.25">
      <c r="A189" s="35"/>
      <c r="B189" s="36"/>
      <c r="C189" s="37"/>
      <c r="D189" s="187" t="s">
        <v>138</v>
      </c>
      <c r="E189" s="37"/>
      <c r="F189" s="188" t="s">
        <v>267</v>
      </c>
      <c r="G189" s="37"/>
      <c r="H189" s="37"/>
      <c r="I189" s="189"/>
      <c r="J189" s="37"/>
      <c r="K189" s="37"/>
      <c r="L189" s="40"/>
      <c r="M189" s="190"/>
      <c r="N189" s="191"/>
      <c r="O189" s="65"/>
      <c r="P189" s="65"/>
      <c r="Q189" s="65"/>
      <c r="R189" s="65"/>
      <c r="S189" s="65"/>
      <c r="T189" s="66"/>
      <c r="U189" s="35"/>
      <c r="V189" s="35"/>
      <c r="W189" s="35"/>
      <c r="X189" s="35"/>
      <c r="Y189" s="35"/>
      <c r="Z189" s="35"/>
      <c r="AA189" s="35"/>
      <c r="AB189" s="35"/>
      <c r="AC189" s="35"/>
      <c r="AD189" s="35"/>
      <c r="AE189" s="35"/>
      <c r="AT189" s="18" t="s">
        <v>138</v>
      </c>
      <c r="AU189" s="18" t="s">
        <v>79</v>
      </c>
    </row>
    <row r="190" spans="2:51" s="13" customFormat="1" ht="11.25">
      <c r="B190" s="192"/>
      <c r="C190" s="193"/>
      <c r="D190" s="194" t="s">
        <v>140</v>
      </c>
      <c r="E190" s="195" t="s">
        <v>19</v>
      </c>
      <c r="F190" s="196" t="s">
        <v>214</v>
      </c>
      <c r="G190" s="193"/>
      <c r="H190" s="195" t="s">
        <v>19</v>
      </c>
      <c r="I190" s="197"/>
      <c r="J190" s="193"/>
      <c r="K190" s="193"/>
      <c r="L190" s="198"/>
      <c r="M190" s="199"/>
      <c r="N190" s="200"/>
      <c r="O190" s="200"/>
      <c r="P190" s="200"/>
      <c r="Q190" s="200"/>
      <c r="R190" s="200"/>
      <c r="S190" s="200"/>
      <c r="T190" s="201"/>
      <c r="AT190" s="202" t="s">
        <v>140</v>
      </c>
      <c r="AU190" s="202" t="s">
        <v>79</v>
      </c>
      <c r="AV190" s="13" t="s">
        <v>77</v>
      </c>
      <c r="AW190" s="13" t="s">
        <v>31</v>
      </c>
      <c r="AX190" s="13" t="s">
        <v>69</v>
      </c>
      <c r="AY190" s="202" t="s">
        <v>128</v>
      </c>
    </row>
    <row r="191" spans="2:51" s="14" customFormat="1" ht="11.25">
      <c r="B191" s="203"/>
      <c r="C191" s="204"/>
      <c r="D191" s="194" t="s">
        <v>140</v>
      </c>
      <c r="E191" s="205" t="s">
        <v>19</v>
      </c>
      <c r="F191" s="206" t="s">
        <v>238</v>
      </c>
      <c r="G191" s="204"/>
      <c r="H191" s="207">
        <v>2.44</v>
      </c>
      <c r="I191" s="208"/>
      <c r="J191" s="204"/>
      <c r="K191" s="204"/>
      <c r="L191" s="209"/>
      <c r="M191" s="210"/>
      <c r="N191" s="211"/>
      <c r="O191" s="211"/>
      <c r="P191" s="211"/>
      <c r="Q191" s="211"/>
      <c r="R191" s="211"/>
      <c r="S191" s="211"/>
      <c r="T191" s="212"/>
      <c r="AT191" s="213" t="s">
        <v>140</v>
      </c>
      <c r="AU191" s="213" t="s">
        <v>79</v>
      </c>
      <c r="AV191" s="14" t="s">
        <v>79</v>
      </c>
      <c r="AW191" s="14" t="s">
        <v>31</v>
      </c>
      <c r="AX191" s="14" t="s">
        <v>69</v>
      </c>
      <c r="AY191" s="213" t="s">
        <v>128</v>
      </c>
    </row>
    <row r="192" spans="2:51" s="15" customFormat="1" ht="11.25">
      <c r="B192" s="214"/>
      <c r="C192" s="215"/>
      <c r="D192" s="194" t="s">
        <v>140</v>
      </c>
      <c r="E192" s="216" t="s">
        <v>19</v>
      </c>
      <c r="F192" s="217" t="s">
        <v>142</v>
      </c>
      <c r="G192" s="215"/>
      <c r="H192" s="218">
        <v>2.44</v>
      </c>
      <c r="I192" s="219"/>
      <c r="J192" s="215"/>
      <c r="K192" s="215"/>
      <c r="L192" s="220"/>
      <c r="M192" s="221"/>
      <c r="N192" s="222"/>
      <c r="O192" s="222"/>
      <c r="P192" s="222"/>
      <c r="Q192" s="222"/>
      <c r="R192" s="222"/>
      <c r="S192" s="222"/>
      <c r="T192" s="223"/>
      <c r="AT192" s="224" t="s">
        <v>140</v>
      </c>
      <c r="AU192" s="224" t="s">
        <v>79</v>
      </c>
      <c r="AV192" s="15" t="s">
        <v>136</v>
      </c>
      <c r="AW192" s="15" t="s">
        <v>31</v>
      </c>
      <c r="AX192" s="15" t="s">
        <v>77</v>
      </c>
      <c r="AY192" s="224" t="s">
        <v>128</v>
      </c>
    </row>
    <row r="193" spans="1:65" s="2" customFormat="1" ht="37.9" customHeight="1">
      <c r="A193" s="35"/>
      <c r="B193" s="36"/>
      <c r="C193" s="174" t="s">
        <v>268</v>
      </c>
      <c r="D193" s="174" t="s">
        <v>131</v>
      </c>
      <c r="E193" s="175" t="s">
        <v>269</v>
      </c>
      <c r="F193" s="176" t="s">
        <v>270</v>
      </c>
      <c r="G193" s="177" t="s">
        <v>157</v>
      </c>
      <c r="H193" s="178">
        <v>88.8</v>
      </c>
      <c r="I193" s="179"/>
      <c r="J193" s="180">
        <f>ROUND(I193*H193,2)</f>
        <v>0</v>
      </c>
      <c r="K193" s="176" t="s">
        <v>135</v>
      </c>
      <c r="L193" s="40"/>
      <c r="M193" s="181" t="s">
        <v>19</v>
      </c>
      <c r="N193" s="182" t="s">
        <v>40</v>
      </c>
      <c r="O193" s="65"/>
      <c r="P193" s="183">
        <f>O193*H193</f>
        <v>0</v>
      </c>
      <c r="Q193" s="183">
        <v>0.021</v>
      </c>
      <c r="R193" s="183">
        <f>Q193*H193</f>
        <v>1.8648</v>
      </c>
      <c r="S193" s="183">
        <v>0</v>
      </c>
      <c r="T193" s="184">
        <f>S193*H193</f>
        <v>0</v>
      </c>
      <c r="U193" s="35"/>
      <c r="V193" s="35"/>
      <c r="W193" s="35"/>
      <c r="X193" s="35"/>
      <c r="Y193" s="35"/>
      <c r="Z193" s="35"/>
      <c r="AA193" s="35"/>
      <c r="AB193" s="35"/>
      <c r="AC193" s="35"/>
      <c r="AD193" s="35"/>
      <c r="AE193" s="35"/>
      <c r="AR193" s="185" t="s">
        <v>136</v>
      </c>
      <c r="AT193" s="185" t="s">
        <v>131</v>
      </c>
      <c r="AU193" s="185" t="s">
        <v>79</v>
      </c>
      <c r="AY193" s="18" t="s">
        <v>128</v>
      </c>
      <c r="BE193" s="186">
        <f>IF(N193="základní",J193,0)</f>
        <v>0</v>
      </c>
      <c r="BF193" s="186">
        <f>IF(N193="snížená",J193,0)</f>
        <v>0</v>
      </c>
      <c r="BG193" s="186">
        <f>IF(N193="zákl. přenesená",J193,0)</f>
        <v>0</v>
      </c>
      <c r="BH193" s="186">
        <f>IF(N193="sníž. přenesená",J193,0)</f>
        <v>0</v>
      </c>
      <c r="BI193" s="186">
        <f>IF(N193="nulová",J193,0)</f>
        <v>0</v>
      </c>
      <c r="BJ193" s="18" t="s">
        <v>77</v>
      </c>
      <c r="BK193" s="186">
        <f>ROUND(I193*H193,2)</f>
        <v>0</v>
      </c>
      <c r="BL193" s="18" t="s">
        <v>136</v>
      </c>
      <c r="BM193" s="185" t="s">
        <v>271</v>
      </c>
    </row>
    <row r="194" spans="1:47" s="2" customFormat="1" ht="11.25">
      <c r="A194" s="35"/>
      <c r="B194" s="36"/>
      <c r="C194" s="37"/>
      <c r="D194" s="187" t="s">
        <v>138</v>
      </c>
      <c r="E194" s="37"/>
      <c r="F194" s="188" t="s">
        <v>272</v>
      </c>
      <c r="G194" s="37"/>
      <c r="H194" s="37"/>
      <c r="I194" s="189"/>
      <c r="J194" s="37"/>
      <c r="K194" s="37"/>
      <c r="L194" s="40"/>
      <c r="M194" s="190"/>
      <c r="N194" s="191"/>
      <c r="O194" s="65"/>
      <c r="P194" s="65"/>
      <c r="Q194" s="65"/>
      <c r="R194" s="65"/>
      <c r="S194" s="65"/>
      <c r="T194" s="66"/>
      <c r="U194" s="35"/>
      <c r="V194" s="35"/>
      <c r="W194" s="35"/>
      <c r="X194" s="35"/>
      <c r="Y194" s="35"/>
      <c r="Z194" s="35"/>
      <c r="AA194" s="35"/>
      <c r="AB194" s="35"/>
      <c r="AC194" s="35"/>
      <c r="AD194" s="35"/>
      <c r="AE194" s="35"/>
      <c r="AT194" s="18" t="s">
        <v>138</v>
      </c>
      <c r="AU194" s="18" t="s">
        <v>79</v>
      </c>
    </row>
    <row r="195" spans="1:47" s="2" customFormat="1" ht="78">
      <c r="A195" s="35"/>
      <c r="B195" s="36"/>
      <c r="C195" s="37"/>
      <c r="D195" s="194" t="s">
        <v>194</v>
      </c>
      <c r="E195" s="37"/>
      <c r="F195" s="225" t="s">
        <v>273</v>
      </c>
      <c r="G195" s="37"/>
      <c r="H195" s="37"/>
      <c r="I195" s="189"/>
      <c r="J195" s="37"/>
      <c r="K195" s="37"/>
      <c r="L195" s="40"/>
      <c r="M195" s="190"/>
      <c r="N195" s="191"/>
      <c r="O195" s="65"/>
      <c r="P195" s="65"/>
      <c r="Q195" s="65"/>
      <c r="R195" s="65"/>
      <c r="S195" s="65"/>
      <c r="T195" s="66"/>
      <c r="U195" s="35"/>
      <c r="V195" s="35"/>
      <c r="W195" s="35"/>
      <c r="X195" s="35"/>
      <c r="Y195" s="35"/>
      <c r="Z195" s="35"/>
      <c r="AA195" s="35"/>
      <c r="AB195" s="35"/>
      <c r="AC195" s="35"/>
      <c r="AD195" s="35"/>
      <c r="AE195" s="35"/>
      <c r="AT195" s="18" t="s">
        <v>194</v>
      </c>
      <c r="AU195" s="18" t="s">
        <v>79</v>
      </c>
    </row>
    <row r="196" spans="1:47" s="2" customFormat="1" ht="19.5">
      <c r="A196" s="35"/>
      <c r="B196" s="36"/>
      <c r="C196" s="37"/>
      <c r="D196" s="194" t="s">
        <v>274</v>
      </c>
      <c r="E196" s="37"/>
      <c r="F196" s="225" t="s">
        <v>275</v>
      </c>
      <c r="G196" s="37"/>
      <c r="H196" s="37"/>
      <c r="I196" s="189"/>
      <c r="J196" s="37"/>
      <c r="K196" s="37"/>
      <c r="L196" s="40"/>
      <c r="M196" s="190"/>
      <c r="N196" s="191"/>
      <c r="O196" s="65"/>
      <c r="P196" s="65"/>
      <c r="Q196" s="65"/>
      <c r="R196" s="65"/>
      <c r="S196" s="65"/>
      <c r="T196" s="66"/>
      <c r="U196" s="35"/>
      <c r="V196" s="35"/>
      <c r="W196" s="35"/>
      <c r="X196" s="35"/>
      <c r="Y196" s="35"/>
      <c r="Z196" s="35"/>
      <c r="AA196" s="35"/>
      <c r="AB196" s="35"/>
      <c r="AC196" s="35"/>
      <c r="AD196" s="35"/>
      <c r="AE196" s="35"/>
      <c r="AT196" s="18" t="s">
        <v>274</v>
      </c>
      <c r="AU196" s="18" t="s">
        <v>79</v>
      </c>
    </row>
    <row r="197" spans="2:51" s="13" customFormat="1" ht="11.25">
      <c r="B197" s="192"/>
      <c r="C197" s="193"/>
      <c r="D197" s="194" t="s">
        <v>140</v>
      </c>
      <c r="E197" s="195" t="s">
        <v>19</v>
      </c>
      <c r="F197" s="196" t="s">
        <v>276</v>
      </c>
      <c r="G197" s="193"/>
      <c r="H197" s="195" t="s">
        <v>19</v>
      </c>
      <c r="I197" s="197"/>
      <c r="J197" s="193"/>
      <c r="K197" s="193"/>
      <c r="L197" s="198"/>
      <c r="M197" s="199"/>
      <c r="N197" s="200"/>
      <c r="O197" s="200"/>
      <c r="P197" s="200"/>
      <c r="Q197" s="200"/>
      <c r="R197" s="200"/>
      <c r="S197" s="200"/>
      <c r="T197" s="201"/>
      <c r="AT197" s="202" t="s">
        <v>140</v>
      </c>
      <c r="AU197" s="202" t="s">
        <v>79</v>
      </c>
      <c r="AV197" s="13" t="s">
        <v>77</v>
      </c>
      <c r="AW197" s="13" t="s">
        <v>31</v>
      </c>
      <c r="AX197" s="13" t="s">
        <v>69</v>
      </c>
      <c r="AY197" s="202" t="s">
        <v>128</v>
      </c>
    </row>
    <row r="198" spans="2:51" s="14" customFormat="1" ht="11.25">
      <c r="B198" s="203"/>
      <c r="C198" s="204"/>
      <c r="D198" s="194" t="s">
        <v>140</v>
      </c>
      <c r="E198" s="205" t="s">
        <v>19</v>
      </c>
      <c r="F198" s="206" t="s">
        <v>224</v>
      </c>
      <c r="G198" s="204"/>
      <c r="H198" s="207">
        <v>87</v>
      </c>
      <c r="I198" s="208"/>
      <c r="J198" s="204"/>
      <c r="K198" s="204"/>
      <c r="L198" s="209"/>
      <c r="M198" s="210"/>
      <c r="N198" s="211"/>
      <c r="O198" s="211"/>
      <c r="P198" s="211"/>
      <c r="Q198" s="211"/>
      <c r="R198" s="211"/>
      <c r="S198" s="211"/>
      <c r="T198" s="212"/>
      <c r="AT198" s="213" t="s">
        <v>140</v>
      </c>
      <c r="AU198" s="213" t="s">
        <v>79</v>
      </c>
      <c r="AV198" s="14" t="s">
        <v>79</v>
      </c>
      <c r="AW198" s="14" t="s">
        <v>31</v>
      </c>
      <c r="AX198" s="14" t="s">
        <v>69</v>
      </c>
      <c r="AY198" s="213" t="s">
        <v>128</v>
      </c>
    </row>
    <row r="199" spans="2:51" s="13" customFormat="1" ht="11.25">
      <c r="B199" s="192"/>
      <c r="C199" s="193"/>
      <c r="D199" s="194" t="s">
        <v>140</v>
      </c>
      <c r="E199" s="195" t="s">
        <v>19</v>
      </c>
      <c r="F199" s="196" t="s">
        <v>277</v>
      </c>
      <c r="G199" s="193"/>
      <c r="H199" s="195" t="s">
        <v>19</v>
      </c>
      <c r="I199" s="197"/>
      <c r="J199" s="193"/>
      <c r="K199" s="193"/>
      <c r="L199" s="198"/>
      <c r="M199" s="199"/>
      <c r="N199" s="200"/>
      <c r="O199" s="200"/>
      <c r="P199" s="200"/>
      <c r="Q199" s="200"/>
      <c r="R199" s="200"/>
      <c r="S199" s="200"/>
      <c r="T199" s="201"/>
      <c r="AT199" s="202" t="s">
        <v>140</v>
      </c>
      <c r="AU199" s="202" t="s">
        <v>79</v>
      </c>
      <c r="AV199" s="13" t="s">
        <v>77</v>
      </c>
      <c r="AW199" s="13" t="s">
        <v>31</v>
      </c>
      <c r="AX199" s="13" t="s">
        <v>69</v>
      </c>
      <c r="AY199" s="202" t="s">
        <v>128</v>
      </c>
    </row>
    <row r="200" spans="2:51" s="14" customFormat="1" ht="11.25">
      <c r="B200" s="203"/>
      <c r="C200" s="204"/>
      <c r="D200" s="194" t="s">
        <v>140</v>
      </c>
      <c r="E200" s="205" t="s">
        <v>19</v>
      </c>
      <c r="F200" s="206" t="s">
        <v>278</v>
      </c>
      <c r="G200" s="204"/>
      <c r="H200" s="207">
        <v>1.8</v>
      </c>
      <c r="I200" s="208"/>
      <c r="J200" s="204"/>
      <c r="K200" s="204"/>
      <c r="L200" s="209"/>
      <c r="M200" s="210"/>
      <c r="N200" s="211"/>
      <c r="O200" s="211"/>
      <c r="P200" s="211"/>
      <c r="Q200" s="211"/>
      <c r="R200" s="211"/>
      <c r="S200" s="211"/>
      <c r="T200" s="212"/>
      <c r="AT200" s="213" t="s">
        <v>140</v>
      </c>
      <c r="AU200" s="213" t="s">
        <v>79</v>
      </c>
      <c r="AV200" s="14" t="s">
        <v>79</v>
      </c>
      <c r="AW200" s="14" t="s">
        <v>31</v>
      </c>
      <c r="AX200" s="14" t="s">
        <v>69</v>
      </c>
      <c r="AY200" s="213" t="s">
        <v>128</v>
      </c>
    </row>
    <row r="201" spans="2:51" s="15" customFormat="1" ht="11.25">
      <c r="B201" s="214"/>
      <c r="C201" s="215"/>
      <c r="D201" s="194" t="s">
        <v>140</v>
      </c>
      <c r="E201" s="216" t="s">
        <v>19</v>
      </c>
      <c r="F201" s="217" t="s">
        <v>142</v>
      </c>
      <c r="G201" s="215"/>
      <c r="H201" s="218">
        <v>88.8</v>
      </c>
      <c r="I201" s="219"/>
      <c r="J201" s="215"/>
      <c r="K201" s="215"/>
      <c r="L201" s="220"/>
      <c r="M201" s="221"/>
      <c r="N201" s="222"/>
      <c r="O201" s="222"/>
      <c r="P201" s="222"/>
      <c r="Q201" s="222"/>
      <c r="R201" s="222"/>
      <c r="S201" s="222"/>
      <c r="T201" s="223"/>
      <c r="AT201" s="224" t="s">
        <v>140</v>
      </c>
      <c r="AU201" s="224" t="s">
        <v>79</v>
      </c>
      <c r="AV201" s="15" t="s">
        <v>136</v>
      </c>
      <c r="AW201" s="15" t="s">
        <v>31</v>
      </c>
      <c r="AX201" s="15" t="s">
        <v>77</v>
      </c>
      <c r="AY201" s="224" t="s">
        <v>128</v>
      </c>
    </row>
    <row r="202" spans="1:65" s="2" customFormat="1" ht="44.25" customHeight="1">
      <c r="A202" s="35"/>
      <c r="B202" s="36"/>
      <c r="C202" s="174" t="s">
        <v>7</v>
      </c>
      <c r="D202" s="174" t="s">
        <v>131</v>
      </c>
      <c r="E202" s="175" t="s">
        <v>279</v>
      </c>
      <c r="F202" s="176" t="s">
        <v>280</v>
      </c>
      <c r="G202" s="177" t="s">
        <v>157</v>
      </c>
      <c r="H202" s="178">
        <v>177.6</v>
      </c>
      <c r="I202" s="179"/>
      <c r="J202" s="180">
        <f>ROUND(I202*H202,2)</f>
        <v>0</v>
      </c>
      <c r="K202" s="176" t="s">
        <v>135</v>
      </c>
      <c r="L202" s="40"/>
      <c r="M202" s="181" t="s">
        <v>19</v>
      </c>
      <c r="N202" s="182" t="s">
        <v>40</v>
      </c>
      <c r="O202" s="65"/>
      <c r="P202" s="183">
        <f>O202*H202</f>
        <v>0</v>
      </c>
      <c r="Q202" s="183">
        <v>0.0105</v>
      </c>
      <c r="R202" s="183">
        <f>Q202*H202</f>
        <v>1.8648</v>
      </c>
      <c r="S202" s="183">
        <v>0</v>
      </c>
      <c r="T202" s="184">
        <f>S202*H202</f>
        <v>0</v>
      </c>
      <c r="U202" s="35"/>
      <c r="V202" s="35"/>
      <c r="W202" s="35"/>
      <c r="X202" s="35"/>
      <c r="Y202" s="35"/>
      <c r="Z202" s="35"/>
      <c r="AA202" s="35"/>
      <c r="AB202" s="35"/>
      <c r="AC202" s="35"/>
      <c r="AD202" s="35"/>
      <c r="AE202" s="35"/>
      <c r="AR202" s="185" t="s">
        <v>136</v>
      </c>
      <c r="AT202" s="185" t="s">
        <v>131</v>
      </c>
      <c r="AU202" s="185" t="s">
        <v>79</v>
      </c>
      <c r="AY202" s="18" t="s">
        <v>128</v>
      </c>
      <c r="BE202" s="186">
        <f>IF(N202="základní",J202,0)</f>
        <v>0</v>
      </c>
      <c r="BF202" s="186">
        <f>IF(N202="snížená",J202,0)</f>
        <v>0</v>
      </c>
      <c r="BG202" s="186">
        <f>IF(N202="zákl. přenesená",J202,0)</f>
        <v>0</v>
      </c>
      <c r="BH202" s="186">
        <f>IF(N202="sníž. přenesená",J202,0)</f>
        <v>0</v>
      </c>
      <c r="BI202" s="186">
        <f>IF(N202="nulová",J202,0)</f>
        <v>0</v>
      </c>
      <c r="BJ202" s="18" t="s">
        <v>77</v>
      </c>
      <c r="BK202" s="186">
        <f>ROUND(I202*H202,2)</f>
        <v>0</v>
      </c>
      <c r="BL202" s="18" t="s">
        <v>136</v>
      </c>
      <c r="BM202" s="185" t="s">
        <v>281</v>
      </c>
    </row>
    <row r="203" spans="1:47" s="2" customFormat="1" ht="11.25">
      <c r="A203" s="35"/>
      <c r="B203" s="36"/>
      <c r="C203" s="37"/>
      <c r="D203" s="187" t="s">
        <v>138</v>
      </c>
      <c r="E203" s="37"/>
      <c r="F203" s="188" t="s">
        <v>282</v>
      </c>
      <c r="G203" s="37"/>
      <c r="H203" s="37"/>
      <c r="I203" s="189"/>
      <c r="J203" s="37"/>
      <c r="K203" s="37"/>
      <c r="L203" s="40"/>
      <c r="M203" s="190"/>
      <c r="N203" s="191"/>
      <c r="O203" s="65"/>
      <c r="P203" s="65"/>
      <c r="Q203" s="65"/>
      <c r="R203" s="65"/>
      <c r="S203" s="65"/>
      <c r="T203" s="66"/>
      <c r="U203" s="35"/>
      <c r="V203" s="35"/>
      <c r="W203" s="35"/>
      <c r="X203" s="35"/>
      <c r="Y203" s="35"/>
      <c r="Z203" s="35"/>
      <c r="AA203" s="35"/>
      <c r="AB203" s="35"/>
      <c r="AC203" s="35"/>
      <c r="AD203" s="35"/>
      <c r="AE203" s="35"/>
      <c r="AT203" s="18" t="s">
        <v>138</v>
      </c>
      <c r="AU203" s="18" t="s">
        <v>79</v>
      </c>
    </row>
    <row r="204" spans="1:47" s="2" customFormat="1" ht="78">
      <c r="A204" s="35"/>
      <c r="B204" s="36"/>
      <c r="C204" s="37"/>
      <c r="D204" s="194" t="s">
        <v>194</v>
      </c>
      <c r="E204" s="37"/>
      <c r="F204" s="225" t="s">
        <v>273</v>
      </c>
      <c r="G204" s="37"/>
      <c r="H204" s="37"/>
      <c r="I204" s="189"/>
      <c r="J204" s="37"/>
      <c r="K204" s="37"/>
      <c r="L204" s="40"/>
      <c r="M204" s="190"/>
      <c r="N204" s="191"/>
      <c r="O204" s="65"/>
      <c r="P204" s="65"/>
      <c r="Q204" s="65"/>
      <c r="R204" s="65"/>
      <c r="S204" s="65"/>
      <c r="T204" s="66"/>
      <c r="U204" s="35"/>
      <c r="V204" s="35"/>
      <c r="W204" s="35"/>
      <c r="X204" s="35"/>
      <c r="Y204" s="35"/>
      <c r="Z204" s="35"/>
      <c r="AA204" s="35"/>
      <c r="AB204" s="35"/>
      <c r="AC204" s="35"/>
      <c r="AD204" s="35"/>
      <c r="AE204" s="35"/>
      <c r="AT204" s="18" t="s">
        <v>194</v>
      </c>
      <c r="AU204" s="18" t="s">
        <v>79</v>
      </c>
    </row>
    <row r="205" spans="2:51" s="13" customFormat="1" ht="11.25">
      <c r="B205" s="192"/>
      <c r="C205" s="193"/>
      <c r="D205" s="194" t="s">
        <v>140</v>
      </c>
      <c r="E205" s="195" t="s">
        <v>19</v>
      </c>
      <c r="F205" s="196" t="s">
        <v>283</v>
      </c>
      <c r="G205" s="193"/>
      <c r="H205" s="195" t="s">
        <v>19</v>
      </c>
      <c r="I205" s="197"/>
      <c r="J205" s="193"/>
      <c r="K205" s="193"/>
      <c r="L205" s="198"/>
      <c r="M205" s="199"/>
      <c r="N205" s="200"/>
      <c r="O205" s="200"/>
      <c r="P205" s="200"/>
      <c r="Q205" s="200"/>
      <c r="R205" s="200"/>
      <c r="S205" s="200"/>
      <c r="T205" s="201"/>
      <c r="AT205" s="202" t="s">
        <v>140</v>
      </c>
      <c r="AU205" s="202" t="s">
        <v>79</v>
      </c>
      <c r="AV205" s="13" t="s">
        <v>77</v>
      </c>
      <c r="AW205" s="13" t="s">
        <v>31</v>
      </c>
      <c r="AX205" s="13" t="s">
        <v>69</v>
      </c>
      <c r="AY205" s="202" t="s">
        <v>128</v>
      </c>
    </row>
    <row r="206" spans="2:51" s="14" customFormat="1" ht="11.25">
      <c r="B206" s="203"/>
      <c r="C206" s="204"/>
      <c r="D206" s="194" t="s">
        <v>140</v>
      </c>
      <c r="E206" s="205" t="s">
        <v>19</v>
      </c>
      <c r="F206" s="206" t="s">
        <v>284</v>
      </c>
      <c r="G206" s="204"/>
      <c r="H206" s="207">
        <v>177.6</v>
      </c>
      <c r="I206" s="208"/>
      <c r="J206" s="204"/>
      <c r="K206" s="204"/>
      <c r="L206" s="209"/>
      <c r="M206" s="210"/>
      <c r="N206" s="211"/>
      <c r="O206" s="211"/>
      <c r="P206" s="211"/>
      <c r="Q206" s="211"/>
      <c r="R206" s="211"/>
      <c r="S206" s="211"/>
      <c r="T206" s="212"/>
      <c r="AT206" s="213" t="s">
        <v>140</v>
      </c>
      <c r="AU206" s="213" t="s">
        <v>79</v>
      </c>
      <c r="AV206" s="14" t="s">
        <v>79</v>
      </c>
      <c r="AW206" s="14" t="s">
        <v>31</v>
      </c>
      <c r="AX206" s="14" t="s">
        <v>69</v>
      </c>
      <c r="AY206" s="213" t="s">
        <v>128</v>
      </c>
    </row>
    <row r="207" spans="2:51" s="15" customFormat="1" ht="11.25">
      <c r="B207" s="214"/>
      <c r="C207" s="215"/>
      <c r="D207" s="194" t="s">
        <v>140</v>
      </c>
      <c r="E207" s="216" t="s">
        <v>19</v>
      </c>
      <c r="F207" s="217" t="s">
        <v>285</v>
      </c>
      <c r="G207" s="215"/>
      <c r="H207" s="218">
        <v>177.6</v>
      </c>
      <c r="I207" s="219"/>
      <c r="J207" s="215"/>
      <c r="K207" s="215"/>
      <c r="L207" s="220"/>
      <c r="M207" s="221"/>
      <c r="N207" s="222"/>
      <c r="O207" s="222"/>
      <c r="P207" s="222"/>
      <c r="Q207" s="222"/>
      <c r="R207" s="222"/>
      <c r="S207" s="222"/>
      <c r="T207" s="223"/>
      <c r="AT207" s="224" t="s">
        <v>140</v>
      </c>
      <c r="AU207" s="224" t="s">
        <v>79</v>
      </c>
      <c r="AV207" s="15" t="s">
        <v>136</v>
      </c>
      <c r="AW207" s="15" t="s">
        <v>31</v>
      </c>
      <c r="AX207" s="15" t="s">
        <v>77</v>
      </c>
      <c r="AY207" s="224" t="s">
        <v>128</v>
      </c>
    </row>
    <row r="208" spans="1:65" s="2" customFormat="1" ht="44.25" customHeight="1">
      <c r="A208" s="35"/>
      <c r="B208" s="36"/>
      <c r="C208" s="174" t="s">
        <v>286</v>
      </c>
      <c r="D208" s="174" t="s">
        <v>131</v>
      </c>
      <c r="E208" s="175" t="s">
        <v>287</v>
      </c>
      <c r="F208" s="176" t="s">
        <v>288</v>
      </c>
      <c r="G208" s="177" t="s">
        <v>289</v>
      </c>
      <c r="H208" s="178">
        <v>101.68</v>
      </c>
      <c r="I208" s="179"/>
      <c r="J208" s="180">
        <f>ROUND(I208*H208,2)</f>
        <v>0</v>
      </c>
      <c r="K208" s="176" t="s">
        <v>135</v>
      </c>
      <c r="L208" s="40"/>
      <c r="M208" s="181" t="s">
        <v>19</v>
      </c>
      <c r="N208" s="182" t="s">
        <v>40</v>
      </c>
      <c r="O208" s="65"/>
      <c r="P208" s="183">
        <f>O208*H208</f>
        <v>0</v>
      </c>
      <c r="Q208" s="183">
        <v>0</v>
      </c>
      <c r="R208" s="183">
        <f>Q208*H208</f>
        <v>0</v>
      </c>
      <c r="S208" s="183">
        <v>0</v>
      </c>
      <c r="T208" s="184">
        <f>S208*H208</f>
        <v>0</v>
      </c>
      <c r="U208" s="35"/>
      <c r="V208" s="35"/>
      <c r="W208" s="35"/>
      <c r="X208" s="35"/>
      <c r="Y208" s="35"/>
      <c r="Z208" s="35"/>
      <c r="AA208" s="35"/>
      <c r="AB208" s="35"/>
      <c r="AC208" s="35"/>
      <c r="AD208" s="35"/>
      <c r="AE208" s="35"/>
      <c r="AR208" s="185" t="s">
        <v>136</v>
      </c>
      <c r="AT208" s="185" t="s">
        <v>131</v>
      </c>
      <c r="AU208" s="185" t="s">
        <v>79</v>
      </c>
      <c r="AY208" s="18" t="s">
        <v>128</v>
      </c>
      <c r="BE208" s="186">
        <f>IF(N208="základní",J208,0)</f>
        <v>0</v>
      </c>
      <c r="BF208" s="186">
        <f>IF(N208="snížená",J208,0)</f>
        <v>0</v>
      </c>
      <c r="BG208" s="186">
        <f>IF(N208="zákl. přenesená",J208,0)</f>
        <v>0</v>
      </c>
      <c r="BH208" s="186">
        <f>IF(N208="sníž. přenesená",J208,0)</f>
        <v>0</v>
      </c>
      <c r="BI208" s="186">
        <f>IF(N208="nulová",J208,0)</f>
        <v>0</v>
      </c>
      <c r="BJ208" s="18" t="s">
        <v>77</v>
      </c>
      <c r="BK208" s="186">
        <f>ROUND(I208*H208,2)</f>
        <v>0</v>
      </c>
      <c r="BL208" s="18" t="s">
        <v>136</v>
      </c>
      <c r="BM208" s="185" t="s">
        <v>290</v>
      </c>
    </row>
    <row r="209" spans="1:47" s="2" customFormat="1" ht="11.25">
      <c r="A209" s="35"/>
      <c r="B209" s="36"/>
      <c r="C209" s="37"/>
      <c r="D209" s="187" t="s">
        <v>138</v>
      </c>
      <c r="E209" s="37"/>
      <c r="F209" s="188" t="s">
        <v>291</v>
      </c>
      <c r="G209" s="37"/>
      <c r="H209" s="37"/>
      <c r="I209" s="189"/>
      <c r="J209" s="37"/>
      <c r="K209" s="37"/>
      <c r="L209" s="40"/>
      <c r="M209" s="190"/>
      <c r="N209" s="191"/>
      <c r="O209" s="65"/>
      <c r="P209" s="65"/>
      <c r="Q209" s="65"/>
      <c r="R209" s="65"/>
      <c r="S209" s="65"/>
      <c r="T209" s="66"/>
      <c r="U209" s="35"/>
      <c r="V209" s="35"/>
      <c r="W209" s="35"/>
      <c r="X209" s="35"/>
      <c r="Y209" s="35"/>
      <c r="Z209" s="35"/>
      <c r="AA209" s="35"/>
      <c r="AB209" s="35"/>
      <c r="AC209" s="35"/>
      <c r="AD209" s="35"/>
      <c r="AE209" s="35"/>
      <c r="AT209" s="18" t="s">
        <v>138</v>
      </c>
      <c r="AU209" s="18" t="s">
        <v>79</v>
      </c>
    </row>
    <row r="210" spans="1:47" s="2" customFormat="1" ht="87.75">
      <c r="A210" s="35"/>
      <c r="B210" s="36"/>
      <c r="C210" s="37"/>
      <c r="D210" s="194" t="s">
        <v>194</v>
      </c>
      <c r="E210" s="37"/>
      <c r="F210" s="225" t="s">
        <v>292</v>
      </c>
      <c r="G210" s="37"/>
      <c r="H210" s="37"/>
      <c r="I210" s="189"/>
      <c r="J210" s="37"/>
      <c r="K210" s="37"/>
      <c r="L210" s="40"/>
      <c r="M210" s="190"/>
      <c r="N210" s="191"/>
      <c r="O210" s="65"/>
      <c r="P210" s="65"/>
      <c r="Q210" s="65"/>
      <c r="R210" s="65"/>
      <c r="S210" s="65"/>
      <c r="T210" s="66"/>
      <c r="U210" s="35"/>
      <c r="V210" s="35"/>
      <c r="W210" s="35"/>
      <c r="X210" s="35"/>
      <c r="Y210" s="35"/>
      <c r="Z210" s="35"/>
      <c r="AA210" s="35"/>
      <c r="AB210" s="35"/>
      <c r="AC210" s="35"/>
      <c r="AD210" s="35"/>
      <c r="AE210" s="35"/>
      <c r="AT210" s="18" t="s">
        <v>194</v>
      </c>
      <c r="AU210" s="18" t="s">
        <v>79</v>
      </c>
    </row>
    <row r="211" spans="2:51" s="14" customFormat="1" ht="22.5">
      <c r="B211" s="203"/>
      <c r="C211" s="204"/>
      <c r="D211" s="194" t="s">
        <v>140</v>
      </c>
      <c r="E211" s="205" t="s">
        <v>19</v>
      </c>
      <c r="F211" s="206" t="s">
        <v>293</v>
      </c>
      <c r="G211" s="204"/>
      <c r="H211" s="207">
        <v>41.88</v>
      </c>
      <c r="I211" s="208"/>
      <c r="J211" s="204"/>
      <c r="K211" s="204"/>
      <c r="L211" s="209"/>
      <c r="M211" s="210"/>
      <c r="N211" s="211"/>
      <c r="O211" s="211"/>
      <c r="P211" s="211"/>
      <c r="Q211" s="211"/>
      <c r="R211" s="211"/>
      <c r="S211" s="211"/>
      <c r="T211" s="212"/>
      <c r="AT211" s="213" t="s">
        <v>140</v>
      </c>
      <c r="AU211" s="213" t="s">
        <v>79</v>
      </c>
      <c r="AV211" s="14" t="s">
        <v>79</v>
      </c>
      <c r="AW211" s="14" t="s">
        <v>31</v>
      </c>
      <c r="AX211" s="14" t="s">
        <v>69</v>
      </c>
      <c r="AY211" s="213" t="s">
        <v>128</v>
      </c>
    </row>
    <row r="212" spans="2:51" s="14" customFormat="1" ht="11.25">
      <c r="B212" s="203"/>
      <c r="C212" s="204"/>
      <c r="D212" s="194" t="s">
        <v>140</v>
      </c>
      <c r="E212" s="205" t="s">
        <v>19</v>
      </c>
      <c r="F212" s="206" t="s">
        <v>294</v>
      </c>
      <c r="G212" s="204"/>
      <c r="H212" s="207">
        <v>40.6</v>
      </c>
      <c r="I212" s="208"/>
      <c r="J212" s="204"/>
      <c r="K212" s="204"/>
      <c r="L212" s="209"/>
      <c r="M212" s="210"/>
      <c r="N212" s="211"/>
      <c r="O212" s="211"/>
      <c r="P212" s="211"/>
      <c r="Q212" s="211"/>
      <c r="R212" s="211"/>
      <c r="S212" s="211"/>
      <c r="T212" s="212"/>
      <c r="AT212" s="213" t="s">
        <v>140</v>
      </c>
      <c r="AU212" s="213" t="s">
        <v>79</v>
      </c>
      <c r="AV212" s="14" t="s">
        <v>79</v>
      </c>
      <c r="AW212" s="14" t="s">
        <v>31</v>
      </c>
      <c r="AX212" s="14" t="s">
        <v>69</v>
      </c>
      <c r="AY212" s="213" t="s">
        <v>128</v>
      </c>
    </row>
    <row r="213" spans="2:51" s="14" customFormat="1" ht="11.25">
      <c r="B213" s="203"/>
      <c r="C213" s="204"/>
      <c r="D213" s="194" t="s">
        <v>140</v>
      </c>
      <c r="E213" s="205" t="s">
        <v>19</v>
      </c>
      <c r="F213" s="206" t="s">
        <v>295</v>
      </c>
      <c r="G213" s="204"/>
      <c r="H213" s="207">
        <v>19.2</v>
      </c>
      <c r="I213" s="208"/>
      <c r="J213" s="204"/>
      <c r="K213" s="204"/>
      <c r="L213" s="209"/>
      <c r="M213" s="210"/>
      <c r="N213" s="211"/>
      <c r="O213" s="211"/>
      <c r="P213" s="211"/>
      <c r="Q213" s="211"/>
      <c r="R213" s="211"/>
      <c r="S213" s="211"/>
      <c r="T213" s="212"/>
      <c r="AT213" s="213" t="s">
        <v>140</v>
      </c>
      <c r="AU213" s="213" t="s">
        <v>79</v>
      </c>
      <c r="AV213" s="14" t="s">
        <v>79</v>
      </c>
      <c r="AW213" s="14" t="s">
        <v>31</v>
      </c>
      <c r="AX213" s="14" t="s">
        <v>69</v>
      </c>
      <c r="AY213" s="213" t="s">
        <v>128</v>
      </c>
    </row>
    <row r="214" spans="2:51" s="15" customFormat="1" ht="11.25">
      <c r="B214" s="214"/>
      <c r="C214" s="215"/>
      <c r="D214" s="194" t="s">
        <v>140</v>
      </c>
      <c r="E214" s="216" t="s">
        <v>19</v>
      </c>
      <c r="F214" s="217" t="s">
        <v>142</v>
      </c>
      <c r="G214" s="215"/>
      <c r="H214" s="218">
        <v>101.68</v>
      </c>
      <c r="I214" s="219"/>
      <c r="J214" s="215"/>
      <c r="K214" s="215"/>
      <c r="L214" s="220"/>
      <c r="M214" s="221"/>
      <c r="N214" s="222"/>
      <c r="O214" s="222"/>
      <c r="P214" s="222"/>
      <c r="Q214" s="222"/>
      <c r="R214" s="222"/>
      <c r="S214" s="222"/>
      <c r="T214" s="223"/>
      <c r="AT214" s="224" t="s">
        <v>140</v>
      </c>
      <c r="AU214" s="224" t="s">
        <v>79</v>
      </c>
      <c r="AV214" s="15" t="s">
        <v>136</v>
      </c>
      <c r="AW214" s="15" t="s">
        <v>31</v>
      </c>
      <c r="AX214" s="15" t="s">
        <v>77</v>
      </c>
      <c r="AY214" s="224" t="s">
        <v>128</v>
      </c>
    </row>
    <row r="215" spans="1:65" s="2" customFormat="1" ht="16.5" customHeight="1">
      <c r="A215" s="35"/>
      <c r="B215" s="36"/>
      <c r="C215" s="226" t="s">
        <v>296</v>
      </c>
      <c r="D215" s="226" t="s">
        <v>297</v>
      </c>
      <c r="E215" s="227" t="s">
        <v>298</v>
      </c>
      <c r="F215" s="228" t="s">
        <v>299</v>
      </c>
      <c r="G215" s="229" t="s">
        <v>289</v>
      </c>
      <c r="H215" s="230">
        <v>111.848</v>
      </c>
      <c r="I215" s="231"/>
      <c r="J215" s="232">
        <f>ROUND(I215*H215,2)</f>
        <v>0</v>
      </c>
      <c r="K215" s="228" t="s">
        <v>19</v>
      </c>
      <c r="L215" s="233"/>
      <c r="M215" s="234" t="s">
        <v>19</v>
      </c>
      <c r="N215" s="235" t="s">
        <v>40</v>
      </c>
      <c r="O215" s="65"/>
      <c r="P215" s="183">
        <f>O215*H215</f>
        <v>0</v>
      </c>
      <c r="Q215" s="183">
        <v>0</v>
      </c>
      <c r="R215" s="183">
        <f>Q215*H215</f>
        <v>0</v>
      </c>
      <c r="S215" s="183">
        <v>0</v>
      </c>
      <c r="T215" s="184">
        <f>S215*H215</f>
        <v>0</v>
      </c>
      <c r="U215" s="35"/>
      <c r="V215" s="35"/>
      <c r="W215" s="35"/>
      <c r="X215" s="35"/>
      <c r="Y215" s="35"/>
      <c r="Z215" s="35"/>
      <c r="AA215" s="35"/>
      <c r="AB215" s="35"/>
      <c r="AC215" s="35"/>
      <c r="AD215" s="35"/>
      <c r="AE215" s="35"/>
      <c r="AR215" s="185" t="s">
        <v>184</v>
      </c>
      <c r="AT215" s="185" t="s">
        <v>297</v>
      </c>
      <c r="AU215" s="185" t="s">
        <v>79</v>
      </c>
      <c r="AY215" s="18" t="s">
        <v>128</v>
      </c>
      <c r="BE215" s="186">
        <f>IF(N215="základní",J215,0)</f>
        <v>0</v>
      </c>
      <c r="BF215" s="186">
        <f>IF(N215="snížená",J215,0)</f>
        <v>0</v>
      </c>
      <c r="BG215" s="186">
        <f>IF(N215="zákl. přenesená",J215,0)</f>
        <v>0</v>
      </c>
      <c r="BH215" s="186">
        <f>IF(N215="sníž. přenesená",J215,0)</f>
        <v>0</v>
      </c>
      <c r="BI215" s="186">
        <f>IF(N215="nulová",J215,0)</f>
        <v>0</v>
      </c>
      <c r="BJ215" s="18" t="s">
        <v>77</v>
      </c>
      <c r="BK215" s="186">
        <f>ROUND(I215*H215,2)</f>
        <v>0</v>
      </c>
      <c r="BL215" s="18" t="s">
        <v>136</v>
      </c>
      <c r="BM215" s="185" t="s">
        <v>300</v>
      </c>
    </row>
    <row r="216" spans="2:51" s="14" customFormat="1" ht="11.25">
      <c r="B216" s="203"/>
      <c r="C216" s="204"/>
      <c r="D216" s="194" t="s">
        <v>140</v>
      </c>
      <c r="E216" s="205" t="s">
        <v>19</v>
      </c>
      <c r="F216" s="206" t="s">
        <v>301</v>
      </c>
      <c r="G216" s="204"/>
      <c r="H216" s="207">
        <v>111.848</v>
      </c>
      <c r="I216" s="208"/>
      <c r="J216" s="204"/>
      <c r="K216" s="204"/>
      <c r="L216" s="209"/>
      <c r="M216" s="210"/>
      <c r="N216" s="211"/>
      <c r="O216" s="211"/>
      <c r="P216" s="211"/>
      <c r="Q216" s="211"/>
      <c r="R216" s="211"/>
      <c r="S216" s="211"/>
      <c r="T216" s="212"/>
      <c r="AT216" s="213" t="s">
        <v>140</v>
      </c>
      <c r="AU216" s="213" t="s">
        <v>79</v>
      </c>
      <c r="AV216" s="14" t="s">
        <v>79</v>
      </c>
      <c r="AW216" s="14" t="s">
        <v>31</v>
      </c>
      <c r="AX216" s="14" t="s">
        <v>69</v>
      </c>
      <c r="AY216" s="213" t="s">
        <v>128</v>
      </c>
    </row>
    <row r="217" spans="2:51" s="15" customFormat="1" ht="11.25">
      <c r="B217" s="214"/>
      <c r="C217" s="215"/>
      <c r="D217" s="194" t="s">
        <v>140</v>
      </c>
      <c r="E217" s="216" t="s">
        <v>19</v>
      </c>
      <c r="F217" s="217" t="s">
        <v>142</v>
      </c>
      <c r="G217" s="215"/>
      <c r="H217" s="218">
        <v>111.848</v>
      </c>
      <c r="I217" s="219"/>
      <c r="J217" s="215"/>
      <c r="K217" s="215"/>
      <c r="L217" s="220"/>
      <c r="M217" s="221"/>
      <c r="N217" s="222"/>
      <c r="O217" s="222"/>
      <c r="P217" s="222"/>
      <c r="Q217" s="222"/>
      <c r="R217" s="222"/>
      <c r="S217" s="222"/>
      <c r="T217" s="223"/>
      <c r="AT217" s="224" t="s">
        <v>140</v>
      </c>
      <c r="AU217" s="224" t="s">
        <v>79</v>
      </c>
      <c r="AV217" s="15" t="s">
        <v>136</v>
      </c>
      <c r="AW217" s="15" t="s">
        <v>31</v>
      </c>
      <c r="AX217" s="15" t="s">
        <v>77</v>
      </c>
      <c r="AY217" s="224" t="s">
        <v>128</v>
      </c>
    </row>
    <row r="218" spans="1:65" s="2" customFormat="1" ht="24.2" customHeight="1">
      <c r="A218" s="35"/>
      <c r="B218" s="36"/>
      <c r="C218" s="174" t="s">
        <v>302</v>
      </c>
      <c r="D218" s="174" t="s">
        <v>131</v>
      </c>
      <c r="E218" s="175" t="s">
        <v>303</v>
      </c>
      <c r="F218" s="176" t="s">
        <v>304</v>
      </c>
      <c r="G218" s="177" t="s">
        <v>157</v>
      </c>
      <c r="H218" s="178">
        <v>146.917</v>
      </c>
      <c r="I218" s="179"/>
      <c r="J218" s="180">
        <f>ROUND(I218*H218,2)</f>
        <v>0</v>
      </c>
      <c r="K218" s="176" t="s">
        <v>135</v>
      </c>
      <c r="L218" s="40"/>
      <c r="M218" s="181" t="s">
        <v>19</v>
      </c>
      <c r="N218" s="182" t="s">
        <v>40</v>
      </c>
      <c r="O218" s="65"/>
      <c r="P218" s="183">
        <f>O218*H218</f>
        <v>0</v>
      </c>
      <c r="Q218" s="183">
        <v>0.11</v>
      </c>
      <c r="R218" s="183">
        <f>Q218*H218</f>
        <v>16.16087</v>
      </c>
      <c r="S218" s="183">
        <v>0</v>
      </c>
      <c r="T218" s="184">
        <f>S218*H218</f>
        <v>0</v>
      </c>
      <c r="U218" s="35"/>
      <c r="V218" s="35"/>
      <c r="W218" s="35"/>
      <c r="X218" s="35"/>
      <c r="Y218" s="35"/>
      <c r="Z218" s="35"/>
      <c r="AA218" s="35"/>
      <c r="AB218" s="35"/>
      <c r="AC218" s="35"/>
      <c r="AD218" s="35"/>
      <c r="AE218" s="35"/>
      <c r="AR218" s="185" t="s">
        <v>136</v>
      </c>
      <c r="AT218" s="185" t="s">
        <v>131</v>
      </c>
      <c r="AU218" s="185" t="s">
        <v>79</v>
      </c>
      <c r="AY218" s="18" t="s">
        <v>128</v>
      </c>
      <c r="BE218" s="186">
        <f>IF(N218="základní",J218,0)</f>
        <v>0</v>
      </c>
      <c r="BF218" s="186">
        <f>IF(N218="snížená",J218,0)</f>
        <v>0</v>
      </c>
      <c r="BG218" s="186">
        <f>IF(N218="zákl. přenesená",J218,0)</f>
        <v>0</v>
      </c>
      <c r="BH218" s="186">
        <f>IF(N218="sníž. přenesená",J218,0)</f>
        <v>0</v>
      </c>
      <c r="BI218" s="186">
        <f>IF(N218="nulová",J218,0)</f>
        <v>0</v>
      </c>
      <c r="BJ218" s="18" t="s">
        <v>77</v>
      </c>
      <c r="BK218" s="186">
        <f>ROUND(I218*H218,2)</f>
        <v>0</v>
      </c>
      <c r="BL218" s="18" t="s">
        <v>136</v>
      </c>
      <c r="BM218" s="185" t="s">
        <v>305</v>
      </c>
    </row>
    <row r="219" spans="1:47" s="2" customFormat="1" ht="11.25">
      <c r="A219" s="35"/>
      <c r="B219" s="36"/>
      <c r="C219" s="37"/>
      <c r="D219" s="187" t="s">
        <v>138</v>
      </c>
      <c r="E219" s="37"/>
      <c r="F219" s="188" t="s">
        <v>306</v>
      </c>
      <c r="G219" s="37"/>
      <c r="H219" s="37"/>
      <c r="I219" s="189"/>
      <c r="J219" s="37"/>
      <c r="K219" s="37"/>
      <c r="L219" s="40"/>
      <c r="M219" s="190"/>
      <c r="N219" s="191"/>
      <c r="O219" s="65"/>
      <c r="P219" s="65"/>
      <c r="Q219" s="65"/>
      <c r="R219" s="65"/>
      <c r="S219" s="65"/>
      <c r="T219" s="66"/>
      <c r="U219" s="35"/>
      <c r="V219" s="35"/>
      <c r="W219" s="35"/>
      <c r="X219" s="35"/>
      <c r="Y219" s="35"/>
      <c r="Z219" s="35"/>
      <c r="AA219" s="35"/>
      <c r="AB219" s="35"/>
      <c r="AC219" s="35"/>
      <c r="AD219" s="35"/>
      <c r="AE219" s="35"/>
      <c r="AT219" s="18" t="s">
        <v>138</v>
      </c>
      <c r="AU219" s="18" t="s">
        <v>79</v>
      </c>
    </row>
    <row r="220" spans="2:51" s="13" customFormat="1" ht="11.25">
      <c r="B220" s="192"/>
      <c r="C220" s="193"/>
      <c r="D220" s="194" t="s">
        <v>140</v>
      </c>
      <c r="E220" s="195" t="s">
        <v>19</v>
      </c>
      <c r="F220" s="196" t="s">
        <v>307</v>
      </c>
      <c r="G220" s="193"/>
      <c r="H220" s="195" t="s">
        <v>19</v>
      </c>
      <c r="I220" s="197"/>
      <c r="J220" s="193"/>
      <c r="K220" s="193"/>
      <c r="L220" s="198"/>
      <c r="M220" s="199"/>
      <c r="N220" s="200"/>
      <c r="O220" s="200"/>
      <c r="P220" s="200"/>
      <c r="Q220" s="200"/>
      <c r="R220" s="200"/>
      <c r="S220" s="200"/>
      <c r="T220" s="201"/>
      <c r="AT220" s="202" t="s">
        <v>140</v>
      </c>
      <c r="AU220" s="202" t="s">
        <v>79</v>
      </c>
      <c r="AV220" s="13" t="s">
        <v>77</v>
      </c>
      <c r="AW220" s="13" t="s">
        <v>31</v>
      </c>
      <c r="AX220" s="13" t="s">
        <v>69</v>
      </c>
      <c r="AY220" s="202" t="s">
        <v>128</v>
      </c>
    </row>
    <row r="221" spans="2:51" s="14" customFormat="1" ht="22.5">
      <c r="B221" s="203"/>
      <c r="C221" s="204"/>
      <c r="D221" s="194" t="s">
        <v>140</v>
      </c>
      <c r="E221" s="205" t="s">
        <v>19</v>
      </c>
      <c r="F221" s="206" t="s">
        <v>308</v>
      </c>
      <c r="G221" s="204"/>
      <c r="H221" s="207">
        <v>144.83</v>
      </c>
      <c r="I221" s="208"/>
      <c r="J221" s="204"/>
      <c r="K221" s="204"/>
      <c r="L221" s="209"/>
      <c r="M221" s="210"/>
      <c r="N221" s="211"/>
      <c r="O221" s="211"/>
      <c r="P221" s="211"/>
      <c r="Q221" s="211"/>
      <c r="R221" s="211"/>
      <c r="S221" s="211"/>
      <c r="T221" s="212"/>
      <c r="AT221" s="213" t="s">
        <v>140</v>
      </c>
      <c r="AU221" s="213" t="s">
        <v>79</v>
      </c>
      <c r="AV221" s="14" t="s">
        <v>79</v>
      </c>
      <c r="AW221" s="14" t="s">
        <v>31</v>
      </c>
      <c r="AX221" s="14" t="s">
        <v>69</v>
      </c>
      <c r="AY221" s="213" t="s">
        <v>128</v>
      </c>
    </row>
    <row r="222" spans="2:51" s="13" customFormat="1" ht="11.25">
      <c r="B222" s="192"/>
      <c r="C222" s="193"/>
      <c r="D222" s="194" t="s">
        <v>140</v>
      </c>
      <c r="E222" s="195" t="s">
        <v>19</v>
      </c>
      <c r="F222" s="196" t="s">
        <v>309</v>
      </c>
      <c r="G222" s="193"/>
      <c r="H222" s="195" t="s">
        <v>19</v>
      </c>
      <c r="I222" s="197"/>
      <c r="J222" s="193"/>
      <c r="K222" s="193"/>
      <c r="L222" s="198"/>
      <c r="M222" s="199"/>
      <c r="N222" s="200"/>
      <c r="O222" s="200"/>
      <c r="P222" s="200"/>
      <c r="Q222" s="200"/>
      <c r="R222" s="200"/>
      <c r="S222" s="200"/>
      <c r="T222" s="201"/>
      <c r="AT222" s="202" t="s">
        <v>140</v>
      </c>
      <c r="AU222" s="202" t="s">
        <v>79</v>
      </c>
      <c r="AV222" s="13" t="s">
        <v>77</v>
      </c>
      <c r="AW222" s="13" t="s">
        <v>31</v>
      </c>
      <c r="AX222" s="13" t="s">
        <v>69</v>
      </c>
      <c r="AY222" s="202" t="s">
        <v>128</v>
      </c>
    </row>
    <row r="223" spans="2:51" s="14" customFormat="1" ht="11.25">
      <c r="B223" s="203"/>
      <c r="C223" s="204"/>
      <c r="D223" s="194" t="s">
        <v>140</v>
      </c>
      <c r="E223" s="205" t="s">
        <v>19</v>
      </c>
      <c r="F223" s="206" t="s">
        <v>215</v>
      </c>
      <c r="G223" s="204"/>
      <c r="H223" s="207">
        <v>0.816</v>
      </c>
      <c r="I223" s="208"/>
      <c r="J223" s="204"/>
      <c r="K223" s="204"/>
      <c r="L223" s="209"/>
      <c r="M223" s="210"/>
      <c r="N223" s="211"/>
      <c r="O223" s="211"/>
      <c r="P223" s="211"/>
      <c r="Q223" s="211"/>
      <c r="R223" s="211"/>
      <c r="S223" s="211"/>
      <c r="T223" s="212"/>
      <c r="AT223" s="213" t="s">
        <v>140</v>
      </c>
      <c r="AU223" s="213" t="s">
        <v>79</v>
      </c>
      <c r="AV223" s="14" t="s">
        <v>79</v>
      </c>
      <c r="AW223" s="14" t="s">
        <v>31</v>
      </c>
      <c r="AX223" s="14" t="s">
        <v>69</v>
      </c>
      <c r="AY223" s="213" t="s">
        <v>128</v>
      </c>
    </row>
    <row r="224" spans="2:51" s="14" customFormat="1" ht="11.25">
      <c r="B224" s="203"/>
      <c r="C224" s="204"/>
      <c r="D224" s="194" t="s">
        <v>140</v>
      </c>
      <c r="E224" s="205" t="s">
        <v>19</v>
      </c>
      <c r="F224" s="206" t="s">
        <v>216</v>
      </c>
      <c r="G224" s="204"/>
      <c r="H224" s="207">
        <v>0.831</v>
      </c>
      <c r="I224" s="208"/>
      <c r="J224" s="204"/>
      <c r="K224" s="204"/>
      <c r="L224" s="209"/>
      <c r="M224" s="210"/>
      <c r="N224" s="211"/>
      <c r="O224" s="211"/>
      <c r="P224" s="211"/>
      <c r="Q224" s="211"/>
      <c r="R224" s="211"/>
      <c r="S224" s="211"/>
      <c r="T224" s="212"/>
      <c r="AT224" s="213" t="s">
        <v>140</v>
      </c>
      <c r="AU224" s="213" t="s">
        <v>79</v>
      </c>
      <c r="AV224" s="14" t="s">
        <v>79</v>
      </c>
      <c r="AW224" s="14" t="s">
        <v>31</v>
      </c>
      <c r="AX224" s="14" t="s">
        <v>69</v>
      </c>
      <c r="AY224" s="213" t="s">
        <v>128</v>
      </c>
    </row>
    <row r="225" spans="2:51" s="14" customFormat="1" ht="11.25">
      <c r="B225" s="203"/>
      <c r="C225" s="204"/>
      <c r="D225" s="194" t="s">
        <v>140</v>
      </c>
      <c r="E225" s="205" t="s">
        <v>19</v>
      </c>
      <c r="F225" s="206" t="s">
        <v>217</v>
      </c>
      <c r="G225" s="204"/>
      <c r="H225" s="207">
        <v>0.44</v>
      </c>
      <c r="I225" s="208"/>
      <c r="J225" s="204"/>
      <c r="K225" s="204"/>
      <c r="L225" s="209"/>
      <c r="M225" s="210"/>
      <c r="N225" s="211"/>
      <c r="O225" s="211"/>
      <c r="P225" s="211"/>
      <c r="Q225" s="211"/>
      <c r="R225" s="211"/>
      <c r="S225" s="211"/>
      <c r="T225" s="212"/>
      <c r="AT225" s="213" t="s">
        <v>140</v>
      </c>
      <c r="AU225" s="213" t="s">
        <v>79</v>
      </c>
      <c r="AV225" s="14" t="s">
        <v>79</v>
      </c>
      <c r="AW225" s="14" t="s">
        <v>31</v>
      </c>
      <c r="AX225" s="14" t="s">
        <v>69</v>
      </c>
      <c r="AY225" s="213" t="s">
        <v>128</v>
      </c>
    </row>
    <row r="226" spans="2:51" s="15" customFormat="1" ht="11.25">
      <c r="B226" s="214"/>
      <c r="C226" s="215"/>
      <c r="D226" s="194" t="s">
        <v>140</v>
      </c>
      <c r="E226" s="216" t="s">
        <v>19</v>
      </c>
      <c r="F226" s="217" t="s">
        <v>142</v>
      </c>
      <c r="G226" s="215"/>
      <c r="H226" s="218">
        <v>146.917</v>
      </c>
      <c r="I226" s="219"/>
      <c r="J226" s="215"/>
      <c r="K226" s="215"/>
      <c r="L226" s="220"/>
      <c r="M226" s="221"/>
      <c r="N226" s="222"/>
      <c r="O226" s="222"/>
      <c r="P226" s="222"/>
      <c r="Q226" s="222"/>
      <c r="R226" s="222"/>
      <c r="S226" s="222"/>
      <c r="T226" s="223"/>
      <c r="AT226" s="224" t="s">
        <v>140</v>
      </c>
      <c r="AU226" s="224" t="s">
        <v>79</v>
      </c>
      <c r="AV226" s="15" t="s">
        <v>136</v>
      </c>
      <c r="AW226" s="15" t="s">
        <v>31</v>
      </c>
      <c r="AX226" s="15" t="s">
        <v>77</v>
      </c>
      <c r="AY226" s="224" t="s">
        <v>128</v>
      </c>
    </row>
    <row r="227" spans="1:65" s="2" customFormat="1" ht="24.2" customHeight="1">
      <c r="A227" s="35"/>
      <c r="B227" s="36"/>
      <c r="C227" s="174" t="s">
        <v>310</v>
      </c>
      <c r="D227" s="174" t="s">
        <v>131</v>
      </c>
      <c r="E227" s="175" t="s">
        <v>311</v>
      </c>
      <c r="F227" s="176" t="s">
        <v>312</v>
      </c>
      <c r="G227" s="177" t="s">
        <v>157</v>
      </c>
      <c r="H227" s="178">
        <v>145.354</v>
      </c>
      <c r="I227" s="179"/>
      <c r="J227" s="180">
        <f>ROUND(I227*H227,2)</f>
        <v>0</v>
      </c>
      <c r="K227" s="176" t="s">
        <v>135</v>
      </c>
      <c r="L227" s="40"/>
      <c r="M227" s="181" t="s">
        <v>19</v>
      </c>
      <c r="N227" s="182" t="s">
        <v>40</v>
      </c>
      <c r="O227" s="65"/>
      <c r="P227" s="183">
        <f>O227*H227</f>
        <v>0</v>
      </c>
      <c r="Q227" s="183">
        <v>0</v>
      </c>
      <c r="R227" s="183">
        <f>Q227*H227</f>
        <v>0</v>
      </c>
      <c r="S227" s="183">
        <v>0</v>
      </c>
      <c r="T227" s="184">
        <f>S227*H227</f>
        <v>0</v>
      </c>
      <c r="U227" s="35"/>
      <c r="V227" s="35"/>
      <c r="W227" s="35"/>
      <c r="X227" s="35"/>
      <c r="Y227" s="35"/>
      <c r="Z227" s="35"/>
      <c r="AA227" s="35"/>
      <c r="AB227" s="35"/>
      <c r="AC227" s="35"/>
      <c r="AD227" s="35"/>
      <c r="AE227" s="35"/>
      <c r="AR227" s="185" t="s">
        <v>136</v>
      </c>
      <c r="AT227" s="185" t="s">
        <v>131</v>
      </c>
      <c r="AU227" s="185" t="s">
        <v>79</v>
      </c>
      <c r="AY227" s="18" t="s">
        <v>128</v>
      </c>
      <c r="BE227" s="186">
        <f>IF(N227="základní",J227,0)</f>
        <v>0</v>
      </c>
      <c r="BF227" s="186">
        <f>IF(N227="snížená",J227,0)</f>
        <v>0</v>
      </c>
      <c r="BG227" s="186">
        <f>IF(N227="zákl. přenesená",J227,0)</f>
        <v>0</v>
      </c>
      <c r="BH227" s="186">
        <f>IF(N227="sníž. přenesená",J227,0)</f>
        <v>0</v>
      </c>
      <c r="BI227" s="186">
        <f>IF(N227="nulová",J227,0)</f>
        <v>0</v>
      </c>
      <c r="BJ227" s="18" t="s">
        <v>77</v>
      </c>
      <c r="BK227" s="186">
        <f>ROUND(I227*H227,2)</f>
        <v>0</v>
      </c>
      <c r="BL227" s="18" t="s">
        <v>136</v>
      </c>
      <c r="BM227" s="185" t="s">
        <v>313</v>
      </c>
    </row>
    <row r="228" spans="1:47" s="2" customFormat="1" ht="11.25">
      <c r="A228" s="35"/>
      <c r="B228" s="36"/>
      <c r="C228" s="37"/>
      <c r="D228" s="187" t="s">
        <v>138</v>
      </c>
      <c r="E228" s="37"/>
      <c r="F228" s="188" t="s">
        <v>314</v>
      </c>
      <c r="G228" s="37"/>
      <c r="H228" s="37"/>
      <c r="I228" s="189"/>
      <c r="J228" s="37"/>
      <c r="K228" s="37"/>
      <c r="L228" s="40"/>
      <c r="M228" s="190"/>
      <c r="N228" s="191"/>
      <c r="O228" s="65"/>
      <c r="P228" s="65"/>
      <c r="Q228" s="65"/>
      <c r="R228" s="65"/>
      <c r="S228" s="65"/>
      <c r="T228" s="66"/>
      <c r="U228" s="35"/>
      <c r="V228" s="35"/>
      <c r="W228" s="35"/>
      <c r="X228" s="35"/>
      <c r="Y228" s="35"/>
      <c r="Z228" s="35"/>
      <c r="AA228" s="35"/>
      <c r="AB228" s="35"/>
      <c r="AC228" s="35"/>
      <c r="AD228" s="35"/>
      <c r="AE228" s="35"/>
      <c r="AT228" s="18" t="s">
        <v>138</v>
      </c>
      <c r="AU228" s="18" t="s">
        <v>79</v>
      </c>
    </row>
    <row r="229" spans="2:51" s="13" customFormat="1" ht="11.25">
      <c r="B229" s="192"/>
      <c r="C229" s="193"/>
      <c r="D229" s="194" t="s">
        <v>140</v>
      </c>
      <c r="E229" s="195" t="s">
        <v>19</v>
      </c>
      <c r="F229" s="196" t="s">
        <v>307</v>
      </c>
      <c r="G229" s="193"/>
      <c r="H229" s="195" t="s">
        <v>19</v>
      </c>
      <c r="I229" s="197"/>
      <c r="J229" s="193"/>
      <c r="K229" s="193"/>
      <c r="L229" s="198"/>
      <c r="M229" s="199"/>
      <c r="N229" s="200"/>
      <c r="O229" s="200"/>
      <c r="P229" s="200"/>
      <c r="Q229" s="200"/>
      <c r="R229" s="200"/>
      <c r="S229" s="200"/>
      <c r="T229" s="201"/>
      <c r="AT229" s="202" t="s">
        <v>140</v>
      </c>
      <c r="AU229" s="202" t="s">
        <v>79</v>
      </c>
      <c r="AV229" s="13" t="s">
        <v>77</v>
      </c>
      <c r="AW229" s="13" t="s">
        <v>31</v>
      </c>
      <c r="AX229" s="13" t="s">
        <v>69</v>
      </c>
      <c r="AY229" s="202" t="s">
        <v>128</v>
      </c>
    </row>
    <row r="230" spans="2:51" s="14" customFormat="1" ht="22.5">
      <c r="B230" s="203"/>
      <c r="C230" s="204"/>
      <c r="D230" s="194" t="s">
        <v>140</v>
      </c>
      <c r="E230" s="205" t="s">
        <v>19</v>
      </c>
      <c r="F230" s="206" t="s">
        <v>308</v>
      </c>
      <c r="G230" s="204"/>
      <c r="H230" s="207">
        <v>144.83</v>
      </c>
      <c r="I230" s="208"/>
      <c r="J230" s="204"/>
      <c r="K230" s="204"/>
      <c r="L230" s="209"/>
      <c r="M230" s="210"/>
      <c r="N230" s="211"/>
      <c r="O230" s="211"/>
      <c r="P230" s="211"/>
      <c r="Q230" s="211"/>
      <c r="R230" s="211"/>
      <c r="S230" s="211"/>
      <c r="T230" s="212"/>
      <c r="AT230" s="213" t="s">
        <v>140</v>
      </c>
      <c r="AU230" s="213" t="s">
        <v>79</v>
      </c>
      <c r="AV230" s="14" t="s">
        <v>79</v>
      </c>
      <c r="AW230" s="14" t="s">
        <v>31</v>
      </c>
      <c r="AX230" s="14" t="s">
        <v>69</v>
      </c>
      <c r="AY230" s="213" t="s">
        <v>128</v>
      </c>
    </row>
    <row r="231" spans="2:51" s="14" customFormat="1" ht="11.25">
      <c r="B231" s="203"/>
      <c r="C231" s="204"/>
      <c r="D231" s="194" t="s">
        <v>140</v>
      </c>
      <c r="E231" s="205" t="s">
        <v>19</v>
      </c>
      <c r="F231" s="206" t="s">
        <v>315</v>
      </c>
      <c r="G231" s="204"/>
      <c r="H231" s="207">
        <v>0.524</v>
      </c>
      <c r="I231" s="208"/>
      <c r="J231" s="204"/>
      <c r="K231" s="204"/>
      <c r="L231" s="209"/>
      <c r="M231" s="210"/>
      <c r="N231" s="211"/>
      <c r="O231" s="211"/>
      <c r="P231" s="211"/>
      <c r="Q231" s="211"/>
      <c r="R231" s="211"/>
      <c r="S231" s="211"/>
      <c r="T231" s="212"/>
      <c r="AT231" s="213" t="s">
        <v>140</v>
      </c>
      <c r="AU231" s="213" t="s">
        <v>79</v>
      </c>
      <c r="AV231" s="14" t="s">
        <v>79</v>
      </c>
      <c r="AW231" s="14" t="s">
        <v>31</v>
      </c>
      <c r="AX231" s="14" t="s">
        <v>69</v>
      </c>
      <c r="AY231" s="213" t="s">
        <v>128</v>
      </c>
    </row>
    <row r="232" spans="2:51" s="15" customFormat="1" ht="11.25">
      <c r="B232" s="214"/>
      <c r="C232" s="215"/>
      <c r="D232" s="194" t="s">
        <v>140</v>
      </c>
      <c r="E232" s="216" t="s">
        <v>19</v>
      </c>
      <c r="F232" s="217" t="s">
        <v>142</v>
      </c>
      <c r="G232" s="215"/>
      <c r="H232" s="218">
        <v>145.354</v>
      </c>
      <c r="I232" s="219"/>
      <c r="J232" s="215"/>
      <c r="K232" s="215"/>
      <c r="L232" s="220"/>
      <c r="M232" s="221"/>
      <c r="N232" s="222"/>
      <c r="O232" s="222"/>
      <c r="P232" s="222"/>
      <c r="Q232" s="222"/>
      <c r="R232" s="222"/>
      <c r="S232" s="222"/>
      <c r="T232" s="223"/>
      <c r="AT232" s="224" t="s">
        <v>140</v>
      </c>
      <c r="AU232" s="224" t="s">
        <v>79</v>
      </c>
      <c r="AV232" s="15" t="s">
        <v>136</v>
      </c>
      <c r="AW232" s="15" t="s">
        <v>31</v>
      </c>
      <c r="AX232" s="15" t="s">
        <v>77</v>
      </c>
      <c r="AY232" s="224" t="s">
        <v>128</v>
      </c>
    </row>
    <row r="233" spans="1:65" s="2" customFormat="1" ht="24.2" customHeight="1">
      <c r="A233" s="35"/>
      <c r="B233" s="36"/>
      <c r="C233" s="174" t="s">
        <v>316</v>
      </c>
      <c r="D233" s="174" t="s">
        <v>131</v>
      </c>
      <c r="E233" s="175" t="s">
        <v>317</v>
      </c>
      <c r="F233" s="176" t="s">
        <v>318</v>
      </c>
      <c r="G233" s="177" t="s">
        <v>145</v>
      </c>
      <c r="H233" s="178">
        <v>7.346</v>
      </c>
      <c r="I233" s="179"/>
      <c r="J233" s="180">
        <f>ROUND(I233*H233,2)</f>
        <v>0</v>
      </c>
      <c r="K233" s="176" t="s">
        <v>19</v>
      </c>
      <c r="L233" s="40"/>
      <c r="M233" s="181" t="s">
        <v>19</v>
      </c>
      <c r="N233" s="182" t="s">
        <v>40</v>
      </c>
      <c r="O233" s="65"/>
      <c r="P233" s="183">
        <f>O233*H233</f>
        <v>0</v>
      </c>
      <c r="Q233" s="183">
        <v>0</v>
      </c>
      <c r="R233" s="183">
        <f>Q233*H233</f>
        <v>0</v>
      </c>
      <c r="S233" s="183">
        <v>0</v>
      </c>
      <c r="T233" s="184">
        <f>S233*H233</f>
        <v>0</v>
      </c>
      <c r="U233" s="35"/>
      <c r="V233" s="35"/>
      <c r="W233" s="35"/>
      <c r="X233" s="35"/>
      <c r="Y233" s="35"/>
      <c r="Z233" s="35"/>
      <c r="AA233" s="35"/>
      <c r="AB233" s="35"/>
      <c r="AC233" s="35"/>
      <c r="AD233" s="35"/>
      <c r="AE233" s="35"/>
      <c r="AR233" s="185" t="s">
        <v>136</v>
      </c>
      <c r="AT233" s="185" t="s">
        <v>131</v>
      </c>
      <c r="AU233" s="185" t="s">
        <v>79</v>
      </c>
      <c r="AY233" s="18" t="s">
        <v>128</v>
      </c>
      <c r="BE233" s="186">
        <f>IF(N233="základní",J233,0)</f>
        <v>0</v>
      </c>
      <c r="BF233" s="186">
        <f>IF(N233="snížená",J233,0)</f>
        <v>0</v>
      </c>
      <c r="BG233" s="186">
        <f>IF(N233="zákl. přenesená",J233,0)</f>
        <v>0</v>
      </c>
      <c r="BH233" s="186">
        <f>IF(N233="sníž. přenesená",J233,0)</f>
        <v>0</v>
      </c>
      <c r="BI233" s="186">
        <f>IF(N233="nulová",J233,0)</f>
        <v>0</v>
      </c>
      <c r="BJ233" s="18" t="s">
        <v>77</v>
      </c>
      <c r="BK233" s="186">
        <f>ROUND(I233*H233,2)</f>
        <v>0</v>
      </c>
      <c r="BL233" s="18" t="s">
        <v>136</v>
      </c>
      <c r="BM233" s="185" t="s">
        <v>319</v>
      </c>
    </row>
    <row r="234" spans="1:47" s="2" customFormat="1" ht="19.5">
      <c r="A234" s="35"/>
      <c r="B234" s="36"/>
      <c r="C234" s="37"/>
      <c r="D234" s="194" t="s">
        <v>274</v>
      </c>
      <c r="E234" s="37"/>
      <c r="F234" s="225" t="s">
        <v>320</v>
      </c>
      <c r="G234" s="37"/>
      <c r="H234" s="37"/>
      <c r="I234" s="189"/>
      <c r="J234" s="37"/>
      <c r="K234" s="37"/>
      <c r="L234" s="40"/>
      <c r="M234" s="190"/>
      <c r="N234" s="191"/>
      <c r="O234" s="65"/>
      <c r="P234" s="65"/>
      <c r="Q234" s="65"/>
      <c r="R234" s="65"/>
      <c r="S234" s="65"/>
      <c r="T234" s="66"/>
      <c r="U234" s="35"/>
      <c r="V234" s="35"/>
      <c r="W234" s="35"/>
      <c r="X234" s="35"/>
      <c r="Y234" s="35"/>
      <c r="Z234" s="35"/>
      <c r="AA234" s="35"/>
      <c r="AB234" s="35"/>
      <c r="AC234" s="35"/>
      <c r="AD234" s="35"/>
      <c r="AE234" s="35"/>
      <c r="AT234" s="18" t="s">
        <v>274</v>
      </c>
      <c r="AU234" s="18" t="s">
        <v>79</v>
      </c>
    </row>
    <row r="235" spans="2:51" s="14" customFormat="1" ht="11.25">
      <c r="B235" s="203"/>
      <c r="C235" s="204"/>
      <c r="D235" s="194" t="s">
        <v>140</v>
      </c>
      <c r="E235" s="205" t="s">
        <v>19</v>
      </c>
      <c r="F235" s="206" t="s">
        <v>321</v>
      </c>
      <c r="G235" s="204"/>
      <c r="H235" s="207">
        <v>7.346</v>
      </c>
      <c r="I235" s="208"/>
      <c r="J235" s="204"/>
      <c r="K235" s="204"/>
      <c r="L235" s="209"/>
      <c r="M235" s="210"/>
      <c r="N235" s="211"/>
      <c r="O235" s="211"/>
      <c r="P235" s="211"/>
      <c r="Q235" s="211"/>
      <c r="R235" s="211"/>
      <c r="S235" s="211"/>
      <c r="T235" s="212"/>
      <c r="AT235" s="213" t="s">
        <v>140</v>
      </c>
      <c r="AU235" s="213" t="s">
        <v>79</v>
      </c>
      <c r="AV235" s="14" t="s">
        <v>79</v>
      </c>
      <c r="AW235" s="14" t="s">
        <v>31</v>
      </c>
      <c r="AX235" s="14" t="s">
        <v>69</v>
      </c>
      <c r="AY235" s="213" t="s">
        <v>128</v>
      </c>
    </row>
    <row r="236" spans="2:51" s="15" customFormat="1" ht="11.25">
      <c r="B236" s="214"/>
      <c r="C236" s="215"/>
      <c r="D236" s="194" t="s">
        <v>140</v>
      </c>
      <c r="E236" s="216" t="s">
        <v>19</v>
      </c>
      <c r="F236" s="217" t="s">
        <v>142</v>
      </c>
      <c r="G236" s="215"/>
      <c r="H236" s="218">
        <v>7.346</v>
      </c>
      <c r="I236" s="219"/>
      <c r="J236" s="215"/>
      <c r="K236" s="215"/>
      <c r="L236" s="220"/>
      <c r="M236" s="221"/>
      <c r="N236" s="222"/>
      <c r="O236" s="222"/>
      <c r="P236" s="222"/>
      <c r="Q236" s="222"/>
      <c r="R236" s="222"/>
      <c r="S236" s="222"/>
      <c r="T236" s="223"/>
      <c r="AT236" s="224" t="s">
        <v>140</v>
      </c>
      <c r="AU236" s="224" t="s">
        <v>79</v>
      </c>
      <c r="AV236" s="15" t="s">
        <v>136</v>
      </c>
      <c r="AW236" s="15" t="s">
        <v>31</v>
      </c>
      <c r="AX236" s="15" t="s">
        <v>77</v>
      </c>
      <c r="AY236" s="224" t="s">
        <v>128</v>
      </c>
    </row>
    <row r="237" spans="2:63" s="12" customFormat="1" ht="22.9" customHeight="1">
      <c r="B237" s="158"/>
      <c r="C237" s="159"/>
      <c r="D237" s="160" t="s">
        <v>68</v>
      </c>
      <c r="E237" s="172" t="s">
        <v>189</v>
      </c>
      <c r="F237" s="172" t="s">
        <v>322</v>
      </c>
      <c r="G237" s="159"/>
      <c r="H237" s="159"/>
      <c r="I237" s="162"/>
      <c r="J237" s="173">
        <f>BK237</f>
        <v>0</v>
      </c>
      <c r="K237" s="159"/>
      <c r="L237" s="164"/>
      <c r="M237" s="165"/>
      <c r="N237" s="166"/>
      <c r="O237" s="166"/>
      <c r="P237" s="167">
        <f>SUM(P238:P374)</f>
        <v>0</v>
      </c>
      <c r="Q237" s="166"/>
      <c r="R237" s="167">
        <f>SUM(R238:R374)</f>
        <v>0.337292</v>
      </c>
      <c r="S237" s="166"/>
      <c r="T237" s="168">
        <f>SUM(T238:T374)</f>
        <v>56.048712519999995</v>
      </c>
      <c r="AR237" s="169" t="s">
        <v>77</v>
      </c>
      <c r="AT237" s="170" t="s">
        <v>68</v>
      </c>
      <c r="AU237" s="170" t="s">
        <v>77</v>
      </c>
      <c r="AY237" s="169" t="s">
        <v>128</v>
      </c>
      <c r="BK237" s="171">
        <f>SUM(BK238:BK374)</f>
        <v>0</v>
      </c>
    </row>
    <row r="238" spans="1:65" s="2" customFormat="1" ht="16.5" customHeight="1">
      <c r="A238" s="35"/>
      <c r="B238" s="36"/>
      <c r="C238" s="174" t="s">
        <v>323</v>
      </c>
      <c r="D238" s="174" t="s">
        <v>131</v>
      </c>
      <c r="E238" s="175" t="s">
        <v>324</v>
      </c>
      <c r="F238" s="176" t="s">
        <v>325</v>
      </c>
      <c r="G238" s="177" t="s">
        <v>157</v>
      </c>
      <c r="H238" s="178">
        <v>319.092</v>
      </c>
      <c r="I238" s="179"/>
      <c r="J238" s="180">
        <f>ROUND(I238*H238,2)</f>
        <v>0</v>
      </c>
      <c r="K238" s="176" t="s">
        <v>135</v>
      </c>
      <c r="L238" s="40"/>
      <c r="M238" s="181" t="s">
        <v>19</v>
      </c>
      <c r="N238" s="182" t="s">
        <v>40</v>
      </c>
      <c r="O238" s="65"/>
      <c r="P238" s="183">
        <f>O238*H238</f>
        <v>0</v>
      </c>
      <c r="Q238" s="183">
        <v>0.001</v>
      </c>
      <c r="R238" s="183">
        <f>Q238*H238</f>
        <v>0.319092</v>
      </c>
      <c r="S238" s="183">
        <v>0.00031</v>
      </c>
      <c r="T238" s="184">
        <f>S238*H238</f>
        <v>0.09891852</v>
      </c>
      <c r="U238" s="35"/>
      <c r="V238" s="35"/>
      <c r="W238" s="35"/>
      <c r="X238" s="35"/>
      <c r="Y238" s="35"/>
      <c r="Z238" s="35"/>
      <c r="AA238" s="35"/>
      <c r="AB238" s="35"/>
      <c r="AC238" s="35"/>
      <c r="AD238" s="35"/>
      <c r="AE238" s="35"/>
      <c r="AR238" s="185" t="s">
        <v>136</v>
      </c>
      <c r="AT238" s="185" t="s">
        <v>131</v>
      </c>
      <c r="AU238" s="185" t="s">
        <v>79</v>
      </c>
      <c r="AY238" s="18" t="s">
        <v>128</v>
      </c>
      <c r="BE238" s="186">
        <f>IF(N238="základní",J238,0)</f>
        <v>0</v>
      </c>
      <c r="BF238" s="186">
        <f>IF(N238="snížená",J238,0)</f>
        <v>0</v>
      </c>
      <c r="BG238" s="186">
        <f>IF(N238="zákl. přenesená",J238,0)</f>
        <v>0</v>
      </c>
      <c r="BH238" s="186">
        <f>IF(N238="sníž. přenesená",J238,0)</f>
        <v>0</v>
      </c>
      <c r="BI238" s="186">
        <f>IF(N238="nulová",J238,0)</f>
        <v>0</v>
      </c>
      <c r="BJ238" s="18" t="s">
        <v>77</v>
      </c>
      <c r="BK238" s="186">
        <f>ROUND(I238*H238,2)</f>
        <v>0</v>
      </c>
      <c r="BL238" s="18" t="s">
        <v>136</v>
      </c>
      <c r="BM238" s="185" t="s">
        <v>326</v>
      </c>
    </row>
    <row r="239" spans="1:47" s="2" customFormat="1" ht="11.25">
      <c r="A239" s="35"/>
      <c r="B239" s="36"/>
      <c r="C239" s="37"/>
      <c r="D239" s="187" t="s">
        <v>138</v>
      </c>
      <c r="E239" s="37"/>
      <c r="F239" s="188" t="s">
        <v>327</v>
      </c>
      <c r="G239" s="37"/>
      <c r="H239" s="37"/>
      <c r="I239" s="189"/>
      <c r="J239" s="37"/>
      <c r="K239" s="37"/>
      <c r="L239" s="40"/>
      <c r="M239" s="190"/>
      <c r="N239" s="191"/>
      <c r="O239" s="65"/>
      <c r="P239" s="65"/>
      <c r="Q239" s="65"/>
      <c r="R239" s="65"/>
      <c r="S239" s="65"/>
      <c r="T239" s="66"/>
      <c r="U239" s="35"/>
      <c r="V239" s="35"/>
      <c r="W239" s="35"/>
      <c r="X239" s="35"/>
      <c r="Y239" s="35"/>
      <c r="Z239" s="35"/>
      <c r="AA239" s="35"/>
      <c r="AB239" s="35"/>
      <c r="AC239" s="35"/>
      <c r="AD239" s="35"/>
      <c r="AE239" s="35"/>
      <c r="AT239" s="18" t="s">
        <v>138</v>
      </c>
      <c r="AU239" s="18" t="s">
        <v>79</v>
      </c>
    </row>
    <row r="240" spans="1:47" s="2" customFormat="1" ht="39">
      <c r="A240" s="35"/>
      <c r="B240" s="36"/>
      <c r="C240" s="37"/>
      <c r="D240" s="194" t="s">
        <v>194</v>
      </c>
      <c r="E240" s="37"/>
      <c r="F240" s="225" t="s">
        <v>328</v>
      </c>
      <c r="G240" s="37"/>
      <c r="H240" s="37"/>
      <c r="I240" s="189"/>
      <c r="J240" s="37"/>
      <c r="K240" s="37"/>
      <c r="L240" s="40"/>
      <c r="M240" s="190"/>
      <c r="N240" s="191"/>
      <c r="O240" s="65"/>
      <c r="P240" s="65"/>
      <c r="Q240" s="65"/>
      <c r="R240" s="65"/>
      <c r="S240" s="65"/>
      <c r="T240" s="66"/>
      <c r="U240" s="35"/>
      <c r="V240" s="35"/>
      <c r="W240" s="35"/>
      <c r="X240" s="35"/>
      <c r="Y240" s="35"/>
      <c r="Z240" s="35"/>
      <c r="AA240" s="35"/>
      <c r="AB240" s="35"/>
      <c r="AC240" s="35"/>
      <c r="AD240" s="35"/>
      <c r="AE240" s="35"/>
      <c r="AT240" s="18" t="s">
        <v>194</v>
      </c>
      <c r="AU240" s="18" t="s">
        <v>79</v>
      </c>
    </row>
    <row r="241" spans="2:51" s="13" customFormat="1" ht="22.5">
      <c r="B241" s="192"/>
      <c r="C241" s="193"/>
      <c r="D241" s="194" t="s">
        <v>140</v>
      </c>
      <c r="E241" s="195" t="s">
        <v>19</v>
      </c>
      <c r="F241" s="196" t="s">
        <v>329</v>
      </c>
      <c r="G241" s="193"/>
      <c r="H241" s="195" t="s">
        <v>19</v>
      </c>
      <c r="I241" s="197"/>
      <c r="J241" s="193"/>
      <c r="K241" s="193"/>
      <c r="L241" s="198"/>
      <c r="M241" s="199"/>
      <c r="N241" s="200"/>
      <c r="O241" s="200"/>
      <c r="P241" s="200"/>
      <c r="Q241" s="200"/>
      <c r="R241" s="200"/>
      <c r="S241" s="200"/>
      <c r="T241" s="201"/>
      <c r="AT241" s="202" t="s">
        <v>140</v>
      </c>
      <c r="AU241" s="202" t="s">
        <v>79</v>
      </c>
      <c r="AV241" s="13" t="s">
        <v>77</v>
      </c>
      <c r="AW241" s="13" t="s">
        <v>31</v>
      </c>
      <c r="AX241" s="13" t="s">
        <v>69</v>
      </c>
      <c r="AY241" s="202" t="s">
        <v>128</v>
      </c>
    </row>
    <row r="242" spans="2:51" s="13" customFormat="1" ht="11.25">
      <c r="B242" s="192"/>
      <c r="C242" s="193"/>
      <c r="D242" s="194" t="s">
        <v>140</v>
      </c>
      <c r="E242" s="195" t="s">
        <v>19</v>
      </c>
      <c r="F242" s="196" t="s">
        <v>258</v>
      </c>
      <c r="G242" s="193"/>
      <c r="H242" s="195" t="s">
        <v>19</v>
      </c>
      <c r="I242" s="197"/>
      <c r="J242" s="193"/>
      <c r="K242" s="193"/>
      <c r="L242" s="198"/>
      <c r="M242" s="199"/>
      <c r="N242" s="200"/>
      <c r="O242" s="200"/>
      <c r="P242" s="200"/>
      <c r="Q242" s="200"/>
      <c r="R242" s="200"/>
      <c r="S242" s="200"/>
      <c r="T242" s="201"/>
      <c r="AT242" s="202" t="s">
        <v>140</v>
      </c>
      <c r="AU242" s="202" t="s">
        <v>79</v>
      </c>
      <c r="AV242" s="13" t="s">
        <v>77</v>
      </c>
      <c r="AW242" s="13" t="s">
        <v>31</v>
      </c>
      <c r="AX242" s="13" t="s">
        <v>69</v>
      </c>
      <c r="AY242" s="202" t="s">
        <v>128</v>
      </c>
    </row>
    <row r="243" spans="2:51" s="14" customFormat="1" ht="33.75">
      <c r="B243" s="203"/>
      <c r="C243" s="204"/>
      <c r="D243" s="194" t="s">
        <v>140</v>
      </c>
      <c r="E243" s="205" t="s">
        <v>19</v>
      </c>
      <c r="F243" s="206" t="s">
        <v>259</v>
      </c>
      <c r="G243" s="204"/>
      <c r="H243" s="207">
        <v>439.392</v>
      </c>
      <c r="I243" s="208"/>
      <c r="J243" s="204"/>
      <c r="K243" s="204"/>
      <c r="L243" s="209"/>
      <c r="M243" s="210"/>
      <c r="N243" s="211"/>
      <c r="O243" s="211"/>
      <c r="P243" s="211"/>
      <c r="Q243" s="211"/>
      <c r="R243" s="211"/>
      <c r="S243" s="211"/>
      <c r="T243" s="212"/>
      <c r="AT243" s="213" t="s">
        <v>140</v>
      </c>
      <c r="AU243" s="213" t="s">
        <v>79</v>
      </c>
      <c r="AV243" s="14" t="s">
        <v>79</v>
      </c>
      <c r="AW243" s="14" t="s">
        <v>31</v>
      </c>
      <c r="AX243" s="14" t="s">
        <v>69</v>
      </c>
      <c r="AY243" s="213" t="s">
        <v>128</v>
      </c>
    </row>
    <row r="244" spans="2:51" s="13" customFormat="1" ht="11.25">
      <c r="B244" s="192"/>
      <c r="C244" s="193"/>
      <c r="D244" s="194" t="s">
        <v>140</v>
      </c>
      <c r="E244" s="195" t="s">
        <v>19</v>
      </c>
      <c r="F244" s="196" t="s">
        <v>233</v>
      </c>
      <c r="G244" s="193"/>
      <c r="H244" s="195" t="s">
        <v>19</v>
      </c>
      <c r="I244" s="197"/>
      <c r="J244" s="193"/>
      <c r="K244" s="193"/>
      <c r="L244" s="198"/>
      <c r="M244" s="199"/>
      <c r="N244" s="200"/>
      <c r="O244" s="200"/>
      <c r="P244" s="200"/>
      <c r="Q244" s="200"/>
      <c r="R244" s="200"/>
      <c r="S244" s="200"/>
      <c r="T244" s="201"/>
      <c r="AT244" s="202" t="s">
        <v>140</v>
      </c>
      <c r="AU244" s="202" t="s">
        <v>79</v>
      </c>
      <c r="AV244" s="13" t="s">
        <v>77</v>
      </c>
      <c r="AW244" s="13" t="s">
        <v>31</v>
      </c>
      <c r="AX244" s="13" t="s">
        <v>69</v>
      </c>
      <c r="AY244" s="202" t="s">
        <v>128</v>
      </c>
    </row>
    <row r="245" spans="2:51" s="14" customFormat="1" ht="33.75">
      <c r="B245" s="203"/>
      <c r="C245" s="204"/>
      <c r="D245" s="194" t="s">
        <v>140</v>
      </c>
      <c r="E245" s="205" t="s">
        <v>19</v>
      </c>
      <c r="F245" s="206" t="s">
        <v>260</v>
      </c>
      <c r="G245" s="204"/>
      <c r="H245" s="207">
        <v>-139.26</v>
      </c>
      <c r="I245" s="208"/>
      <c r="J245" s="204"/>
      <c r="K245" s="204"/>
      <c r="L245" s="209"/>
      <c r="M245" s="210"/>
      <c r="N245" s="211"/>
      <c r="O245" s="211"/>
      <c r="P245" s="211"/>
      <c r="Q245" s="211"/>
      <c r="R245" s="211"/>
      <c r="S245" s="211"/>
      <c r="T245" s="212"/>
      <c r="AT245" s="213" t="s">
        <v>140</v>
      </c>
      <c r="AU245" s="213" t="s">
        <v>79</v>
      </c>
      <c r="AV245" s="14" t="s">
        <v>79</v>
      </c>
      <c r="AW245" s="14" t="s">
        <v>31</v>
      </c>
      <c r="AX245" s="14" t="s">
        <v>69</v>
      </c>
      <c r="AY245" s="213" t="s">
        <v>128</v>
      </c>
    </row>
    <row r="246" spans="2:51" s="13" customFormat="1" ht="11.25">
      <c r="B246" s="192"/>
      <c r="C246" s="193"/>
      <c r="D246" s="194" t="s">
        <v>140</v>
      </c>
      <c r="E246" s="195" t="s">
        <v>19</v>
      </c>
      <c r="F246" s="196" t="s">
        <v>235</v>
      </c>
      <c r="G246" s="193"/>
      <c r="H246" s="195" t="s">
        <v>19</v>
      </c>
      <c r="I246" s="197"/>
      <c r="J246" s="193"/>
      <c r="K246" s="193"/>
      <c r="L246" s="198"/>
      <c r="M246" s="199"/>
      <c r="N246" s="200"/>
      <c r="O246" s="200"/>
      <c r="P246" s="200"/>
      <c r="Q246" s="200"/>
      <c r="R246" s="200"/>
      <c r="S246" s="200"/>
      <c r="T246" s="201"/>
      <c r="AT246" s="202" t="s">
        <v>140</v>
      </c>
      <c r="AU246" s="202" t="s">
        <v>79</v>
      </c>
      <c r="AV246" s="13" t="s">
        <v>77</v>
      </c>
      <c r="AW246" s="13" t="s">
        <v>31</v>
      </c>
      <c r="AX246" s="13" t="s">
        <v>69</v>
      </c>
      <c r="AY246" s="202" t="s">
        <v>128</v>
      </c>
    </row>
    <row r="247" spans="2:51" s="14" customFormat="1" ht="22.5">
      <c r="B247" s="203"/>
      <c r="C247" s="204"/>
      <c r="D247" s="194" t="s">
        <v>140</v>
      </c>
      <c r="E247" s="205" t="s">
        <v>19</v>
      </c>
      <c r="F247" s="206" t="s">
        <v>261</v>
      </c>
      <c r="G247" s="204"/>
      <c r="H247" s="207">
        <v>13.247</v>
      </c>
      <c r="I247" s="208"/>
      <c r="J247" s="204"/>
      <c r="K247" s="204"/>
      <c r="L247" s="209"/>
      <c r="M247" s="210"/>
      <c r="N247" s="211"/>
      <c r="O247" s="211"/>
      <c r="P247" s="211"/>
      <c r="Q247" s="211"/>
      <c r="R247" s="211"/>
      <c r="S247" s="211"/>
      <c r="T247" s="212"/>
      <c r="AT247" s="213" t="s">
        <v>140</v>
      </c>
      <c r="AU247" s="213" t="s">
        <v>79</v>
      </c>
      <c r="AV247" s="14" t="s">
        <v>79</v>
      </c>
      <c r="AW247" s="14" t="s">
        <v>31</v>
      </c>
      <c r="AX247" s="14" t="s">
        <v>69</v>
      </c>
      <c r="AY247" s="213" t="s">
        <v>128</v>
      </c>
    </row>
    <row r="248" spans="2:51" s="14" customFormat="1" ht="11.25">
      <c r="B248" s="203"/>
      <c r="C248" s="204"/>
      <c r="D248" s="194" t="s">
        <v>140</v>
      </c>
      <c r="E248" s="205" t="s">
        <v>19</v>
      </c>
      <c r="F248" s="206" t="s">
        <v>330</v>
      </c>
      <c r="G248" s="204"/>
      <c r="H248" s="207">
        <v>9.1</v>
      </c>
      <c r="I248" s="208"/>
      <c r="J248" s="204"/>
      <c r="K248" s="204"/>
      <c r="L248" s="209"/>
      <c r="M248" s="210"/>
      <c r="N248" s="211"/>
      <c r="O248" s="211"/>
      <c r="P248" s="211"/>
      <c r="Q248" s="211"/>
      <c r="R248" s="211"/>
      <c r="S248" s="211"/>
      <c r="T248" s="212"/>
      <c r="AT248" s="213" t="s">
        <v>140</v>
      </c>
      <c r="AU248" s="213" t="s">
        <v>79</v>
      </c>
      <c r="AV248" s="14" t="s">
        <v>79</v>
      </c>
      <c r="AW248" s="14" t="s">
        <v>31</v>
      </c>
      <c r="AX248" s="14" t="s">
        <v>69</v>
      </c>
      <c r="AY248" s="213" t="s">
        <v>128</v>
      </c>
    </row>
    <row r="249" spans="2:51" s="16" customFormat="1" ht="11.25">
      <c r="B249" s="236"/>
      <c r="C249" s="237"/>
      <c r="D249" s="194" t="s">
        <v>140</v>
      </c>
      <c r="E249" s="238" t="s">
        <v>19</v>
      </c>
      <c r="F249" s="239" t="s">
        <v>331</v>
      </c>
      <c r="G249" s="237"/>
      <c r="H249" s="240">
        <v>322.479</v>
      </c>
      <c r="I249" s="241"/>
      <c r="J249" s="237"/>
      <c r="K249" s="237"/>
      <c r="L249" s="242"/>
      <c r="M249" s="243"/>
      <c r="N249" s="244"/>
      <c r="O249" s="244"/>
      <c r="P249" s="244"/>
      <c r="Q249" s="244"/>
      <c r="R249" s="244"/>
      <c r="S249" s="244"/>
      <c r="T249" s="245"/>
      <c r="AT249" s="246" t="s">
        <v>140</v>
      </c>
      <c r="AU249" s="246" t="s">
        <v>79</v>
      </c>
      <c r="AV249" s="16" t="s">
        <v>129</v>
      </c>
      <c r="AW249" s="16" t="s">
        <v>31</v>
      </c>
      <c r="AX249" s="16" t="s">
        <v>69</v>
      </c>
      <c r="AY249" s="246" t="s">
        <v>128</v>
      </c>
    </row>
    <row r="250" spans="2:51" s="13" customFormat="1" ht="11.25">
      <c r="B250" s="192"/>
      <c r="C250" s="193"/>
      <c r="D250" s="194" t="s">
        <v>140</v>
      </c>
      <c r="E250" s="195" t="s">
        <v>19</v>
      </c>
      <c r="F250" s="196" t="s">
        <v>332</v>
      </c>
      <c r="G250" s="193"/>
      <c r="H250" s="195" t="s">
        <v>19</v>
      </c>
      <c r="I250" s="197"/>
      <c r="J250" s="193"/>
      <c r="K250" s="193"/>
      <c r="L250" s="198"/>
      <c r="M250" s="199"/>
      <c r="N250" s="200"/>
      <c r="O250" s="200"/>
      <c r="P250" s="200"/>
      <c r="Q250" s="200"/>
      <c r="R250" s="200"/>
      <c r="S250" s="200"/>
      <c r="T250" s="201"/>
      <c r="AT250" s="202" t="s">
        <v>140</v>
      </c>
      <c r="AU250" s="202" t="s">
        <v>79</v>
      </c>
      <c r="AV250" s="13" t="s">
        <v>77</v>
      </c>
      <c r="AW250" s="13" t="s">
        <v>31</v>
      </c>
      <c r="AX250" s="13" t="s">
        <v>69</v>
      </c>
      <c r="AY250" s="202" t="s">
        <v>128</v>
      </c>
    </row>
    <row r="251" spans="2:51" s="14" customFormat="1" ht="11.25">
      <c r="B251" s="203"/>
      <c r="C251" s="204"/>
      <c r="D251" s="194" t="s">
        <v>140</v>
      </c>
      <c r="E251" s="205" t="s">
        <v>19</v>
      </c>
      <c r="F251" s="206" t="s">
        <v>333</v>
      </c>
      <c r="G251" s="204"/>
      <c r="H251" s="207">
        <v>-96.744</v>
      </c>
      <c r="I251" s="208"/>
      <c r="J251" s="204"/>
      <c r="K251" s="204"/>
      <c r="L251" s="209"/>
      <c r="M251" s="210"/>
      <c r="N251" s="211"/>
      <c r="O251" s="211"/>
      <c r="P251" s="211"/>
      <c r="Q251" s="211"/>
      <c r="R251" s="211"/>
      <c r="S251" s="211"/>
      <c r="T251" s="212"/>
      <c r="AT251" s="213" t="s">
        <v>140</v>
      </c>
      <c r="AU251" s="213" t="s">
        <v>79</v>
      </c>
      <c r="AV251" s="14" t="s">
        <v>79</v>
      </c>
      <c r="AW251" s="14" t="s">
        <v>31</v>
      </c>
      <c r="AX251" s="14" t="s">
        <v>69</v>
      </c>
      <c r="AY251" s="213" t="s">
        <v>128</v>
      </c>
    </row>
    <row r="252" spans="2:51" s="16" customFormat="1" ht="11.25">
      <c r="B252" s="236"/>
      <c r="C252" s="237"/>
      <c r="D252" s="194" t="s">
        <v>140</v>
      </c>
      <c r="E252" s="238" t="s">
        <v>19</v>
      </c>
      <c r="F252" s="239" t="s">
        <v>331</v>
      </c>
      <c r="G252" s="237"/>
      <c r="H252" s="240">
        <v>-96.744</v>
      </c>
      <c r="I252" s="241"/>
      <c r="J252" s="237"/>
      <c r="K252" s="237"/>
      <c r="L252" s="242"/>
      <c r="M252" s="243"/>
      <c r="N252" s="244"/>
      <c r="O252" s="244"/>
      <c r="P252" s="244"/>
      <c r="Q252" s="244"/>
      <c r="R252" s="244"/>
      <c r="S252" s="244"/>
      <c r="T252" s="245"/>
      <c r="AT252" s="246" t="s">
        <v>140</v>
      </c>
      <c r="AU252" s="246" t="s">
        <v>79</v>
      </c>
      <c r="AV252" s="16" t="s">
        <v>129</v>
      </c>
      <c r="AW252" s="16" t="s">
        <v>31</v>
      </c>
      <c r="AX252" s="16" t="s">
        <v>69</v>
      </c>
      <c r="AY252" s="246" t="s">
        <v>128</v>
      </c>
    </row>
    <row r="253" spans="2:51" s="13" customFormat="1" ht="11.25">
      <c r="B253" s="192"/>
      <c r="C253" s="193"/>
      <c r="D253" s="194" t="s">
        <v>140</v>
      </c>
      <c r="E253" s="195" t="s">
        <v>19</v>
      </c>
      <c r="F253" s="196" t="s">
        <v>334</v>
      </c>
      <c r="G253" s="193"/>
      <c r="H253" s="195" t="s">
        <v>19</v>
      </c>
      <c r="I253" s="197"/>
      <c r="J253" s="193"/>
      <c r="K253" s="193"/>
      <c r="L253" s="198"/>
      <c r="M253" s="199"/>
      <c r="N253" s="200"/>
      <c r="O253" s="200"/>
      <c r="P253" s="200"/>
      <c r="Q253" s="200"/>
      <c r="R253" s="200"/>
      <c r="S253" s="200"/>
      <c r="T253" s="201"/>
      <c r="AT253" s="202" t="s">
        <v>140</v>
      </c>
      <c r="AU253" s="202" t="s">
        <v>79</v>
      </c>
      <c r="AV253" s="13" t="s">
        <v>77</v>
      </c>
      <c r="AW253" s="13" t="s">
        <v>31</v>
      </c>
      <c r="AX253" s="13" t="s">
        <v>69</v>
      </c>
      <c r="AY253" s="202" t="s">
        <v>128</v>
      </c>
    </row>
    <row r="254" spans="2:51" s="14" customFormat="1" ht="22.5">
      <c r="B254" s="203"/>
      <c r="C254" s="204"/>
      <c r="D254" s="194" t="s">
        <v>140</v>
      </c>
      <c r="E254" s="205" t="s">
        <v>19</v>
      </c>
      <c r="F254" s="206" t="s">
        <v>208</v>
      </c>
      <c r="G254" s="204"/>
      <c r="H254" s="207">
        <v>133.367</v>
      </c>
      <c r="I254" s="208"/>
      <c r="J254" s="204"/>
      <c r="K254" s="204"/>
      <c r="L254" s="209"/>
      <c r="M254" s="210"/>
      <c r="N254" s="211"/>
      <c r="O254" s="211"/>
      <c r="P254" s="211"/>
      <c r="Q254" s="211"/>
      <c r="R254" s="211"/>
      <c r="S254" s="211"/>
      <c r="T254" s="212"/>
      <c r="AT254" s="213" t="s">
        <v>140</v>
      </c>
      <c r="AU254" s="213" t="s">
        <v>79</v>
      </c>
      <c r="AV254" s="14" t="s">
        <v>79</v>
      </c>
      <c r="AW254" s="14" t="s">
        <v>31</v>
      </c>
      <c r="AX254" s="14" t="s">
        <v>69</v>
      </c>
      <c r="AY254" s="213" t="s">
        <v>128</v>
      </c>
    </row>
    <row r="255" spans="2:51" s="16" customFormat="1" ht="11.25">
      <c r="B255" s="236"/>
      <c r="C255" s="237"/>
      <c r="D255" s="194" t="s">
        <v>140</v>
      </c>
      <c r="E255" s="238" t="s">
        <v>19</v>
      </c>
      <c r="F255" s="239" t="s">
        <v>331</v>
      </c>
      <c r="G255" s="237"/>
      <c r="H255" s="240">
        <v>133.367</v>
      </c>
      <c r="I255" s="241"/>
      <c r="J255" s="237"/>
      <c r="K255" s="237"/>
      <c r="L255" s="242"/>
      <c r="M255" s="243"/>
      <c r="N255" s="244"/>
      <c r="O255" s="244"/>
      <c r="P255" s="244"/>
      <c r="Q255" s="244"/>
      <c r="R255" s="244"/>
      <c r="S255" s="244"/>
      <c r="T255" s="245"/>
      <c r="AT255" s="246" t="s">
        <v>140</v>
      </c>
      <c r="AU255" s="246" t="s">
        <v>79</v>
      </c>
      <c r="AV255" s="16" t="s">
        <v>129</v>
      </c>
      <c r="AW255" s="16" t="s">
        <v>31</v>
      </c>
      <c r="AX255" s="16" t="s">
        <v>69</v>
      </c>
      <c r="AY255" s="246" t="s">
        <v>128</v>
      </c>
    </row>
    <row r="256" spans="2:51" s="13" customFormat="1" ht="11.25">
      <c r="B256" s="192"/>
      <c r="C256" s="193"/>
      <c r="D256" s="194" t="s">
        <v>140</v>
      </c>
      <c r="E256" s="195" t="s">
        <v>19</v>
      </c>
      <c r="F256" s="196" t="s">
        <v>332</v>
      </c>
      <c r="G256" s="193"/>
      <c r="H256" s="195" t="s">
        <v>19</v>
      </c>
      <c r="I256" s="197"/>
      <c r="J256" s="193"/>
      <c r="K256" s="193"/>
      <c r="L256" s="198"/>
      <c r="M256" s="199"/>
      <c r="N256" s="200"/>
      <c r="O256" s="200"/>
      <c r="P256" s="200"/>
      <c r="Q256" s="200"/>
      <c r="R256" s="200"/>
      <c r="S256" s="200"/>
      <c r="T256" s="201"/>
      <c r="AT256" s="202" t="s">
        <v>140</v>
      </c>
      <c r="AU256" s="202" t="s">
        <v>79</v>
      </c>
      <c r="AV256" s="13" t="s">
        <v>77</v>
      </c>
      <c r="AW256" s="13" t="s">
        <v>31</v>
      </c>
      <c r="AX256" s="13" t="s">
        <v>69</v>
      </c>
      <c r="AY256" s="202" t="s">
        <v>128</v>
      </c>
    </row>
    <row r="257" spans="2:51" s="14" customFormat="1" ht="11.25">
      <c r="B257" s="203"/>
      <c r="C257" s="204"/>
      <c r="D257" s="194" t="s">
        <v>140</v>
      </c>
      <c r="E257" s="205" t="s">
        <v>19</v>
      </c>
      <c r="F257" s="206" t="s">
        <v>335</v>
      </c>
      <c r="G257" s="204"/>
      <c r="H257" s="207">
        <v>-40.01</v>
      </c>
      <c r="I257" s="208"/>
      <c r="J257" s="204"/>
      <c r="K257" s="204"/>
      <c r="L257" s="209"/>
      <c r="M257" s="210"/>
      <c r="N257" s="211"/>
      <c r="O257" s="211"/>
      <c r="P257" s="211"/>
      <c r="Q257" s="211"/>
      <c r="R257" s="211"/>
      <c r="S257" s="211"/>
      <c r="T257" s="212"/>
      <c r="AT257" s="213" t="s">
        <v>140</v>
      </c>
      <c r="AU257" s="213" t="s">
        <v>79</v>
      </c>
      <c r="AV257" s="14" t="s">
        <v>79</v>
      </c>
      <c r="AW257" s="14" t="s">
        <v>31</v>
      </c>
      <c r="AX257" s="14" t="s">
        <v>69</v>
      </c>
      <c r="AY257" s="213" t="s">
        <v>128</v>
      </c>
    </row>
    <row r="258" spans="2:51" s="16" customFormat="1" ht="11.25">
      <c r="B258" s="236"/>
      <c r="C258" s="237"/>
      <c r="D258" s="194" t="s">
        <v>140</v>
      </c>
      <c r="E258" s="238" t="s">
        <v>19</v>
      </c>
      <c r="F258" s="239" t="s">
        <v>331</v>
      </c>
      <c r="G258" s="237"/>
      <c r="H258" s="240">
        <v>-40.01</v>
      </c>
      <c r="I258" s="241"/>
      <c r="J258" s="237"/>
      <c r="K258" s="237"/>
      <c r="L258" s="242"/>
      <c r="M258" s="243"/>
      <c r="N258" s="244"/>
      <c r="O258" s="244"/>
      <c r="P258" s="244"/>
      <c r="Q258" s="244"/>
      <c r="R258" s="244"/>
      <c r="S258" s="244"/>
      <c r="T258" s="245"/>
      <c r="AT258" s="246" t="s">
        <v>140</v>
      </c>
      <c r="AU258" s="246" t="s">
        <v>79</v>
      </c>
      <c r="AV258" s="16" t="s">
        <v>129</v>
      </c>
      <c r="AW258" s="16" t="s">
        <v>31</v>
      </c>
      <c r="AX258" s="16" t="s">
        <v>69</v>
      </c>
      <c r="AY258" s="246" t="s">
        <v>128</v>
      </c>
    </row>
    <row r="259" spans="2:51" s="15" customFormat="1" ht="11.25">
      <c r="B259" s="214"/>
      <c r="C259" s="215"/>
      <c r="D259" s="194" t="s">
        <v>140</v>
      </c>
      <c r="E259" s="216" t="s">
        <v>19</v>
      </c>
      <c r="F259" s="217" t="s">
        <v>142</v>
      </c>
      <c r="G259" s="215"/>
      <c r="H259" s="218">
        <v>319.092</v>
      </c>
      <c r="I259" s="219"/>
      <c r="J259" s="215"/>
      <c r="K259" s="215"/>
      <c r="L259" s="220"/>
      <c r="M259" s="221"/>
      <c r="N259" s="222"/>
      <c r="O259" s="222"/>
      <c r="P259" s="222"/>
      <c r="Q259" s="222"/>
      <c r="R259" s="222"/>
      <c r="S259" s="222"/>
      <c r="T259" s="223"/>
      <c r="AT259" s="224" t="s">
        <v>140</v>
      </c>
      <c r="AU259" s="224" t="s">
        <v>79</v>
      </c>
      <c r="AV259" s="15" t="s">
        <v>136</v>
      </c>
      <c r="AW259" s="15" t="s">
        <v>31</v>
      </c>
      <c r="AX259" s="15" t="s">
        <v>77</v>
      </c>
      <c r="AY259" s="224" t="s">
        <v>128</v>
      </c>
    </row>
    <row r="260" spans="1:65" s="2" customFormat="1" ht="37.9" customHeight="1">
      <c r="A260" s="35"/>
      <c r="B260" s="36"/>
      <c r="C260" s="174" t="s">
        <v>336</v>
      </c>
      <c r="D260" s="174" t="s">
        <v>131</v>
      </c>
      <c r="E260" s="175" t="s">
        <v>337</v>
      </c>
      <c r="F260" s="176" t="s">
        <v>338</v>
      </c>
      <c r="G260" s="177" t="s">
        <v>157</v>
      </c>
      <c r="H260" s="178">
        <v>140</v>
      </c>
      <c r="I260" s="179"/>
      <c r="J260" s="180">
        <f>ROUND(I260*H260,2)</f>
        <v>0</v>
      </c>
      <c r="K260" s="176" t="s">
        <v>135</v>
      </c>
      <c r="L260" s="40"/>
      <c r="M260" s="181" t="s">
        <v>19</v>
      </c>
      <c r="N260" s="182" t="s">
        <v>40</v>
      </c>
      <c r="O260" s="65"/>
      <c r="P260" s="183">
        <f>O260*H260</f>
        <v>0</v>
      </c>
      <c r="Q260" s="183">
        <v>0.00013</v>
      </c>
      <c r="R260" s="183">
        <f>Q260*H260</f>
        <v>0.018199999999999997</v>
      </c>
      <c r="S260" s="183">
        <v>0</v>
      </c>
      <c r="T260" s="184">
        <f>S260*H260</f>
        <v>0</v>
      </c>
      <c r="U260" s="35"/>
      <c r="V260" s="35"/>
      <c r="W260" s="35"/>
      <c r="X260" s="35"/>
      <c r="Y260" s="35"/>
      <c r="Z260" s="35"/>
      <c r="AA260" s="35"/>
      <c r="AB260" s="35"/>
      <c r="AC260" s="35"/>
      <c r="AD260" s="35"/>
      <c r="AE260" s="35"/>
      <c r="AR260" s="185" t="s">
        <v>136</v>
      </c>
      <c r="AT260" s="185" t="s">
        <v>131</v>
      </c>
      <c r="AU260" s="185" t="s">
        <v>79</v>
      </c>
      <c r="AY260" s="18" t="s">
        <v>128</v>
      </c>
      <c r="BE260" s="186">
        <f>IF(N260="základní",J260,0)</f>
        <v>0</v>
      </c>
      <c r="BF260" s="186">
        <f>IF(N260="snížená",J260,0)</f>
        <v>0</v>
      </c>
      <c r="BG260" s="186">
        <f>IF(N260="zákl. přenesená",J260,0)</f>
        <v>0</v>
      </c>
      <c r="BH260" s="186">
        <f>IF(N260="sníž. přenesená",J260,0)</f>
        <v>0</v>
      </c>
      <c r="BI260" s="186">
        <f>IF(N260="nulová",J260,0)</f>
        <v>0</v>
      </c>
      <c r="BJ260" s="18" t="s">
        <v>77</v>
      </c>
      <c r="BK260" s="186">
        <f>ROUND(I260*H260,2)</f>
        <v>0</v>
      </c>
      <c r="BL260" s="18" t="s">
        <v>136</v>
      </c>
      <c r="BM260" s="185" t="s">
        <v>339</v>
      </c>
    </row>
    <row r="261" spans="1:47" s="2" customFormat="1" ht="11.25">
      <c r="A261" s="35"/>
      <c r="B261" s="36"/>
      <c r="C261" s="37"/>
      <c r="D261" s="187" t="s">
        <v>138</v>
      </c>
      <c r="E261" s="37"/>
      <c r="F261" s="188" t="s">
        <v>340</v>
      </c>
      <c r="G261" s="37"/>
      <c r="H261" s="37"/>
      <c r="I261" s="189"/>
      <c r="J261" s="37"/>
      <c r="K261" s="37"/>
      <c r="L261" s="40"/>
      <c r="M261" s="190"/>
      <c r="N261" s="191"/>
      <c r="O261" s="65"/>
      <c r="P261" s="65"/>
      <c r="Q261" s="65"/>
      <c r="R261" s="65"/>
      <c r="S261" s="65"/>
      <c r="T261" s="66"/>
      <c r="U261" s="35"/>
      <c r="V261" s="35"/>
      <c r="W261" s="35"/>
      <c r="X261" s="35"/>
      <c r="Y261" s="35"/>
      <c r="Z261" s="35"/>
      <c r="AA261" s="35"/>
      <c r="AB261" s="35"/>
      <c r="AC261" s="35"/>
      <c r="AD261" s="35"/>
      <c r="AE261" s="35"/>
      <c r="AT261" s="18" t="s">
        <v>138</v>
      </c>
      <c r="AU261" s="18" t="s">
        <v>79</v>
      </c>
    </row>
    <row r="262" spans="1:47" s="2" customFormat="1" ht="78">
      <c r="A262" s="35"/>
      <c r="B262" s="36"/>
      <c r="C262" s="37"/>
      <c r="D262" s="194" t="s">
        <v>194</v>
      </c>
      <c r="E262" s="37"/>
      <c r="F262" s="225" t="s">
        <v>341</v>
      </c>
      <c r="G262" s="37"/>
      <c r="H262" s="37"/>
      <c r="I262" s="189"/>
      <c r="J262" s="37"/>
      <c r="K262" s="37"/>
      <c r="L262" s="40"/>
      <c r="M262" s="190"/>
      <c r="N262" s="191"/>
      <c r="O262" s="65"/>
      <c r="P262" s="65"/>
      <c r="Q262" s="65"/>
      <c r="R262" s="65"/>
      <c r="S262" s="65"/>
      <c r="T262" s="66"/>
      <c r="U262" s="35"/>
      <c r="V262" s="35"/>
      <c r="W262" s="35"/>
      <c r="X262" s="35"/>
      <c r="Y262" s="35"/>
      <c r="Z262" s="35"/>
      <c r="AA262" s="35"/>
      <c r="AB262" s="35"/>
      <c r="AC262" s="35"/>
      <c r="AD262" s="35"/>
      <c r="AE262" s="35"/>
      <c r="AT262" s="18" t="s">
        <v>194</v>
      </c>
      <c r="AU262" s="18" t="s">
        <v>79</v>
      </c>
    </row>
    <row r="263" spans="2:51" s="14" customFormat="1" ht="11.25">
      <c r="B263" s="203"/>
      <c r="C263" s="204"/>
      <c r="D263" s="194" t="s">
        <v>140</v>
      </c>
      <c r="E263" s="205" t="s">
        <v>19</v>
      </c>
      <c r="F263" s="206" t="s">
        <v>342</v>
      </c>
      <c r="G263" s="204"/>
      <c r="H263" s="207">
        <v>140</v>
      </c>
      <c r="I263" s="208"/>
      <c r="J263" s="204"/>
      <c r="K263" s="204"/>
      <c r="L263" s="209"/>
      <c r="M263" s="210"/>
      <c r="N263" s="211"/>
      <c r="O263" s="211"/>
      <c r="P263" s="211"/>
      <c r="Q263" s="211"/>
      <c r="R263" s="211"/>
      <c r="S263" s="211"/>
      <c r="T263" s="212"/>
      <c r="AT263" s="213" t="s">
        <v>140</v>
      </c>
      <c r="AU263" s="213" t="s">
        <v>79</v>
      </c>
      <c r="AV263" s="14" t="s">
        <v>79</v>
      </c>
      <c r="AW263" s="14" t="s">
        <v>31</v>
      </c>
      <c r="AX263" s="14" t="s">
        <v>69</v>
      </c>
      <c r="AY263" s="213" t="s">
        <v>128</v>
      </c>
    </row>
    <row r="264" spans="2:51" s="15" customFormat="1" ht="11.25">
      <c r="B264" s="214"/>
      <c r="C264" s="215"/>
      <c r="D264" s="194" t="s">
        <v>140</v>
      </c>
      <c r="E264" s="216" t="s">
        <v>19</v>
      </c>
      <c r="F264" s="217" t="s">
        <v>142</v>
      </c>
      <c r="G264" s="215"/>
      <c r="H264" s="218">
        <v>140</v>
      </c>
      <c r="I264" s="219"/>
      <c r="J264" s="215"/>
      <c r="K264" s="215"/>
      <c r="L264" s="220"/>
      <c r="M264" s="221"/>
      <c r="N264" s="222"/>
      <c r="O264" s="222"/>
      <c r="P264" s="222"/>
      <c r="Q264" s="222"/>
      <c r="R264" s="222"/>
      <c r="S264" s="222"/>
      <c r="T264" s="223"/>
      <c r="AT264" s="224" t="s">
        <v>140</v>
      </c>
      <c r="AU264" s="224" t="s">
        <v>79</v>
      </c>
      <c r="AV264" s="15" t="s">
        <v>136</v>
      </c>
      <c r="AW264" s="15" t="s">
        <v>31</v>
      </c>
      <c r="AX264" s="15" t="s">
        <v>77</v>
      </c>
      <c r="AY264" s="224" t="s">
        <v>128</v>
      </c>
    </row>
    <row r="265" spans="1:65" s="2" customFormat="1" ht="44.25" customHeight="1">
      <c r="A265" s="35"/>
      <c r="B265" s="36"/>
      <c r="C265" s="174" t="s">
        <v>343</v>
      </c>
      <c r="D265" s="174" t="s">
        <v>131</v>
      </c>
      <c r="E265" s="175" t="s">
        <v>344</v>
      </c>
      <c r="F265" s="176" t="s">
        <v>345</v>
      </c>
      <c r="G265" s="177" t="s">
        <v>157</v>
      </c>
      <c r="H265" s="178">
        <v>17.892</v>
      </c>
      <c r="I265" s="179"/>
      <c r="J265" s="180">
        <f>ROUND(I265*H265,2)</f>
        <v>0</v>
      </c>
      <c r="K265" s="176" t="s">
        <v>135</v>
      </c>
      <c r="L265" s="40"/>
      <c r="M265" s="181" t="s">
        <v>19</v>
      </c>
      <c r="N265" s="182" t="s">
        <v>40</v>
      </c>
      <c r="O265" s="65"/>
      <c r="P265" s="183">
        <f>O265*H265</f>
        <v>0</v>
      </c>
      <c r="Q265" s="183">
        <v>0</v>
      </c>
      <c r="R265" s="183">
        <f>Q265*H265</f>
        <v>0</v>
      </c>
      <c r="S265" s="183">
        <v>0.261</v>
      </c>
      <c r="T265" s="184">
        <f>S265*H265</f>
        <v>4.669812</v>
      </c>
      <c r="U265" s="35"/>
      <c r="V265" s="35"/>
      <c r="W265" s="35"/>
      <c r="X265" s="35"/>
      <c r="Y265" s="35"/>
      <c r="Z265" s="35"/>
      <c r="AA265" s="35"/>
      <c r="AB265" s="35"/>
      <c r="AC265" s="35"/>
      <c r="AD265" s="35"/>
      <c r="AE265" s="35"/>
      <c r="AR265" s="185" t="s">
        <v>136</v>
      </c>
      <c r="AT265" s="185" t="s">
        <v>131</v>
      </c>
      <c r="AU265" s="185" t="s">
        <v>79</v>
      </c>
      <c r="AY265" s="18" t="s">
        <v>128</v>
      </c>
      <c r="BE265" s="186">
        <f>IF(N265="základní",J265,0)</f>
        <v>0</v>
      </c>
      <c r="BF265" s="186">
        <f>IF(N265="snížená",J265,0)</f>
        <v>0</v>
      </c>
      <c r="BG265" s="186">
        <f>IF(N265="zákl. přenesená",J265,0)</f>
        <v>0</v>
      </c>
      <c r="BH265" s="186">
        <f>IF(N265="sníž. přenesená",J265,0)</f>
        <v>0</v>
      </c>
      <c r="BI265" s="186">
        <f>IF(N265="nulová",J265,0)</f>
        <v>0</v>
      </c>
      <c r="BJ265" s="18" t="s">
        <v>77</v>
      </c>
      <c r="BK265" s="186">
        <f>ROUND(I265*H265,2)</f>
        <v>0</v>
      </c>
      <c r="BL265" s="18" t="s">
        <v>136</v>
      </c>
      <c r="BM265" s="185" t="s">
        <v>346</v>
      </c>
    </row>
    <row r="266" spans="1:47" s="2" customFormat="1" ht="11.25">
      <c r="A266" s="35"/>
      <c r="B266" s="36"/>
      <c r="C266" s="37"/>
      <c r="D266" s="187" t="s">
        <v>138</v>
      </c>
      <c r="E266" s="37"/>
      <c r="F266" s="188" t="s">
        <v>347</v>
      </c>
      <c r="G266" s="37"/>
      <c r="H266" s="37"/>
      <c r="I266" s="189"/>
      <c r="J266" s="37"/>
      <c r="K266" s="37"/>
      <c r="L266" s="40"/>
      <c r="M266" s="190"/>
      <c r="N266" s="191"/>
      <c r="O266" s="65"/>
      <c r="P266" s="65"/>
      <c r="Q266" s="65"/>
      <c r="R266" s="65"/>
      <c r="S266" s="65"/>
      <c r="T266" s="66"/>
      <c r="U266" s="35"/>
      <c r="V266" s="35"/>
      <c r="W266" s="35"/>
      <c r="X266" s="35"/>
      <c r="Y266" s="35"/>
      <c r="Z266" s="35"/>
      <c r="AA266" s="35"/>
      <c r="AB266" s="35"/>
      <c r="AC266" s="35"/>
      <c r="AD266" s="35"/>
      <c r="AE266" s="35"/>
      <c r="AT266" s="18" t="s">
        <v>138</v>
      </c>
      <c r="AU266" s="18" t="s">
        <v>79</v>
      </c>
    </row>
    <row r="267" spans="2:51" s="13" customFormat="1" ht="11.25">
      <c r="B267" s="192"/>
      <c r="C267" s="193"/>
      <c r="D267" s="194" t="s">
        <v>140</v>
      </c>
      <c r="E267" s="195" t="s">
        <v>19</v>
      </c>
      <c r="F267" s="196" t="s">
        <v>348</v>
      </c>
      <c r="G267" s="193"/>
      <c r="H267" s="195" t="s">
        <v>19</v>
      </c>
      <c r="I267" s="197"/>
      <c r="J267" s="193"/>
      <c r="K267" s="193"/>
      <c r="L267" s="198"/>
      <c r="M267" s="199"/>
      <c r="N267" s="200"/>
      <c r="O267" s="200"/>
      <c r="P267" s="200"/>
      <c r="Q267" s="200"/>
      <c r="R267" s="200"/>
      <c r="S267" s="200"/>
      <c r="T267" s="201"/>
      <c r="AT267" s="202" t="s">
        <v>140</v>
      </c>
      <c r="AU267" s="202" t="s">
        <v>79</v>
      </c>
      <c r="AV267" s="13" t="s">
        <v>77</v>
      </c>
      <c r="AW267" s="13" t="s">
        <v>31</v>
      </c>
      <c r="AX267" s="13" t="s">
        <v>69</v>
      </c>
      <c r="AY267" s="202" t="s">
        <v>128</v>
      </c>
    </row>
    <row r="268" spans="2:51" s="14" customFormat="1" ht="11.25">
      <c r="B268" s="203"/>
      <c r="C268" s="204"/>
      <c r="D268" s="194" t="s">
        <v>140</v>
      </c>
      <c r="E268" s="205" t="s">
        <v>19</v>
      </c>
      <c r="F268" s="206" t="s">
        <v>349</v>
      </c>
      <c r="G268" s="204"/>
      <c r="H268" s="207">
        <v>12.648</v>
      </c>
      <c r="I268" s="208"/>
      <c r="J268" s="204"/>
      <c r="K268" s="204"/>
      <c r="L268" s="209"/>
      <c r="M268" s="210"/>
      <c r="N268" s="211"/>
      <c r="O268" s="211"/>
      <c r="P268" s="211"/>
      <c r="Q268" s="211"/>
      <c r="R268" s="211"/>
      <c r="S268" s="211"/>
      <c r="T268" s="212"/>
      <c r="AT268" s="213" t="s">
        <v>140</v>
      </c>
      <c r="AU268" s="213" t="s">
        <v>79</v>
      </c>
      <c r="AV268" s="14" t="s">
        <v>79</v>
      </c>
      <c r="AW268" s="14" t="s">
        <v>31</v>
      </c>
      <c r="AX268" s="14" t="s">
        <v>69</v>
      </c>
      <c r="AY268" s="213" t="s">
        <v>128</v>
      </c>
    </row>
    <row r="269" spans="2:51" s="13" customFormat="1" ht="11.25">
      <c r="B269" s="192"/>
      <c r="C269" s="193"/>
      <c r="D269" s="194" t="s">
        <v>140</v>
      </c>
      <c r="E269" s="195" t="s">
        <v>19</v>
      </c>
      <c r="F269" s="196" t="s">
        <v>350</v>
      </c>
      <c r="G269" s="193"/>
      <c r="H269" s="195" t="s">
        <v>19</v>
      </c>
      <c r="I269" s="197"/>
      <c r="J269" s="193"/>
      <c r="K269" s="193"/>
      <c r="L269" s="198"/>
      <c r="M269" s="199"/>
      <c r="N269" s="200"/>
      <c r="O269" s="200"/>
      <c r="P269" s="200"/>
      <c r="Q269" s="200"/>
      <c r="R269" s="200"/>
      <c r="S269" s="200"/>
      <c r="T269" s="201"/>
      <c r="AT269" s="202" t="s">
        <v>140</v>
      </c>
      <c r="AU269" s="202" t="s">
        <v>79</v>
      </c>
      <c r="AV269" s="13" t="s">
        <v>77</v>
      </c>
      <c r="AW269" s="13" t="s">
        <v>31</v>
      </c>
      <c r="AX269" s="13" t="s">
        <v>69</v>
      </c>
      <c r="AY269" s="202" t="s">
        <v>128</v>
      </c>
    </row>
    <row r="270" spans="2:51" s="14" customFormat="1" ht="11.25">
      <c r="B270" s="203"/>
      <c r="C270" s="204"/>
      <c r="D270" s="194" t="s">
        <v>140</v>
      </c>
      <c r="E270" s="205" t="s">
        <v>19</v>
      </c>
      <c r="F270" s="206" t="s">
        <v>351</v>
      </c>
      <c r="G270" s="204"/>
      <c r="H270" s="207">
        <v>5.244</v>
      </c>
      <c r="I270" s="208"/>
      <c r="J270" s="204"/>
      <c r="K270" s="204"/>
      <c r="L270" s="209"/>
      <c r="M270" s="210"/>
      <c r="N270" s="211"/>
      <c r="O270" s="211"/>
      <c r="P270" s="211"/>
      <c r="Q270" s="211"/>
      <c r="R270" s="211"/>
      <c r="S270" s="211"/>
      <c r="T270" s="212"/>
      <c r="AT270" s="213" t="s">
        <v>140</v>
      </c>
      <c r="AU270" s="213" t="s">
        <v>79</v>
      </c>
      <c r="AV270" s="14" t="s">
        <v>79</v>
      </c>
      <c r="AW270" s="14" t="s">
        <v>31</v>
      </c>
      <c r="AX270" s="14" t="s">
        <v>69</v>
      </c>
      <c r="AY270" s="213" t="s">
        <v>128</v>
      </c>
    </row>
    <row r="271" spans="2:51" s="15" customFormat="1" ht="11.25">
      <c r="B271" s="214"/>
      <c r="C271" s="215"/>
      <c r="D271" s="194" t="s">
        <v>140</v>
      </c>
      <c r="E271" s="216" t="s">
        <v>19</v>
      </c>
      <c r="F271" s="217" t="s">
        <v>142</v>
      </c>
      <c r="G271" s="215"/>
      <c r="H271" s="218">
        <v>17.892</v>
      </c>
      <c r="I271" s="219"/>
      <c r="J271" s="215"/>
      <c r="K271" s="215"/>
      <c r="L271" s="220"/>
      <c r="M271" s="221"/>
      <c r="N271" s="222"/>
      <c r="O271" s="222"/>
      <c r="P271" s="222"/>
      <c r="Q271" s="222"/>
      <c r="R271" s="222"/>
      <c r="S271" s="222"/>
      <c r="T271" s="223"/>
      <c r="AT271" s="224" t="s">
        <v>140</v>
      </c>
      <c r="AU271" s="224" t="s">
        <v>79</v>
      </c>
      <c r="AV271" s="15" t="s">
        <v>136</v>
      </c>
      <c r="AW271" s="15" t="s">
        <v>31</v>
      </c>
      <c r="AX271" s="15" t="s">
        <v>77</v>
      </c>
      <c r="AY271" s="224" t="s">
        <v>128</v>
      </c>
    </row>
    <row r="272" spans="1:65" s="2" customFormat="1" ht="49.15" customHeight="1">
      <c r="A272" s="35"/>
      <c r="B272" s="36"/>
      <c r="C272" s="174" t="s">
        <v>352</v>
      </c>
      <c r="D272" s="174" t="s">
        <v>131</v>
      </c>
      <c r="E272" s="175" t="s">
        <v>353</v>
      </c>
      <c r="F272" s="176" t="s">
        <v>354</v>
      </c>
      <c r="G272" s="177" t="s">
        <v>145</v>
      </c>
      <c r="H272" s="178">
        <v>1.545</v>
      </c>
      <c r="I272" s="179"/>
      <c r="J272" s="180">
        <f>ROUND(I272*H272,2)</f>
        <v>0</v>
      </c>
      <c r="K272" s="176" t="s">
        <v>135</v>
      </c>
      <c r="L272" s="40"/>
      <c r="M272" s="181" t="s">
        <v>19</v>
      </c>
      <c r="N272" s="182" t="s">
        <v>40</v>
      </c>
      <c r="O272" s="65"/>
      <c r="P272" s="183">
        <f>O272*H272</f>
        <v>0</v>
      </c>
      <c r="Q272" s="183">
        <v>0</v>
      </c>
      <c r="R272" s="183">
        <f>Q272*H272</f>
        <v>0</v>
      </c>
      <c r="S272" s="183">
        <v>1.8</v>
      </c>
      <c r="T272" s="184">
        <f>S272*H272</f>
        <v>2.781</v>
      </c>
      <c r="U272" s="35"/>
      <c r="V272" s="35"/>
      <c r="W272" s="35"/>
      <c r="X272" s="35"/>
      <c r="Y272" s="35"/>
      <c r="Z272" s="35"/>
      <c r="AA272" s="35"/>
      <c r="AB272" s="35"/>
      <c r="AC272" s="35"/>
      <c r="AD272" s="35"/>
      <c r="AE272" s="35"/>
      <c r="AR272" s="185" t="s">
        <v>136</v>
      </c>
      <c r="AT272" s="185" t="s">
        <v>131</v>
      </c>
      <c r="AU272" s="185" t="s">
        <v>79</v>
      </c>
      <c r="AY272" s="18" t="s">
        <v>128</v>
      </c>
      <c r="BE272" s="186">
        <f>IF(N272="základní",J272,0)</f>
        <v>0</v>
      </c>
      <c r="BF272" s="186">
        <f>IF(N272="snížená",J272,0)</f>
        <v>0</v>
      </c>
      <c r="BG272" s="186">
        <f>IF(N272="zákl. přenesená",J272,0)</f>
        <v>0</v>
      </c>
      <c r="BH272" s="186">
        <f>IF(N272="sníž. přenesená",J272,0)</f>
        <v>0</v>
      </c>
      <c r="BI272" s="186">
        <f>IF(N272="nulová",J272,0)</f>
        <v>0</v>
      </c>
      <c r="BJ272" s="18" t="s">
        <v>77</v>
      </c>
      <c r="BK272" s="186">
        <f>ROUND(I272*H272,2)</f>
        <v>0</v>
      </c>
      <c r="BL272" s="18" t="s">
        <v>136</v>
      </c>
      <c r="BM272" s="185" t="s">
        <v>355</v>
      </c>
    </row>
    <row r="273" spans="1:47" s="2" customFormat="1" ht="11.25">
      <c r="A273" s="35"/>
      <c r="B273" s="36"/>
      <c r="C273" s="37"/>
      <c r="D273" s="187" t="s">
        <v>138</v>
      </c>
      <c r="E273" s="37"/>
      <c r="F273" s="188" t="s">
        <v>356</v>
      </c>
      <c r="G273" s="37"/>
      <c r="H273" s="37"/>
      <c r="I273" s="189"/>
      <c r="J273" s="37"/>
      <c r="K273" s="37"/>
      <c r="L273" s="40"/>
      <c r="M273" s="190"/>
      <c r="N273" s="191"/>
      <c r="O273" s="65"/>
      <c r="P273" s="65"/>
      <c r="Q273" s="65"/>
      <c r="R273" s="65"/>
      <c r="S273" s="65"/>
      <c r="T273" s="66"/>
      <c r="U273" s="35"/>
      <c r="V273" s="35"/>
      <c r="W273" s="35"/>
      <c r="X273" s="35"/>
      <c r="Y273" s="35"/>
      <c r="Z273" s="35"/>
      <c r="AA273" s="35"/>
      <c r="AB273" s="35"/>
      <c r="AC273" s="35"/>
      <c r="AD273" s="35"/>
      <c r="AE273" s="35"/>
      <c r="AT273" s="18" t="s">
        <v>138</v>
      </c>
      <c r="AU273" s="18" t="s">
        <v>79</v>
      </c>
    </row>
    <row r="274" spans="1:47" s="2" customFormat="1" ht="48.75">
      <c r="A274" s="35"/>
      <c r="B274" s="36"/>
      <c r="C274" s="37"/>
      <c r="D274" s="194" t="s">
        <v>194</v>
      </c>
      <c r="E274" s="37"/>
      <c r="F274" s="225" t="s">
        <v>357</v>
      </c>
      <c r="G274" s="37"/>
      <c r="H274" s="37"/>
      <c r="I274" s="189"/>
      <c r="J274" s="37"/>
      <c r="K274" s="37"/>
      <c r="L274" s="40"/>
      <c r="M274" s="190"/>
      <c r="N274" s="191"/>
      <c r="O274" s="65"/>
      <c r="P274" s="65"/>
      <c r="Q274" s="65"/>
      <c r="R274" s="65"/>
      <c r="S274" s="65"/>
      <c r="T274" s="66"/>
      <c r="U274" s="35"/>
      <c r="V274" s="35"/>
      <c r="W274" s="35"/>
      <c r="X274" s="35"/>
      <c r="Y274" s="35"/>
      <c r="Z274" s="35"/>
      <c r="AA274" s="35"/>
      <c r="AB274" s="35"/>
      <c r="AC274" s="35"/>
      <c r="AD274" s="35"/>
      <c r="AE274" s="35"/>
      <c r="AT274" s="18" t="s">
        <v>194</v>
      </c>
      <c r="AU274" s="18" t="s">
        <v>79</v>
      </c>
    </row>
    <row r="275" spans="2:51" s="13" customFormat="1" ht="11.25">
      <c r="B275" s="192"/>
      <c r="C275" s="193"/>
      <c r="D275" s="194" t="s">
        <v>140</v>
      </c>
      <c r="E275" s="195" t="s">
        <v>19</v>
      </c>
      <c r="F275" s="196" t="s">
        <v>358</v>
      </c>
      <c r="G275" s="193"/>
      <c r="H275" s="195" t="s">
        <v>19</v>
      </c>
      <c r="I275" s="197"/>
      <c r="J275" s="193"/>
      <c r="K275" s="193"/>
      <c r="L275" s="198"/>
      <c r="M275" s="199"/>
      <c r="N275" s="200"/>
      <c r="O275" s="200"/>
      <c r="P275" s="200"/>
      <c r="Q275" s="200"/>
      <c r="R275" s="200"/>
      <c r="S275" s="200"/>
      <c r="T275" s="201"/>
      <c r="AT275" s="202" t="s">
        <v>140</v>
      </c>
      <c r="AU275" s="202" t="s">
        <v>79</v>
      </c>
      <c r="AV275" s="13" t="s">
        <v>77</v>
      </c>
      <c r="AW275" s="13" t="s">
        <v>31</v>
      </c>
      <c r="AX275" s="13" t="s">
        <v>69</v>
      </c>
      <c r="AY275" s="202" t="s">
        <v>128</v>
      </c>
    </row>
    <row r="276" spans="2:51" s="14" customFormat="1" ht="11.25">
      <c r="B276" s="203"/>
      <c r="C276" s="204"/>
      <c r="D276" s="194" t="s">
        <v>140</v>
      </c>
      <c r="E276" s="205" t="s">
        <v>19</v>
      </c>
      <c r="F276" s="206" t="s">
        <v>359</v>
      </c>
      <c r="G276" s="204"/>
      <c r="H276" s="207">
        <v>1.545</v>
      </c>
      <c r="I276" s="208"/>
      <c r="J276" s="204"/>
      <c r="K276" s="204"/>
      <c r="L276" s="209"/>
      <c r="M276" s="210"/>
      <c r="N276" s="211"/>
      <c r="O276" s="211"/>
      <c r="P276" s="211"/>
      <c r="Q276" s="211"/>
      <c r="R276" s="211"/>
      <c r="S276" s="211"/>
      <c r="T276" s="212"/>
      <c r="AT276" s="213" t="s">
        <v>140</v>
      </c>
      <c r="AU276" s="213" t="s">
        <v>79</v>
      </c>
      <c r="AV276" s="14" t="s">
        <v>79</v>
      </c>
      <c r="AW276" s="14" t="s">
        <v>31</v>
      </c>
      <c r="AX276" s="14" t="s">
        <v>69</v>
      </c>
      <c r="AY276" s="213" t="s">
        <v>128</v>
      </c>
    </row>
    <row r="277" spans="2:51" s="15" customFormat="1" ht="11.25">
      <c r="B277" s="214"/>
      <c r="C277" s="215"/>
      <c r="D277" s="194" t="s">
        <v>140</v>
      </c>
      <c r="E277" s="216" t="s">
        <v>19</v>
      </c>
      <c r="F277" s="217" t="s">
        <v>142</v>
      </c>
      <c r="G277" s="215"/>
      <c r="H277" s="218">
        <v>1.545</v>
      </c>
      <c r="I277" s="219"/>
      <c r="J277" s="215"/>
      <c r="K277" s="215"/>
      <c r="L277" s="220"/>
      <c r="M277" s="221"/>
      <c r="N277" s="222"/>
      <c r="O277" s="222"/>
      <c r="P277" s="222"/>
      <c r="Q277" s="222"/>
      <c r="R277" s="222"/>
      <c r="S277" s="222"/>
      <c r="T277" s="223"/>
      <c r="AT277" s="224" t="s">
        <v>140</v>
      </c>
      <c r="AU277" s="224" t="s">
        <v>79</v>
      </c>
      <c r="AV277" s="15" t="s">
        <v>136</v>
      </c>
      <c r="AW277" s="15" t="s">
        <v>31</v>
      </c>
      <c r="AX277" s="15" t="s">
        <v>77</v>
      </c>
      <c r="AY277" s="224" t="s">
        <v>128</v>
      </c>
    </row>
    <row r="278" spans="1:65" s="2" customFormat="1" ht="24.2" customHeight="1">
      <c r="A278" s="35"/>
      <c r="B278" s="36"/>
      <c r="C278" s="174" t="s">
        <v>360</v>
      </c>
      <c r="D278" s="174" t="s">
        <v>131</v>
      </c>
      <c r="E278" s="175" t="s">
        <v>361</v>
      </c>
      <c r="F278" s="176" t="s">
        <v>362</v>
      </c>
      <c r="G278" s="177" t="s">
        <v>145</v>
      </c>
      <c r="H278" s="178">
        <v>6.668</v>
      </c>
      <c r="I278" s="179"/>
      <c r="J278" s="180">
        <f>ROUND(I278*H278,2)</f>
        <v>0</v>
      </c>
      <c r="K278" s="176" t="s">
        <v>135</v>
      </c>
      <c r="L278" s="40"/>
      <c r="M278" s="181" t="s">
        <v>19</v>
      </c>
      <c r="N278" s="182" t="s">
        <v>40</v>
      </c>
      <c r="O278" s="65"/>
      <c r="P278" s="183">
        <f>O278*H278</f>
        <v>0</v>
      </c>
      <c r="Q278" s="183">
        <v>0</v>
      </c>
      <c r="R278" s="183">
        <f>Q278*H278</f>
        <v>0</v>
      </c>
      <c r="S278" s="183">
        <v>2.2</v>
      </c>
      <c r="T278" s="184">
        <f>S278*H278</f>
        <v>14.6696</v>
      </c>
      <c r="U278" s="35"/>
      <c r="V278" s="35"/>
      <c r="W278" s="35"/>
      <c r="X278" s="35"/>
      <c r="Y278" s="35"/>
      <c r="Z278" s="35"/>
      <c r="AA278" s="35"/>
      <c r="AB278" s="35"/>
      <c r="AC278" s="35"/>
      <c r="AD278" s="35"/>
      <c r="AE278" s="35"/>
      <c r="AR278" s="185" t="s">
        <v>136</v>
      </c>
      <c r="AT278" s="185" t="s">
        <v>131</v>
      </c>
      <c r="AU278" s="185" t="s">
        <v>79</v>
      </c>
      <c r="AY278" s="18" t="s">
        <v>128</v>
      </c>
      <c r="BE278" s="186">
        <f>IF(N278="základní",J278,0)</f>
        <v>0</v>
      </c>
      <c r="BF278" s="186">
        <f>IF(N278="snížená",J278,0)</f>
        <v>0</v>
      </c>
      <c r="BG278" s="186">
        <f>IF(N278="zákl. přenesená",J278,0)</f>
        <v>0</v>
      </c>
      <c r="BH278" s="186">
        <f>IF(N278="sníž. přenesená",J278,0)</f>
        <v>0</v>
      </c>
      <c r="BI278" s="186">
        <f>IF(N278="nulová",J278,0)</f>
        <v>0</v>
      </c>
      <c r="BJ278" s="18" t="s">
        <v>77</v>
      </c>
      <c r="BK278" s="186">
        <f>ROUND(I278*H278,2)</f>
        <v>0</v>
      </c>
      <c r="BL278" s="18" t="s">
        <v>136</v>
      </c>
      <c r="BM278" s="185" t="s">
        <v>363</v>
      </c>
    </row>
    <row r="279" spans="1:47" s="2" customFormat="1" ht="11.25">
      <c r="A279" s="35"/>
      <c r="B279" s="36"/>
      <c r="C279" s="37"/>
      <c r="D279" s="187" t="s">
        <v>138</v>
      </c>
      <c r="E279" s="37"/>
      <c r="F279" s="188" t="s">
        <v>364</v>
      </c>
      <c r="G279" s="37"/>
      <c r="H279" s="37"/>
      <c r="I279" s="189"/>
      <c r="J279" s="37"/>
      <c r="K279" s="37"/>
      <c r="L279" s="40"/>
      <c r="M279" s="190"/>
      <c r="N279" s="191"/>
      <c r="O279" s="65"/>
      <c r="P279" s="65"/>
      <c r="Q279" s="65"/>
      <c r="R279" s="65"/>
      <c r="S279" s="65"/>
      <c r="T279" s="66"/>
      <c r="U279" s="35"/>
      <c r="V279" s="35"/>
      <c r="W279" s="35"/>
      <c r="X279" s="35"/>
      <c r="Y279" s="35"/>
      <c r="Z279" s="35"/>
      <c r="AA279" s="35"/>
      <c r="AB279" s="35"/>
      <c r="AC279" s="35"/>
      <c r="AD279" s="35"/>
      <c r="AE279" s="35"/>
      <c r="AT279" s="18" t="s">
        <v>138</v>
      </c>
      <c r="AU279" s="18" t="s">
        <v>79</v>
      </c>
    </row>
    <row r="280" spans="2:51" s="13" customFormat="1" ht="11.25">
      <c r="B280" s="192"/>
      <c r="C280" s="193"/>
      <c r="D280" s="194" t="s">
        <v>140</v>
      </c>
      <c r="E280" s="195" t="s">
        <v>19</v>
      </c>
      <c r="F280" s="196" t="s">
        <v>365</v>
      </c>
      <c r="G280" s="193"/>
      <c r="H280" s="195" t="s">
        <v>19</v>
      </c>
      <c r="I280" s="197"/>
      <c r="J280" s="193"/>
      <c r="K280" s="193"/>
      <c r="L280" s="198"/>
      <c r="M280" s="199"/>
      <c r="N280" s="200"/>
      <c r="O280" s="200"/>
      <c r="P280" s="200"/>
      <c r="Q280" s="200"/>
      <c r="R280" s="200"/>
      <c r="S280" s="200"/>
      <c r="T280" s="201"/>
      <c r="AT280" s="202" t="s">
        <v>140</v>
      </c>
      <c r="AU280" s="202" t="s">
        <v>79</v>
      </c>
      <c r="AV280" s="13" t="s">
        <v>77</v>
      </c>
      <c r="AW280" s="13" t="s">
        <v>31</v>
      </c>
      <c r="AX280" s="13" t="s">
        <v>69</v>
      </c>
      <c r="AY280" s="202" t="s">
        <v>128</v>
      </c>
    </row>
    <row r="281" spans="2:51" s="13" customFormat="1" ht="11.25">
      <c r="B281" s="192"/>
      <c r="C281" s="193"/>
      <c r="D281" s="194" t="s">
        <v>140</v>
      </c>
      <c r="E281" s="195" t="s">
        <v>19</v>
      </c>
      <c r="F281" s="196" t="s">
        <v>366</v>
      </c>
      <c r="G281" s="193"/>
      <c r="H281" s="195" t="s">
        <v>19</v>
      </c>
      <c r="I281" s="197"/>
      <c r="J281" s="193"/>
      <c r="K281" s="193"/>
      <c r="L281" s="198"/>
      <c r="M281" s="199"/>
      <c r="N281" s="200"/>
      <c r="O281" s="200"/>
      <c r="P281" s="200"/>
      <c r="Q281" s="200"/>
      <c r="R281" s="200"/>
      <c r="S281" s="200"/>
      <c r="T281" s="201"/>
      <c r="AT281" s="202" t="s">
        <v>140</v>
      </c>
      <c r="AU281" s="202" t="s">
        <v>79</v>
      </c>
      <c r="AV281" s="13" t="s">
        <v>77</v>
      </c>
      <c r="AW281" s="13" t="s">
        <v>31</v>
      </c>
      <c r="AX281" s="13" t="s">
        <v>69</v>
      </c>
      <c r="AY281" s="202" t="s">
        <v>128</v>
      </c>
    </row>
    <row r="282" spans="2:51" s="14" customFormat="1" ht="22.5">
      <c r="B282" s="203"/>
      <c r="C282" s="204"/>
      <c r="D282" s="194" t="s">
        <v>140</v>
      </c>
      <c r="E282" s="205" t="s">
        <v>19</v>
      </c>
      <c r="F282" s="206" t="s">
        <v>367</v>
      </c>
      <c r="G282" s="204"/>
      <c r="H282" s="207">
        <v>6.668</v>
      </c>
      <c r="I282" s="208"/>
      <c r="J282" s="204"/>
      <c r="K282" s="204"/>
      <c r="L282" s="209"/>
      <c r="M282" s="210"/>
      <c r="N282" s="211"/>
      <c r="O282" s="211"/>
      <c r="P282" s="211"/>
      <c r="Q282" s="211"/>
      <c r="R282" s="211"/>
      <c r="S282" s="211"/>
      <c r="T282" s="212"/>
      <c r="AT282" s="213" t="s">
        <v>140</v>
      </c>
      <c r="AU282" s="213" t="s">
        <v>79</v>
      </c>
      <c r="AV282" s="14" t="s">
        <v>79</v>
      </c>
      <c r="AW282" s="14" t="s">
        <v>31</v>
      </c>
      <c r="AX282" s="14" t="s">
        <v>69</v>
      </c>
      <c r="AY282" s="213" t="s">
        <v>128</v>
      </c>
    </row>
    <row r="283" spans="2:51" s="15" customFormat="1" ht="11.25">
      <c r="B283" s="214"/>
      <c r="C283" s="215"/>
      <c r="D283" s="194" t="s">
        <v>140</v>
      </c>
      <c r="E283" s="216" t="s">
        <v>19</v>
      </c>
      <c r="F283" s="217" t="s">
        <v>142</v>
      </c>
      <c r="G283" s="215"/>
      <c r="H283" s="218">
        <v>6.668</v>
      </c>
      <c r="I283" s="219"/>
      <c r="J283" s="215"/>
      <c r="K283" s="215"/>
      <c r="L283" s="220"/>
      <c r="M283" s="221"/>
      <c r="N283" s="222"/>
      <c r="O283" s="222"/>
      <c r="P283" s="222"/>
      <c r="Q283" s="222"/>
      <c r="R283" s="222"/>
      <c r="S283" s="222"/>
      <c r="T283" s="223"/>
      <c r="AT283" s="224" t="s">
        <v>140</v>
      </c>
      <c r="AU283" s="224" t="s">
        <v>79</v>
      </c>
      <c r="AV283" s="15" t="s">
        <v>136</v>
      </c>
      <c r="AW283" s="15" t="s">
        <v>31</v>
      </c>
      <c r="AX283" s="15" t="s">
        <v>77</v>
      </c>
      <c r="AY283" s="224" t="s">
        <v>128</v>
      </c>
    </row>
    <row r="284" spans="1:65" s="2" customFormat="1" ht="49.15" customHeight="1">
      <c r="A284" s="35"/>
      <c r="B284" s="36"/>
      <c r="C284" s="174" t="s">
        <v>368</v>
      </c>
      <c r="D284" s="174" t="s">
        <v>131</v>
      </c>
      <c r="E284" s="175" t="s">
        <v>369</v>
      </c>
      <c r="F284" s="176" t="s">
        <v>370</v>
      </c>
      <c r="G284" s="177" t="s">
        <v>157</v>
      </c>
      <c r="H284" s="178">
        <v>133.367</v>
      </c>
      <c r="I284" s="179"/>
      <c r="J284" s="180">
        <f>ROUND(I284*H284,2)</f>
        <v>0</v>
      </c>
      <c r="K284" s="176" t="s">
        <v>135</v>
      </c>
      <c r="L284" s="40"/>
      <c r="M284" s="181" t="s">
        <v>19</v>
      </c>
      <c r="N284" s="182" t="s">
        <v>40</v>
      </c>
      <c r="O284" s="65"/>
      <c r="P284" s="183">
        <f>O284*H284</f>
        <v>0</v>
      </c>
      <c r="Q284" s="183">
        <v>0</v>
      </c>
      <c r="R284" s="183">
        <f>Q284*H284</f>
        <v>0</v>
      </c>
      <c r="S284" s="183">
        <v>0.09</v>
      </c>
      <c r="T284" s="184">
        <f>S284*H284</f>
        <v>12.003029999999999</v>
      </c>
      <c r="U284" s="35"/>
      <c r="V284" s="35"/>
      <c r="W284" s="35"/>
      <c r="X284" s="35"/>
      <c r="Y284" s="35"/>
      <c r="Z284" s="35"/>
      <c r="AA284" s="35"/>
      <c r="AB284" s="35"/>
      <c r="AC284" s="35"/>
      <c r="AD284" s="35"/>
      <c r="AE284" s="35"/>
      <c r="AR284" s="185" t="s">
        <v>136</v>
      </c>
      <c r="AT284" s="185" t="s">
        <v>131</v>
      </c>
      <c r="AU284" s="185" t="s">
        <v>79</v>
      </c>
      <c r="AY284" s="18" t="s">
        <v>128</v>
      </c>
      <c r="BE284" s="186">
        <f>IF(N284="základní",J284,0)</f>
        <v>0</v>
      </c>
      <c r="BF284" s="186">
        <f>IF(N284="snížená",J284,0)</f>
        <v>0</v>
      </c>
      <c r="BG284" s="186">
        <f>IF(N284="zákl. přenesená",J284,0)</f>
        <v>0</v>
      </c>
      <c r="BH284" s="186">
        <f>IF(N284="sníž. přenesená",J284,0)</f>
        <v>0</v>
      </c>
      <c r="BI284" s="186">
        <f>IF(N284="nulová",J284,0)</f>
        <v>0</v>
      </c>
      <c r="BJ284" s="18" t="s">
        <v>77</v>
      </c>
      <c r="BK284" s="186">
        <f>ROUND(I284*H284,2)</f>
        <v>0</v>
      </c>
      <c r="BL284" s="18" t="s">
        <v>136</v>
      </c>
      <c r="BM284" s="185" t="s">
        <v>371</v>
      </c>
    </row>
    <row r="285" spans="1:47" s="2" customFormat="1" ht="11.25">
      <c r="A285" s="35"/>
      <c r="B285" s="36"/>
      <c r="C285" s="37"/>
      <c r="D285" s="187" t="s">
        <v>138</v>
      </c>
      <c r="E285" s="37"/>
      <c r="F285" s="188" t="s">
        <v>372</v>
      </c>
      <c r="G285" s="37"/>
      <c r="H285" s="37"/>
      <c r="I285" s="189"/>
      <c r="J285" s="37"/>
      <c r="K285" s="37"/>
      <c r="L285" s="40"/>
      <c r="M285" s="190"/>
      <c r="N285" s="191"/>
      <c r="O285" s="65"/>
      <c r="P285" s="65"/>
      <c r="Q285" s="65"/>
      <c r="R285" s="65"/>
      <c r="S285" s="65"/>
      <c r="T285" s="66"/>
      <c r="U285" s="35"/>
      <c r="V285" s="35"/>
      <c r="W285" s="35"/>
      <c r="X285" s="35"/>
      <c r="Y285" s="35"/>
      <c r="Z285" s="35"/>
      <c r="AA285" s="35"/>
      <c r="AB285" s="35"/>
      <c r="AC285" s="35"/>
      <c r="AD285" s="35"/>
      <c r="AE285" s="35"/>
      <c r="AT285" s="18" t="s">
        <v>138</v>
      </c>
      <c r="AU285" s="18" t="s">
        <v>79</v>
      </c>
    </row>
    <row r="286" spans="1:47" s="2" customFormat="1" ht="29.25">
      <c r="A286" s="35"/>
      <c r="B286" s="36"/>
      <c r="C286" s="37"/>
      <c r="D286" s="194" t="s">
        <v>194</v>
      </c>
      <c r="E286" s="37"/>
      <c r="F286" s="225" t="s">
        <v>373</v>
      </c>
      <c r="G286" s="37"/>
      <c r="H286" s="37"/>
      <c r="I286" s="189"/>
      <c r="J286" s="37"/>
      <c r="K286" s="37"/>
      <c r="L286" s="40"/>
      <c r="M286" s="190"/>
      <c r="N286" s="191"/>
      <c r="O286" s="65"/>
      <c r="P286" s="65"/>
      <c r="Q286" s="65"/>
      <c r="R286" s="65"/>
      <c r="S286" s="65"/>
      <c r="T286" s="66"/>
      <c r="U286" s="35"/>
      <c r="V286" s="35"/>
      <c r="W286" s="35"/>
      <c r="X286" s="35"/>
      <c r="Y286" s="35"/>
      <c r="Z286" s="35"/>
      <c r="AA286" s="35"/>
      <c r="AB286" s="35"/>
      <c r="AC286" s="35"/>
      <c r="AD286" s="35"/>
      <c r="AE286" s="35"/>
      <c r="AT286" s="18" t="s">
        <v>194</v>
      </c>
      <c r="AU286" s="18" t="s">
        <v>79</v>
      </c>
    </row>
    <row r="287" spans="2:51" s="13" customFormat="1" ht="11.25">
      <c r="B287" s="192"/>
      <c r="C287" s="193"/>
      <c r="D287" s="194" t="s">
        <v>140</v>
      </c>
      <c r="E287" s="195" t="s">
        <v>19</v>
      </c>
      <c r="F287" s="196" t="s">
        <v>366</v>
      </c>
      <c r="G287" s="193"/>
      <c r="H287" s="195" t="s">
        <v>19</v>
      </c>
      <c r="I287" s="197"/>
      <c r="J287" s="193"/>
      <c r="K287" s="193"/>
      <c r="L287" s="198"/>
      <c r="M287" s="199"/>
      <c r="N287" s="200"/>
      <c r="O287" s="200"/>
      <c r="P287" s="200"/>
      <c r="Q287" s="200"/>
      <c r="R287" s="200"/>
      <c r="S287" s="200"/>
      <c r="T287" s="201"/>
      <c r="AT287" s="202" t="s">
        <v>140</v>
      </c>
      <c r="AU287" s="202" t="s">
        <v>79</v>
      </c>
      <c r="AV287" s="13" t="s">
        <v>77</v>
      </c>
      <c r="AW287" s="13" t="s">
        <v>31</v>
      </c>
      <c r="AX287" s="13" t="s">
        <v>69</v>
      </c>
      <c r="AY287" s="202" t="s">
        <v>128</v>
      </c>
    </row>
    <row r="288" spans="2:51" s="14" customFormat="1" ht="22.5">
      <c r="B288" s="203"/>
      <c r="C288" s="204"/>
      <c r="D288" s="194" t="s">
        <v>140</v>
      </c>
      <c r="E288" s="205" t="s">
        <v>19</v>
      </c>
      <c r="F288" s="206" t="s">
        <v>208</v>
      </c>
      <c r="G288" s="204"/>
      <c r="H288" s="207">
        <v>133.367</v>
      </c>
      <c r="I288" s="208"/>
      <c r="J288" s="204"/>
      <c r="K288" s="204"/>
      <c r="L288" s="209"/>
      <c r="M288" s="210"/>
      <c r="N288" s="211"/>
      <c r="O288" s="211"/>
      <c r="P288" s="211"/>
      <c r="Q288" s="211"/>
      <c r="R288" s="211"/>
      <c r="S288" s="211"/>
      <c r="T288" s="212"/>
      <c r="AT288" s="213" t="s">
        <v>140</v>
      </c>
      <c r="AU288" s="213" t="s">
        <v>79</v>
      </c>
      <c r="AV288" s="14" t="s">
        <v>79</v>
      </c>
      <c r="AW288" s="14" t="s">
        <v>31</v>
      </c>
      <c r="AX288" s="14" t="s">
        <v>69</v>
      </c>
      <c r="AY288" s="213" t="s">
        <v>128</v>
      </c>
    </row>
    <row r="289" spans="2:51" s="15" customFormat="1" ht="11.25">
      <c r="B289" s="214"/>
      <c r="C289" s="215"/>
      <c r="D289" s="194" t="s">
        <v>140</v>
      </c>
      <c r="E289" s="216" t="s">
        <v>19</v>
      </c>
      <c r="F289" s="217" t="s">
        <v>142</v>
      </c>
      <c r="G289" s="215"/>
      <c r="H289" s="218">
        <v>133.367</v>
      </c>
      <c r="I289" s="219"/>
      <c r="J289" s="215"/>
      <c r="K289" s="215"/>
      <c r="L289" s="220"/>
      <c r="M289" s="221"/>
      <c r="N289" s="222"/>
      <c r="O289" s="222"/>
      <c r="P289" s="222"/>
      <c r="Q289" s="222"/>
      <c r="R289" s="222"/>
      <c r="S289" s="222"/>
      <c r="T289" s="223"/>
      <c r="AT289" s="224" t="s">
        <v>140</v>
      </c>
      <c r="AU289" s="224" t="s">
        <v>79</v>
      </c>
      <c r="AV289" s="15" t="s">
        <v>136</v>
      </c>
      <c r="AW289" s="15" t="s">
        <v>31</v>
      </c>
      <c r="AX289" s="15" t="s">
        <v>77</v>
      </c>
      <c r="AY289" s="224" t="s">
        <v>128</v>
      </c>
    </row>
    <row r="290" spans="1:65" s="2" customFormat="1" ht="44.25" customHeight="1">
      <c r="A290" s="35"/>
      <c r="B290" s="36"/>
      <c r="C290" s="174" t="s">
        <v>374</v>
      </c>
      <c r="D290" s="174" t="s">
        <v>131</v>
      </c>
      <c r="E290" s="175" t="s">
        <v>375</v>
      </c>
      <c r="F290" s="176" t="s">
        <v>376</v>
      </c>
      <c r="G290" s="177" t="s">
        <v>157</v>
      </c>
      <c r="H290" s="178">
        <v>5.66</v>
      </c>
      <c r="I290" s="179"/>
      <c r="J290" s="180">
        <f>ROUND(I290*H290,2)</f>
        <v>0</v>
      </c>
      <c r="K290" s="176" t="s">
        <v>135</v>
      </c>
      <c r="L290" s="40"/>
      <c r="M290" s="181" t="s">
        <v>19</v>
      </c>
      <c r="N290" s="182" t="s">
        <v>40</v>
      </c>
      <c r="O290" s="65"/>
      <c r="P290" s="183">
        <f>O290*H290</f>
        <v>0</v>
      </c>
      <c r="Q290" s="183">
        <v>0</v>
      </c>
      <c r="R290" s="183">
        <f>Q290*H290</f>
        <v>0</v>
      </c>
      <c r="S290" s="183">
        <v>0.059</v>
      </c>
      <c r="T290" s="184">
        <f>S290*H290</f>
        <v>0.33394</v>
      </c>
      <c r="U290" s="35"/>
      <c r="V290" s="35"/>
      <c r="W290" s="35"/>
      <c r="X290" s="35"/>
      <c r="Y290" s="35"/>
      <c r="Z290" s="35"/>
      <c r="AA290" s="35"/>
      <c r="AB290" s="35"/>
      <c r="AC290" s="35"/>
      <c r="AD290" s="35"/>
      <c r="AE290" s="35"/>
      <c r="AR290" s="185" t="s">
        <v>136</v>
      </c>
      <c r="AT290" s="185" t="s">
        <v>131</v>
      </c>
      <c r="AU290" s="185" t="s">
        <v>79</v>
      </c>
      <c r="AY290" s="18" t="s">
        <v>128</v>
      </c>
      <c r="BE290" s="186">
        <f>IF(N290="základní",J290,0)</f>
        <v>0</v>
      </c>
      <c r="BF290" s="186">
        <f>IF(N290="snížená",J290,0)</f>
        <v>0</v>
      </c>
      <c r="BG290" s="186">
        <f>IF(N290="zákl. přenesená",J290,0)</f>
        <v>0</v>
      </c>
      <c r="BH290" s="186">
        <f>IF(N290="sníž. přenesená",J290,0)</f>
        <v>0</v>
      </c>
      <c r="BI290" s="186">
        <f>IF(N290="nulová",J290,0)</f>
        <v>0</v>
      </c>
      <c r="BJ290" s="18" t="s">
        <v>77</v>
      </c>
      <c r="BK290" s="186">
        <f>ROUND(I290*H290,2)</f>
        <v>0</v>
      </c>
      <c r="BL290" s="18" t="s">
        <v>136</v>
      </c>
      <c r="BM290" s="185" t="s">
        <v>377</v>
      </c>
    </row>
    <row r="291" spans="1:47" s="2" customFormat="1" ht="11.25">
      <c r="A291" s="35"/>
      <c r="B291" s="36"/>
      <c r="C291" s="37"/>
      <c r="D291" s="187" t="s">
        <v>138</v>
      </c>
      <c r="E291" s="37"/>
      <c r="F291" s="188" t="s">
        <v>378</v>
      </c>
      <c r="G291" s="37"/>
      <c r="H291" s="37"/>
      <c r="I291" s="189"/>
      <c r="J291" s="37"/>
      <c r="K291" s="37"/>
      <c r="L291" s="40"/>
      <c r="M291" s="190"/>
      <c r="N291" s="191"/>
      <c r="O291" s="65"/>
      <c r="P291" s="65"/>
      <c r="Q291" s="65"/>
      <c r="R291" s="65"/>
      <c r="S291" s="65"/>
      <c r="T291" s="66"/>
      <c r="U291" s="35"/>
      <c r="V291" s="35"/>
      <c r="W291" s="35"/>
      <c r="X291" s="35"/>
      <c r="Y291" s="35"/>
      <c r="Z291" s="35"/>
      <c r="AA291" s="35"/>
      <c r="AB291" s="35"/>
      <c r="AC291" s="35"/>
      <c r="AD291" s="35"/>
      <c r="AE291" s="35"/>
      <c r="AT291" s="18" t="s">
        <v>138</v>
      </c>
      <c r="AU291" s="18" t="s">
        <v>79</v>
      </c>
    </row>
    <row r="292" spans="2:51" s="13" customFormat="1" ht="11.25">
      <c r="B292" s="192"/>
      <c r="C292" s="193"/>
      <c r="D292" s="194" t="s">
        <v>140</v>
      </c>
      <c r="E292" s="195" t="s">
        <v>19</v>
      </c>
      <c r="F292" s="196" t="s">
        <v>379</v>
      </c>
      <c r="G292" s="193"/>
      <c r="H292" s="195" t="s">
        <v>19</v>
      </c>
      <c r="I292" s="197"/>
      <c r="J292" s="193"/>
      <c r="K292" s="193"/>
      <c r="L292" s="198"/>
      <c r="M292" s="199"/>
      <c r="N292" s="200"/>
      <c r="O292" s="200"/>
      <c r="P292" s="200"/>
      <c r="Q292" s="200"/>
      <c r="R292" s="200"/>
      <c r="S292" s="200"/>
      <c r="T292" s="201"/>
      <c r="AT292" s="202" t="s">
        <v>140</v>
      </c>
      <c r="AU292" s="202" t="s">
        <v>79</v>
      </c>
      <c r="AV292" s="13" t="s">
        <v>77</v>
      </c>
      <c r="AW292" s="13" t="s">
        <v>31</v>
      </c>
      <c r="AX292" s="13" t="s">
        <v>69</v>
      </c>
      <c r="AY292" s="202" t="s">
        <v>128</v>
      </c>
    </row>
    <row r="293" spans="2:51" s="14" customFormat="1" ht="11.25">
      <c r="B293" s="203"/>
      <c r="C293" s="204"/>
      <c r="D293" s="194" t="s">
        <v>140</v>
      </c>
      <c r="E293" s="205" t="s">
        <v>19</v>
      </c>
      <c r="F293" s="206" t="s">
        <v>380</v>
      </c>
      <c r="G293" s="204"/>
      <c r="H293" s="207">
        <v>1.44</v>
      </c>
      <c r="I293" s="208"/>
      <c r="J293" s="204"/>
      <c r="K293" s="204"/>
      <c r="L293" s="209"/>
      <c r="M293" s="210"/>
      <c r="N293" s="211"/>
      <c r="O293" s="211"/>
      <c r="P293" s="211"/>
      <c r="Q293" s="211"/>
      <c r="R293" s="211"/>
      <c r="S293" s="211"/>
      <c r="T293" s="212"/>
      <c r="AT293" s="213" t="s">
        <v>140</v>
      </c>
      <c r="AU293" s="213" t="s">
        <v>79</v>
      </c>
      <c r="AV293" s="14" t="s">
        <v>79</v>
      </c>
      <c r="AW293" s="14" t="s">
        <v>31</v>
      </c>
      <c r="AX293" s="14" t="s">
        <v>69</v>
      </c>
      <c r="AY293" s="213" t="s">
        <v>128</v>
      </c>
    </row>
    <row r="294" spans="2:51" s="13" customFormat="1" ht="11.25">
      <c r="B294" s="192"/>
      <c r="C294" s="193"/>
      <c r="D294" s="194" t="s">
        <v>140</v>
      </c>
      <c r="E294" s="195" t="s">
        <v>19</v>
      </c>
      <c r="F294" s="196" t="s">
        <v>381</v>
      </c>
      <c r="G294" s="193"/>
      <c r="H294" s="195" t="s">
        <v>19</v>
      </c>
      <c r="I294" s="197"/>
      <c r="J294" s="193"/>
      <c r="K294" s="193"/>
      <c r="L294" s="198"/>
      <c r="M294" s="199"/>
      <c r="N294" s="200"/>
      <c r="O294" s="200"/>
      <c r="P294" s="200"/>
      <c r="Q294" s="200"/>
      <c r="R294" s="200"/>
      <c r="S294" s="200"/>
      <c r="T294" s="201"/>
      <c r="AT294" s="202" t="s">
        <v>140</v>
      </c>
      <c r="AU294" s="202" t="s">
        <v>79</v>
      </c>
      <c r="AV294" s="13" t="s">
        <v>77</v>
      </c>
      <c r="AW294" s="13" t="s">
        <v>31</v>
      </c>
      <c r="AX294" s="13" t="s">
        <v>69</v>
      </c>
      <c r="AY294" s="202" t="s">
        <v>128</v>
      </c>
    </row>
    <row r="295" spans="2:51" s="14" customFormat="1" ht="11.25">
      <c r="B295" s="203"/>
      <c r="C295" s="204"/>
      <c r="D295" s="194" t="s">
        <v>140</v>
      </c>
      <c r="E295" s="205" t="s">
        <v>19</v>
      </c>
      <c r="F295" s="206" t="s">
        <v>382</v>
      </c>
      <c r="G295" s="204"/>
      <c r="H295" s="207">
        <v>2</v>
      </c>
      <c r="I295" s="208"/>
      <c r="J295" s="204"/>
      <c r="K295" s="204"/>
      <c r="L295" s="209"/>
      <c r="M295" s="210"/>
      <c r="N295" s="211"/>
      <c r="O295" s="211"/>
      <c r="P295" s="211"/>
      <c r="Q295" s="211"/>
      <c r="R295" s="211"/>
      <c r="S295" s="211"/>
      <c r="T295" s="212"/>
      <c r="AT295" s="213" t="s">
        <v>140</v>
      </c>
      <c r="AU295" s="213" t="s">
        <v>79</v>
      </c>
      <c r="AV295" s="14" t="s">
        <v>79</v>
      </c>
      <c r="AW295" s="14" t="s">
        <v>31</v>
      </c>
      <c r="AX295" s="14" t="s">
        <v>69</v>
      </c>
      <c r="AY295" s="213" t="s">
        <v>128</v>
      </c>
    </row>
    <row r="296" spans="2:51" s="13" customFormat="1" ht="11.25">
      <c r="B296" s="192"/>
      <c r="C296" s="193"/>
      <c r="D296" s="194" t="s">
        <v>140</v>
      </c>
      <c r="E296" s="195" t="s">
        <v>19</v>
      </c>
      <c r="F296" s="196" t="s">
        <v>383</v>
      </c>
      <c r="G296" s="193"/>
      <c r="H296" s="195" t="s">
        <v>19</v>
      </c>
      <c r="I296" s="197"/>
      <c r="J296" s="193"/>
      <c r="K296" s="193"/>
      <c r="L296" s="198"/>
      <c r="M296" s="199"/>
      <c r="N296" s="200"/>
      <c r="O296" s="200"/>
      <c r="P296" s="200"/>
      <c r="Q296" s="200"/>
      <c r="R296" s="200"/>
      <c r="S296" s="200"/>
      <c r="T296" s="201"/>
      <c r="AT296" s="202" t="s">
        <v>140</v>
      </c>
      <c r="AU296" s="202" t="s">
        <v>79</v>
      </c>
      <c r="AV296" s="13" t="s">
        <v>77</v>
      </c>
      <c r="AW296" s="13" t="s">
        <v>31</v>
      </c>
      <c r="AX296" s="13" t="s">
        <v>69</v>
      </c>
      <c r="AY296" s="202" t="s">
        <v>128</v>
      </c>
    </row>
    <row r="297" spans="2:51" s="14" customFormat="1" ht="11.25">
      <c r="B297" s="203"/>
      <c r="C297" s="204"/>
      <c r="D297" s="194" t="s">
        <v>140</v>
      </c>
      <c r="E297" s="205" t="s">
        <v>19</v>
      </c>
      <c r="F297" s="206" t="s">
        <v>384</v>
      </c>
      <c r="G297" s="204"/>
      <c r="H297" s="207">
        <v>2.22</v>
      </c>
      <c r="I297" s="208"/>
      <c r="J297" s="204"/>
      <c r="K297" s="204"/>
      <c r="L297" s="209"/>
      <c r="M297" s="210"/>
      <c r="N297" s="211"/>
      <c r="O297" s="211"/>
      <c r="P297" s="211"/>
      <c r="Q297" s="211"/>
      <c r="R297" s="211"/>
      <c r="S297" s="211"/>
      <c r="T297" s="212"/>
      <c r="AT297" s="213" t="s">
        <v>140</v>
      </c>
      <c r="AU297" s="213" t="s">
        <v>79</v>
      </c>
      <c r="AV297" s="14" t="s">
        <v>79</v>
      </c>
      <c r="AW297" s="14" t="s">
        <v>31</v>
      </c>
      <c r="AX297" s="14" t="s">
        <v>69</v>
      </c>
      <c r="AY297" s="213" t="s">
        <v>128</v>
      </c>
    </row>
    <row r="298" spans="2:51" s="15" customFormat="1" ht="11.25">
      <c r="B298" s="214"/>
      <c r="C298" s="215"/>
      <c r="D298" s="194" t="s">
        <v>140</v>
      </c>
      <c r="E298" s="216" t="s">
        <v>19</v>
      </c>
      <c r="F298" s="217" t="s">
        <v>142</v>
      </c>
      <c r="G298" s="215"/>
      <c r="H298" s="218">
        <v>5.66</v>
      </c>
      <c r="I298" s="219"/>
      <c r="J298" s="215"/>
      <c r="K298" s="215"/>
      <c r="L298" s="220"/>
      <c r="M298" s="221"/>
      <c r="N298" s="222"/>
      <c r="O298" s="222"/>
      <c r="P298" s="222"/>
      <c r="Q298" s="222"/>
      <c r="R298" s="222"/>
      <c r="S298" s="222"/>
      <c r="T298" s="223"/>
      <c r="AT298" s="224" t="s">
        <v>140</v>
      </c>
      <c r="AU298" s="224" t="s">
        <v>79</v>
      </c>
      <c r="AV298" s="15" t="s">
        <v>136</v>
      </c>
      <c r="AW298" s="15" t="s">
        <v>31</v>
      </c>
      <c r="AX298" s="15" t="s">
        <v>77</v>
      </c>
      <c r="AY298" s="224" t="s">
        <v>128</v>
      </c>
    </row>
    <row r="299" spans="1:65" s="2" customFormat="1" ht="37.9" customHeight="1">
      <c r="A299" s="35"/>
      <c r="B299" s="36"/>
      <c r="C299" s="174" t="s">
        <v>385</v>
      </c>
      <c r="D299" s="174" t="s">
        <v>131</v>
      </c>
      <c r="E299" s="175" t="s">
        <v>386</v>
      </c>
      <c r="F299" s="176" t="s">
        <v>387</v>
      </c>
      <c r="G299" s="177" t="s">
        <v>157</v>
      </c>
      <c r="H299" s="178">
        <v>3.152</v>
      </c>
      <c r="I299" s="179"/>
      <c r="J299" s="180">
        <f>ROUND(I299*H299,2)</f>
        <v>0</v>
      </c>
      <c r="K299" s="176" t="s">
        <v>135</v>
      </c>
      <c r="L299" s="40"/>
      <c r="M299" s="181" t="s">
        <v>19</v>
      </c>
      <c r="N299" s="182" t="s">
        <v>40</v>
      </c>
      <c r="O299" s="65"/>
      <c r="P299" s="183">
        <f>O299*H299</f>
        <v>0</v>
      </c>
      <c r="Q299" s="183">
        <v>0</v>
      </c>
      <c r="R299" s="183">
        <f>Q299*H299</f>
        <v>0</v>
      </c>
      <c r="S299" s="183">
        <v>0.076</v>
      </c>
      <c r="T299" s="184">
        <f>S299*H299</f>
        <v>0.23955200000000001</v>
      </c>
      <c r="U299" s="35"/>
      <c r="V299" s="35"/>
      <c r="W299" s="35"/>
      <c r="X299" s="35"/>
      <c r="Y299" s="35"/>
      <c r="Z299" s="35"/>
      <c r="AA299" s="35"/>
      <c r="AB299" s="35"/>
      <c r="AC299" s="35"/>
      <c r="AD299" s="35"/>
      <c r="AE299" s="35"/>
      <c r="AR299" s="185" t="s">
        <v>136</v>
      </c>
      <c r="AT299" s="185" t="s">
        <v>131</v>
      </c>
      <c r="AU299" s="185" t="s">
        <v>79</v>
      </c>
      <c r="AY299" s="18" t="s">
        <v>128</v>
      </c>
      <c r="BE299" s="186">
        <f>IF(N299="základní",J299,0)</f>
        <v>0</v>
      </c>
      <c r="BF299" s="186">
        <f>IF(N299="snížená",J299,0)</f>
        <v>0</v>
      </c>
      <c r="BG299" s="186">
        <f>IF(N299="zákl. přenesená",J299,0)</f>
        <v>0</v>
      </c>
      <c r="BH299" s="186">
        <f>IF(N299="sníž. přenesená",J299,0)</f>
        <v>0</v>
      </c>
      <c r="BI299" s="186">
        <f>IF(N299="nulová",J299,0)</f>
        <v>0</v>
      </c>
      <c r="BJ299" s="18" t="s">
        <v>77</v>
      </c>
      <c r="BK299" s="186">
        <f>ROUND(I299*H299,2)</f>
        <v>0</v>
      </c>
      <c r="BL299" s="18" t="s">
        <v>136</v>
      </c>
      <c r="BM299" s="185" t="s">
        <v>388</v>
      </c>
    </row>
    <row r="300" spans="1:47" s="2" customFormat="1" ht="11.25">
      <c r="A300" s="35"/>
      <c r="B300" s="36"/>
      <c r="C300" s="37"/>
      <c r="D300" s="187" t="s">
        <v>138</v>
      </c>
      <c r="E300" s="37"/>
      <c r="F300" s="188" t="s">
        <v>389</v>
      </c>
      <c r="G300" s="37"/>
      <c r="H300" s="37"/>
      <c r="I300" s="189"/>
      <c r="J300" s="37"/>
      <c r="K300" s="37"/>
      <c r="L300" s="40"/>
      <c r="M300" s="190"/>
      <c r="N300" s="191"/>
      <c r="O300" s="65"/>
      <c r="P300" s="65"/>
      <c r="Q300" s="65"/>
      <c r="R300" s="65"/>
      <c r="S300" s="65"/>
      <c r="T300" s="66"/>
      <c r="U300" s="35"/>
      <c r="V300" s="35"/>
      <c r="W300" s="35"/>
      <c r="X300" s="35"/>
      <c r="Y300" s="35"/>
      <c r="Z300" s="35"/>
      <c r="AA300" s="35"/>
      <c r="AB300" s="35"/>
      <c r="AC300" s="35"/>
      <c r="AD300" s="35"/>
      <c r="AE300" s="35"/>
      <c r="AT300" s="18" t="s">
        <v>138</v>
      </c>
      <c r="AU300" s="18" t="s">
        <v>79</v>
      </c>
    </row>
    <row r="301" spans="1:47" s="2" customFormat="1" ht="58.5">
      <c r="A301" s="35"/>
      <c r="B301" s="36"/>
      <c r="C301" s="37"/>
      <c r="D301" s="194" t="s">
        <v>194</v>
      </c>
      <c r="E301" s="37"/>
      <c r="F301" s="225" t="s">
        <v>390</v>
      </c>
      <c r="G301" s="37"/>
      <c r="H301" s="37"/>
      <c r="I301" s="189"/>
      <c r="J301" s="37"/>
      <c r="K301" s="37"/>
      <c r="L301" s="40"/>
      <c r="M301" s="190"/>
      <c r="N301" s="191"/>
      <c r="O301" s="65"/>
      <c r="P301" s="65"/>
      <c r="Q301" s="65"/>
      <c r="R301" s="65"/>
      <c r="S301" s="65"/>
      <c r="T301" s="66"/>
      <c r="U301" s="35"/>
      <c r="V301" s="35"/>
      <c r="W301" s="35"/>
      <c r="X301" s="35"/>
      <c r="Y301" s="35"/>
      <c r="Z301" s="35"/>
      <c r="AA301" s="35"/>
      <c r="AB301" s="35"/>
      <c r="AC301" s="35"/>
      <c r="AD301" s="35"/>
      <c r="AE301" s="35"/>
      <c r="AT301" s="18" t="s">
        <v>194</v>
      </c>
      <c r="AU301" s="18" t="s">
        <v>79</v>
      </c>
    </row>
    <row r="302" spans="2:51" s="13" customFormat="1" ht="11.25">
      <c r="B302" s="192"/>
      <c r="C302" s="193"/>
      <c r="D302" s="194" t="s">
        <v>140</v>
      </c>
      <c r="E302" s="195" t="s">
        <v>19</v>
      </c>
      <c r="F302" s="196" t="s">
        <v>391</v>
      </c>
      <c r="G302" s="193"/>
      <c r="H302" s="195" t="s">
        <v>19</v>
      </c>
      <c r="I302" s="197"/>
      <c r="J302" s="193"/>
      <c r="K302" s="193"/>
      <c r="L302" s="198"/>
      <c r="M302" s="199"/>
      <c r="N302" s="200"/>
      <c r="O302" s="200"/>
      <c r="P302" s="200"/>
      <c r="Q302" s="200"/>
      <c r="R302" s="200"/>
      <c r="S302" s="200"/>
      <c r="T302" s="201"/>
      <c r="AT302" s="202" t="s">
        <v>140</v>
      </c>
      <c r="AU302" s="202" t="s">
        <v>79</v>
      </c>
      <c r="AV302" s="13" t="s">
        <v>77</v>
      </c>
      <c r="AW302" s="13" t="s">
        <v>31</v>
      </c>
      <c r="AX302" s="13" t="s">
        <v>69</v>
      </c>
      <c r="AY302" s="202" t="s">
        <v>128</v>
      </c>
    </row>
    <row r="303" spans="2:51" s="14" customFormat="1" ht="11.25">
      <c r="B303" s="203"/>
      <c r="C303" s="204"/>
      <c r="D303" s="194" t="s">
        <v>140</v>
      </c>
      <c r="E303" s="205" t="s">
        <v>19</v>
      </c>
      <c r="F303" s="206" t="s">
        <v>392</v>
      </c>
      <c r="G303" s="204"/>
      <c r="H303" s="207">
        <v>3.152</v>
      </c>
      <c r="I303" s="208"/>
      <c r="J303" s="204"/>
      <c r="K303" s="204"/>
      <c r="L303" s="209"/>
      <c r="M303" s="210"/>
      <c r="N303" s="211"/>
      <c r="O303" s="211"/>
      <c r="P303" s="211"/>
      <c r="Q303" s="211"/>
      <c r="R303" s="211"/>
      <c r="S303" s="211"/>
      <c r="T303" s="212"/>
      <c r="AT303" s="213" t="s">
        <v>140</v>
      </c>
      <c r="AU303" s="213" t="s">
        <v>79</v>
      </c>
      <c r="AV303" s="14" t="s">
        <v>79</v>
      </c>
      <c r="AW303" s="14" t="s">
        <v>31</v>
      </c>
      <c r="AX303" s="14" t="s">
        <v>69</v>
      </c>
      <c r="AY303" s="213" t="s">
        <v>128</v>
      </c>
    </row>
    <row r="304" spans="2:51" s="15" customFormat="1" ht="11.25">
      <c r="B304" s="214"/>
      <c r="C304" s="215"/>
      <c r="D304" s="194" t="s">
        <v>140</v>
      </c>
      <c r="E304" s="216" t="s">
        <v>19</v>
      </c>
      <c r="F304" s="217" t="s">
        <v>142</v>
      </c>
      <c r="G304" s="215"/>
      <c r="H304" s="218">
        <v>3.152</v>
      </c>
      <c r="I304" s="219"/>
      <c r="J304" s="215"/>
      <c r="K304" s="215"/>
      <c r="L304" s="220"/>
      <c r="M304" s="221"/>
      <c r="N304" s="222"/>
      <c r="O304" s="222"/>
      <c r="P304" s="222"/>
      <c r="Q304" s="222"/>
      <c r="R304" s="222"/>
      <c r="S304" s="222"/>
      <c r="T304" s="223"/>
      <c r="AT304" s="224" t="s">
        <v>140</v>
      </c>
      <c r="AU304" s="224" t="s">
        <v>79</v>
      </c>
      <c r="AV304" s="15" t="s">
        <v>136</v>
      </c>
      <c r="AW304" s="15" t="s">
        <v>31</v>
      </c>
      <c r="AX304" s="15" t="s">
        <v>77</v>
      </c>
      <c r="AY304" s="224" t="s">
        <v>128</v>
      </c>
    </row>
    <row r="305" spans="1:65" s="2" customFormat="1" ht="49.15" customHeight="1">
      <c r="A305" s="35"/>
      <c r="B305" s="36"/>
      <c r="C305" s="174" t="s">
        <v>393</v>
      </c>
      <c r="D305" s="174" t="s">
        <v>131</v>
      </c>
      <c r="E305" s="175" t="s">
        <v>394</v>
      </c>
      <c r="F305" s="176" t="s">
        <v>395</v>
      </c>
      <c r="G305" s="177" t="s">
        <v>134</v>
      </c>
      <c r="H305" s="178">
        <v>13</v>
      </c>
      <c r="I305" s="179"/>
      <c r="J305" s="180">
        <f>ROUND(I305*H305,2)</f>
        <v>0</v>
      </c>
      <c r="K305" s="176" t="s">
        <v>135</v>
      </c>
      <c r="L305" s="40"/>
      <c r="M305" s="181" t="s">
        <v>19</v>
      </c>
      <c r="N305" s="182" t="s">
        <v>40</v>
      </c>
      <c r="O305" s="65"/>
      <c r="P305" s="183">
        <f>O305*H305</f>
        <v>0</v>
      </c>
      <c r="Q305" s="183">
        <v>0</v>
      </c>
      <c r="R305" s="183">
        <f>Q305*H305</f>
        <v>0</v>
      </c>
      <c r="S305" s="183">
        <v>0.024</v>
      </c>
      <c r="T305" s="184">
        <f>S305*H305</f>
        <v>0.312</v>
      </c>
      <c r="U305" s="35"/>
      <c r="V305" s="35"/>
      <c r="W305" s="35"/>
      <c r="X305" s="35"/>
      <c r="Y305" s="35"/>
      <c r="Z305" s="35"/>
      <c r="AA305" s="35"/>
      <c r="AB305" s="35"/>
      <c r="AC305" s="35"/>
      <c r="AD305" s="35"/>
      <c r="AE305" s="35"/>
      <c r="AR305" s="185" t="s">
        <v>136</v>
      </c>
      <c r="AT305" s="185" t="s">
        <v>131</v>
      </c>
      <c r="AU305" s="185" t="s">
        <v>79</v>
      </c>
      <c r="AY305" s="18" t="s">
        <v>128</v>
      </c>
      <c r="BE305" s="186">
        <f>IF(N305="základní",J305,0)</f>
        <v>0</v>
      </c>
      <c r="BF305" s="186">
        <f>IF(N305="snížená",J305,0)</f>
        <v>0</v>
      </c>
      <c r="BG305" s="186">
        <f>IF(N305="zákl. přenesená",J305,0)</f>
        <v>0</v>
      </c>
      <c r="BH305" s="186">
        <f>IF(N305="sníž. přenesená",J305,0)</f>
        <v>0</v>
      </c>
      <c r="BI305" s="186">
        <f>IF(N305="nulová",J305,0)</f>
        <v>0</v>
      </c>
      <c r="BJ305" s="18" t="s">
        <v>77</v>
      </c>
      <c r="BK305" s="186">
        <f>ROUND(I305*H305,2)</f>
        <v>0</v>
      </c>
      <c r="BL305" s="18" t="s">
        <v>136</v>
      </c>
      <c r="BM305" s="185" t="s">
        <v>396</v>
      </c>
    </row>
    <row r="306" spans="1:47" s="2" customFormat="1" ht="11.25">
      <c r="A306" s="35"/>
      <c r="B306" s="36"/>
      <c r="C306" s="37"/>
      <c r="D306" s="187" t="s">
        <v>138</v>
      </c>
      <c r="E306" s="37"/>
      <c r="F306" s="188" t="s">
        <v>397</v>
      </c>
      <c r="G306" s="37"/>
      <c r="H306" s="37"/>
      <c r="I306" s="189"/>
      <c r="J306" s="37"/>
      <c r="K306" s="37"/>
      <c r="L306" s="40"/>
      <c r="M306" s="190"/>
      <c r="N306" s="191"/>
      <c r="O306" s="65"/>
      <c r="P306" s="65"/>
      <c r="Q306" s="65"/>
      <c r="R306" s="65"/>
      <c r="S306" s="65"/>
      <c r="T306" s="66"/>
      <c r="U306" s="35"/>
      <c r="V306" s="35"/>
      <c r="W306" s="35"/>
      <c r="X306" s="35"/>
      <c r="Y306" s="35"/>
      <c r="Z306" s="35"/>
      <c r="AA306" s="35"/>
      <c r="AB306" s="35"/>
      <c r="AC306" s="35"/>
      <c r="AD306" s="35"/>
      <c r="AE306" s="35"/>
      <c r="AT306" s="18" t="s">
        <v>138</v>
      </c>
      <c r="AU306" s="18" t="s">
        <v>79</v>
      </c>
    </row>
    <row r="307" spans="1:47" s="2" customFormat="1" ht="39">
      <c r="A307" s="35"/>
      <c r="B307" s="36"/>
      <c r="C307" s="37"/>
      <c r="D307" s="194" t="s">
        <v>194</v>
      </c>
      <c r="E307" s="37"/>
      <c r="F307" s="225" t="s">
        <v>398</v>
      </c>
      <c r="G307" s="37"/>
      <c r="H307" s="37"/>
      <c r="I307" s="189"/>
      <c r="J307" s="37"/>
      <c r="K307" s="37"/>
      <c r="L307" s="40"/>
      <c r="M307" s="190"/>
      <c r="N307" s="191"/>
      <c r="O307" s="65"/>
      <c r="P307" s="65"/>
      <c r="Q307" s="65"/>
      <c r="R307" s="65"/>
      <c r="S307" s="65"/>
      <c r="T307" s="66"/>
      <c r="U307" s="35"/>
      <c r="V307" s="35"/>
      <c r="W307" s="35"/>
      <c r="X307" s="35"/>
      <c r="Y307" s="35"/>
      <c r="Z307" s="35"/>
      <c r="AA307" s="35"/>
      <c r="AB307" s="35"/>
      <c r="AC307" s="35"/>
      <c r="AD307" s="35"/>
      <c r="AE307" s="35"/>
      <c r="AT307" s="18" t="s">
        <v>194</v>
      </c>
      <c r="AU307" s="18" t="s">
        <v>79</v>
      </c>
    </row>
    <row r="308" spans="2:51" s="13" customFormat="1" ht="11.25">
      <c r="B308" s="192"/>
      <c r="C308" s="193"/>
      <c r="D308" s="194" t="s">
        <v>140</v>
      </c>
      <c r="E308" s="195" t="s">
        <v>19</v>
      </c>
      <c r="F308" s="196" t="s">
        <v>391</v>
      </c>
      <c r="G308" s="193"/>
      <c r="H308" s="195" t="s">
        <v>19</v>
      </c>
      <c r="I308" s="197"/>
      <c r="J308" s="193"/>
      <c r="K308" s="193"/>
      <c r="L308" s="198"/>
      <c r="M308" s="199"/>
      <c r="N308" s="200"/>
      <c r="O308" s="200"/>
      <c r="P308" s="200"/>
      <c r="Q308" s="200"/>
      <c r="R308" s="200"/>
      <c r="S308" s="200"/>
      <c r="T308" s="201"/>
      <c r="AT308" s="202" t="s">
        <v>140</v>
      </c>
      <c r="AU308" s="202" t="s">
        <v>79</v>
      </c>
      <c r="AV308" s="13" t="s">
        <v>77</v>
      </c>
      <c r="AW308" s="13" t="s">
        <v>31</v>
      </c>
      <c r="AX308" s="13" t="s">
        <v>69</v>
      </c>
      <c r="AY308" s="202" t="s">
        <v>128</v>
      </c>
    </row>
    <row r="309" spans="2:51" s="14" customFormat="1" ht="11.25">
      <c r="B309" s="203"/>
      <c r="C309" s="204"/>
      <c r="D309" s="194" t="s">
        <v>140</v>
      </c>
      <c r="E309" s="205" t="s">
        <v>19</v>
      </c>
      <c r="F309" s="206" t="s">
        <v>399</v>
      </c>
      <c r="G309" s="204"/>
      <c r="H309" s="207">
        <v>2</v>
      </c>
      <c r="I309" s="208"/>
      <c r="J309" s="204"/>
      <c r="K309" s="204"/>
      <c r="L309" s="209"/>
      <c r="M309" s="210"/>
      <c r="N309" s="211"/>
      <c r="O309" s="211"/>
      <c r="P309" s="211"/>
      <c r="Q309" s="211"/>
      <c r="R309" s="211"/>
      <c r="S309" s="211"/>
      <c r="T309" s="212"/>
      <c r="AT309" s="213" t="s">
        <v>140</v>
      </c>
      <c r="AU309" s="213" t="s">
        <v>79</v>
      </c>
      <c r="AV309" s="14" t="s">
        <v>79</v>
      </c>
      <c r="AW309" s="14" t="s">
        <v>31</v>
      </c>
      <c r="AX309" s="14" t="s">
        <v>69</v>
      </c>
      <c r="AY309" s="213" t="s">
        <v>128</v>
      </c>
    </row>
    <row r="310" spans="2:51" s="13" customFormat="1" ht="11.25">
      <c r="B310" s="192"/>
      <c r="C310" s="193"/>
      <c r="D310" s="194" t="s">
        <v>140</v>
      </c>
      <c r="E310" s="195" t="s">
        <v>19</v>
      </c>
      <c r="F310" s="196" t="s">
        <v>400</v>
      </c>
      <c r="G310" s="193"/>
      <c r="H310" s="195" t="s">
        <v>19</v>
      </c>
      <c r="I310" s="197"/>
      <c r="J310" s="193"/>
      <c r="K310" s="193"/>
      <c r="L310" s="198"/>
      <c r="M310" s="199"/>
      <c r="N310" s="200"/>
      <c r="O310" s="200"/>
      <c r="P310" s="200"/>
      <c r="Q310" s="200"/>
      <c r="R310" s="200"/>
      <c r="S310" s="200"/>
      <c r="T310" s="201"/>
      <c r="AT310" s="202" t="s">
        <v>140</v>
      </c>
      <c r="AU310" s="202" t="s">
        <v>79</v>
      </c>
      <c r="AV310" s="13" t="s">
        <v>77</v>
      </c>
      <c r="AW310" s="13" t="s">
        <v>31</v>
      </c>
      <c r="AX310" s="13" t="s">
        <v>69</v>
      </c>
      <c r="AY310" s="202" t="s">
        <v>128</v>
      </c>
    </row>
    <row r="311" spans="2:51" s="14" customFormat="1" ht="11.25">
      <c r="B311" s="203"/>
      <c r="C311" s="204"/>
      <c r="D311" s="194" t="s">
        <v>140</v>
      </c>
      <c r="E311" s="205" t="s">
        <v>19</v>
      </c>
      <c r="F311" s="206" t="s">
        <v>401</v>
      </c>
      <c r="G311" s="204"/>
      <c r="H311" s="207">
        <v>11</v>
      </c>
      <c r="I311" s="208"/>
      <c r="J311" s="204"/>
      <c r="K311" s="204"/>
      <c r="L311" s="209"/>
      <c r="M311" s="210"/>
      <c r="N311" s="211"/>
      <c r="O311" s="211"/>
      <c r="P311" s="211"/>
      <c r="Q311" s="211"/>
      <c r="R311" s="211"/>
      <c r="S311" s="211"/>
      <c r="T311" s="212"/>
      <c r="AT311" s="213" t="s">
        <v>140</v>
      </c>
      <c r="AU311" s="213" t="s">
        <v>79</v>
      </c>
      <c r="AV311" s="14" t="s">
        <v>79</v>
      </c>
      <c r="AW311" s="14" t="s">
        <v>31</v>
      </c>
      <c r="AX311" s="14" t="s">
        <v>69</v>
      </c>
      <c r="AY311" s="213" t="s">
        <v>128</v>
      </c>
    </row>
    <row r="312" spans="2:51" s="15" customFormat="1" ht="11.25">
      <c r="B312" s="214"/>
      <c r="C312" s="215"/>
      <c r="D312" s="194" t="s">
        <v>140</v>
      </c>
      <c r="E312" s="216" t="s">
        <v>19</v>
      </c>
      <c r="F312" s="217" t="s">
        <v>142</v>
      </c>
      <c r="G312" s="215"/>
      <c r="H312" s="218">
        <v>13</v>
      </c>
      <c r="I312" s="219"/>
      <c r="J312" s="215"/>
      <c r="K312" s="215"/>
      <c r="L312" s="220"/>
      <c r="M312" s="221"/>
      <c r="N312" s="222"/>
      <c r="O312" s="222"/>
      <c r="P312" s="222"/>
      <c r="Q312" s="222"/>
      <c r="R312" s="222"/>
      <c r="S312" s="222"/>
      <c r="T312" s="223"/>
      <c r="AT312" s="224" t="s">
        <v>140</v>
      </c>
      <c r="AU312" s="224" t="s">
        <v>79</v>
      </c>
      <c r="AV312" s="15" t="s">
        <v>136</v>
      </c>
      <c r="AW312" s="15" t="s">
        <v>31</v>
      </c>
      <c r="AX312" s="15" t="s">
        <v>77</v>
      </c>
      <c r="AY312" s="224" t="s">
        <v>128</v>
      </c>
    </row>
    <row r="313" spans="1:65" s="2" customFormat="1" ht="55.5" customHeight="1">
      <c r="A313" s="35"/>
      <c r="B313" s="36"/>
      <c r="C313" s="174" t="s">
        <v>402</v>
      </c>
      <c r="D313" s="174" t="s">
        <v>131</v>
      </c>
      <c r="E313" s="175" t="s">
        <v>403</v>
      </c>
      <c r="F313" s="176" t="s">
        <v>404</v>
      </c>
      <c r="G313" s="177" t="s">
        <v>134</v>
      </c>
      <c r="H313" s="178">
        <v>10</v>
      </c>
      <c r="I313" s="179"/>
      <c r="J313" s="180">
        <f>ROUND(I313*H313,2)</f>
        <v>0</v>
      </c>
      <c r="K313" s="176" t="s">
        <v>135</v>
      </c>
      <c r="L313" s="40"/>
      <c r="M313" s="181" t="s">
        <v>19</v>
      </c>
      <c r="N313" s="182" t="s">
        <v>40</v>
      </c>
      <c r="O313" s="65"/>
      <c r="P313" s="183">
        <f>O313*H313</f>
        <v>0</v>
      </c>
      <c r="Q313" s="183">
        <v>0</v>
      </c>
      <c r="R313" s="183">
        <f>Q313*H313</f>
        <v>0</v>
      </c>
      <c r="S313" s="183">
        <v>0.069</v>
      </c>
      <c r="T313" s="184">
        <f>S313*H313</f>
        <v>0.6900000000000001</v>
      </c>
      <c r="U313" s="35"/>
      <c r="V313" s="35"/>
      <c r="W313" s="35"/>
      <c r="X313" s="35"/>
      <c r="Y313" s="35"/>
      <c r="Z313" s="35"/>
      <c r="AA313" s="35"/>
      <c r="AB313" s="35"/>
      <c r="AC313" s="35"/>
      <c r="AD313" s="35"/>
      <c r="AE313" s="35"/>
      <c r="AR313" s="185" t="s">
        <v>136</v>
      </c>
      <c r="AT313" s="185" t="s">
        <v>131</v>
      </c>
      <c r="AU313" s="185" t="s">
        <v>79</v>
      </c>
      <c r="AY313" s="18" t="s">
        <v>128</v>
      </c>
      <c r="BE313" s="186">
        <f>IF(N313="základní",J313,0)</f>
        <v>0</v>
      </c>
      <c r="BF313" s="186">
        <f>IF(N313="snížená",J313,0)</f>
        <v>0</v>
      </c>
      <c r="BG313" s="186">
        <f>IF(N313="zákl. přenesená",J313,0)</f>
        <v>0</v>
      </c>
      <c r="BH313" s="186">
        <f>IF(N313="sníž. přenesená",J313,0)</f>
        <v>0</v>
      </c>
      <c r="BI313" s="186">
        <f>IF(N313="nulová",J313,0)</f>
        <v>0</v>
      </c>
      <c r="BJ313" s="18" t="s">
        <v>77</v>
      </c>
      <c r="BK313" s="186">
        <f>ROUND(I313*H313,2)</f>
        <v>0</v>
      </c>
      <c r="BL313" s="18" t="s">
        <v>136</v>
      </c>
      <c r="BM313" s="185" t="s">
        <v>405</v>
      </c>
    </row>
    <row r="314" spans="1:47" s="2" customFormat="1" ht="11.25">
      <c r="A314" s="35"/>
      <c r="B314" s="36"/>
      <c r="C314" s="37"/>
      <c r="D314" s="187" t="s">
        <v>138</v>
      </c>
      <c r="E314" s="37"/>
      <c r="F314" s="188" t="s">
        <v>406</v>
      </c>
      <c r="G314" s="37"/>
      <c r="H314" s="37"/>
      <c r="I314" s="189"/>
      <c r="J314" s="37"/>
      <c r="K314" s="37"/>
      <c r="L314" s="40"/>
      <c r="M314" s="190"/>
      <c r="N314" s="191"/>
      <c r="O314" s="65"/>
      <c r="P314" s="65"/>
      <c r="Q314" s="65"/>
      <c r="R314" s="65"/>
      <c r="S314" s="65"/>
      <c r="T314" s="66"/>
      <c r="U314" s="35"/>
      <c r="V314" s="35"/>
      <c r="W314" s="35"/>
      <c r="X314" s="35"/>
      <c r="Y314" s="35"/>
      <c r="Z314" s="35"/>
      <c r="AA314" s="35"/>
      <c r="AB314" s="35"/>
      <c r="AC314" s="35"/>
      <c r="AD314" s="35"/>
      <c r="AE314" s="35"/>
      <c r="AT314" s="18" t="s">
        <v>138</v>
      </c>
      <c r="AU314" s="18" t="s">
        <v>79</v>
      </c>
    </row>
    <row r="315" spans="2:51" s="13" customFormat="1" ht="11.25">
      <c r="B315" s="192"/>
      <c r="C315" s="193"/>
      <c r="D315" s="194" t="s">
        <v>140</v>
      </c>
      <c r="E315" s="195" t="s">
        <v>19</v>
      </c>
      <c r="F315" s="196" t="s">
        <v>407</v>
      </c>
      <c r="G315" s="193"/>
      <c r="H315" s="195" t="s">
        <v>19</v>
      </c>
      <c r="I315" s="197"/>
      <c r="J315" s="193"/>
      <c r="K315" s="193"/>
      <c r="L315" s="198"/>
      <c r="M315" s="199"/>
      <c r="N315" s="200"/>
      <c r="O315" s="200"/>
      <c r="P315" s="200"/>
      <c r="Q315" s="200"/>
      <c r="R315" s="200"/>
      <c r="S315" s="200"/>
      <c r="T315" s="201"/>
      <c r="AT315" s="202" t="s">
        <v>140</v>
      </c>
      <c r="AU315" s="202" t="s">
        <v>79</v>
      </c>
      <c r="AV315" s="13" t="s">
        <v>77</v>
      </c>
      <c r="AW315" s="13" t="s">
        <v>31</v>
      </c>
      <c r="AX315" s="13" t="s">
        <v>69</v>
      </c>
      <c r="AY315" s="202" t="s">
        <v>128</v>
      </c>
    </row>
    <row r="316" spans="2:51" s="14" customFormat="1" ht="11.25">
      <c r="B316" s="203"/>
      <c r="C316" s="204"/>
      <c r="D316" s="194" t="s">
        <v>140</v>
      </c>
      <c r="E316" s="205" t="s">
        <v>19</v>
      </c>
      <c r="F316" s="206" t="s">
        <v>196</v>
      </c>
      <c r="G316" s="204"/>
      <c r="H316" s="207">
        <v>10</v>
      </c>
      <c r="I316" s="208"/>
      <c r="J316" s="204"/>
      <c r="K316" s="204"/>
      <c r="L316" s="209"/>
      <c r="M316" s="210"/>
      <c r="N316" s="211"/>
      <c r="O316" s="211"/>
      <c r="P316" s="211"/>
      <c r="Q316" s="211"/>
      <c r="R316" s="211"/>
      <c r="S316" s="211"/>
      <c r="T316" s="212"/>
      <c r="AT316" s="213" t="s">
        <v>140</v>
      </c>
      <c r="AU316" s="213" t="s">
        <v>79</v>
      </c>
      <c r="AV316" s="14" t="s">
        <v>79</v>
      </c>
      <c r="AW316" s="14" t="s">
        <v>31</v>
      </c>
      <c r="AX316" s="14" t="s">
        <v>69</v>
      </c>
      <c r="AY316" s="213" t="s">
        <v>128</v>
      </c>
    </row>
    <row r="317" spans="2:51" s="15" customFormat="1" ht="11.25">
      <c r="B317" s="214"/>
      <c r="C317" s="215"/>
      <c r="D317" s="194" t="s">
        <v>140</v>
      </c>
      <c r="E317" s="216" t="s">
        <v>19</v>
      </c>
      <c r="F317" s="217" t="s">
        <v>142</v>
      </c>
      <c r="G317" s="215"/>
      <c r="H317" s="218">
        <v>10</v>
      </c>
      <c r="I317" s="219"/>
      <c r="J317" s="215"/>
      <c r="K317" s="215"/>
      <c r="L317" s="220"/>
      <c r="M317" s="221"/>
      <c r="N317" s="222"/>
      <c r="O317" s="222"/>
      <c r="P317" s="222"/>
      <c r="Q317" s="222"/>
      <c r="R317" s="222"/>
      <c r="S317" s="222"/>
      <c r="T317" s="223"/>
      <c r="AT317" s="224" t="s">
        <v>140</v>
      </c>
      <c r="AU317" s="224" t="s">
        <v>79</v>
      </c>
      <c r="AV317" s="15" t="s">
        <v>136</v>
      </c>
      <c r="AW317" s="15" t="s">
        <v>31</v>
      </c>
      <c r="AX317" s="15" t="s">
        <v>77</v>
      </c>
      <c r="AY317" s="224" t="s">
        <v>128</v>
      </c>
    </row>
    <row r="318" spans="1:65" s="2" customFormat="1" ht="55.5" customHeight="1">
      <c r="A318" s="35"/>
      <c r="B318" s="36"/>
      <c r="C318" s="174" t="s">
        <v>408</v>
      </c>
      <c r="D318" s="174" t="s">
        <v>131</v>
      </c>
      <c r="E318" s="175" t="s">
        <v>409</v>
      </c>
      <c r="F318" s="176" t="s">
        <v>410</v>
      </c>
      <c r="G318" s="177" t="s">
        <v>134</v>
      </c>
      <c r="H318" s="178">
        <v>7</v>
      </c>
      <c r="I318" s="179"/>
      <c r="J318" s="180">
        <f>ROUND(I318*H318,2)</f>
        <v>0</v>
      </c>
      <c r="K318" s="176" t="s">
        <v>135</v>
      </c>
      <c r="L318" s="40"/>
      <c r="M318" s="181" t="s">
        <v>19</v>
      </c>
      <c r="N318" s="182" t="s">
        <v>40</v>
      </c>
      <c r="O318" s="65"/>
      <c r="P318" s="183">
        <f>O318*H318</f>
        <v>0</v>
      </c>
      <c r="Q318" s="183">
        <v>0</v>
      </c>
      <c r="R318" s="183">
        <f>Q318*H318</f>
        <v>0</v>
      </c>
      <c r="S318" s="183">
        <v>0.138</v>
      </c>
      <c r="T318" s="184">
        <f>S318*H318</f>
        <v>0.9660000000000001</v>
      </c>
      <c r="U318" s="35"/>
      <c r="V318" s="35"/>
      <c r="W318" s="35"/>
      <c r="X318" s="35"/>
      <c r="Y318" s="35"/>
      <c r="Z318" s="35"/>
      <c r="AA318" s="35"/>
      <c r="AB318" s="35"/>
      <c r="AC318" s="35"/>
      <c r="AD318" s="35"/>
      <c r="AE318" s="35"/>
      <c r="AR318" s="185" t="s">
        <v>136</v>
      </c>
      <c r="AT318" s="185" t="s">
        <v>131</v>
      </c>
      <c r="AU318" s="185" t="s">
        <v>79</v>
      </c>
      <c r="AY318" s="18" t="s">
        <v>128</v>
      </c>
      <c r="BE318" s="186">
        <f>IF(N318="základní",J318,0)</f>
        <v>0</v>
      </c>
      <c r="BF318" s="186">
        <f>IF(N318="snížená",J318,0)</f>
        <v>0</v>
      </c>
      <c r="BG318" s="186">
        <f>IF(N318="zákl. přenesená",J318,0)</f>
        <v>0</v>
      </c>
      <c r="BH318" s="186">
        <f>IF(N318="sníž. přenesená",J318,0)</f>
        <v>0</v>
      </c>
      <c r="BI318" s="186">
        <f>IF(N318="nulová",J318,0)</f>
        <v>0</v>
      </c>
      <c r="BJ318" s="18" t="s">
        <v>77</v>
      </c>
      <c r="BK318" s="186">
        <f>ROUND(I318*H318,2)</f>
        <v>0</v>
      </c>
      <c r="BL318" s="18" t="s">
        <v>136</v>
      </c>
      <c r="BM318" s="185" t="s">
        <v>411</v>
      </c>
    </row>
    <row r="319" spans="1:47" s="2" customFormat="1" ht="11.25">
      <c r="A319" s="35"/>
      <c r="B319" s="36"/>
      <c r="C319" s="37"/>
      <c r="D319" s="187" t="s">
        <v>138</v>
      </c>
      <c r="E319" s="37"/>
      <c r="F319" s="188" t="s">
        <v>412</v>
      </c>
      <c r="G319" s="37"/>
      <c r="H319" s="37"/>
      <c r="I319" s="189"/>
      <c r="J319" s="37"/>
      <c r="K319" s="37"/>
      <c r="L319" s="40"/>
      <c r="M319" s="190"/>
      <c r="N319" s="191"/>
      <c r="O319" s="65"/>
      <c r="P319" s="65"/>
      <c r="Q319" s="65"/>
      <c r="R319" s="65"/>
      <c r="S319" s="65"/>
      <c r="T319" s="66"/>
      <c r="U319" s="35"/>
      <c r="V319" s="35"/>
      <c r="W319" s="35"/>
      <c r="X319" s="35"/>
      <c r="Y319" s="35"/>
      <c r="Z319" s="35"/>
      <c r="AA319" s="35"/>
      <c r="AB319" s="35"/>
      <c r="AC319" s="35"/>
      <c r="AD319" s="35"/>
      <c r="AE319" s="35"/>
      <c r="AT319" s="18" t="s">
        <v>138</v>
      </c>
      <c r="AU319" s="18" t="s">
        <v>79</v>
      </c>
    </row>
    <row r="320" spans="2:51" s="13" customFormat="1" ht="11.25">
      <c r="B320" s="192"/>
      <c r="C320" s="193"/>
      <c r="D320" s="194" t="s">
        <v>140</v>
      </c>
      <c r="E320" s="195" t="s">
        <v>19</v>
      </c>
      <c r="F320" s="196" t="s">
        <v>413</v>
      </c>
      <c r="G320" s="193"/>
      <c r="H320" s="195" t="s">
        <v>19</v>
      </c>
      <c r="I320" s="197"/>
      <c r="J320" s="193"/>
      <c r="K320" s="193"/>
      <c r="L320" s="198"/>
      <c r="M320" s="199"/>
      <c r="N320" s="200"/>
      <c r="O320" s="200"/>
      <c r="P320" s="200"/>
      <c r="Q320" s="200"/>
      <c r="R320" s="200"/>
      <c r="S320" s="200"/>
      <c r="T320" s="201"/>
      <c r="AT320" s="202" t="s">
        <v>140</v>
      </c>
      <c r="AU320" s="202" t="s">
        <v>79</v>
      </c>
      <c r="AV320" s="13" t="s">
        <v>77</v>
      </c>
      <c r="AW320" s="13" t="s">
        <v>31</v>
      </c>
      <c r="AX320" s="13" t="s">
        <v>69</v>
      </c>
      <c r="AY320" s="202" t="s">
        <v>128</v>
      </c>
    </row>
    <row r="321" spans="2:51" s="14" customFormat="1" ht="11.25">
      <c r="B321" s="203"/>
      <c r="C321" s="204"/>
      <c r="D321" s="194" t="s">
        <v>140</v>
      </c>
      <c r="E321" s="205" t="s">
        <v>19</v>
      </c>
      <c r="F321" s="206" t="s">
        <v>175</v>
      </c>
      <c r="G321" s="204"/>
      <c r="H321" s="207">
        <v>7</v>
      </c>
      <c r="I321" s="208"/>
      <c r="J321" s="204"/>
      <c r="K321" s="204"/>
      <c r="L321" s="209"/>
      <c r="M321" s="210"/>
      <c r="N321" s="211"/>
      <c r="O321" s="211"/>
      <c r="P321" s="211"/>
      <c r="Q321" s="211"/>
      <c r="R321" s="211"/>
      <c r="S321" s="211"/>
      <c r="T321" s="212"/>
      <c r="AT321" s="213" t="s">
        <v>140</v>
      </c>
      <c r="AU321" s="213" t="s">
        <v>79</v>
      </c>
      <c r="AV321" s="14" t="s">
        <v>79</v>
      </c>
      <c r="AW321" s="14" t="s">
        <v>31</v>
      </c>
      <c r="AX321" s="14" t="s">
        <v>69</v>
      </c>
      <c r="AY321" s="213" t="s">
        <v>128</v>
      </c>
    </row>
    <row r="322" spans="2:51" s="15" customFormat="1" ht="11.25">
      <c r="B322" s="214"/>
      <c r="C322" s="215"/>
      <c r="D322" s="194" t="s">
        <v>140</v>
      </c>
      <c r="E322" s="216" t="s">
        <v>19</v>
      </c>
      <c r="F322" s="217" t="s">
        <v>142</v>
      </c>
      <c r="G322" s="215"/>
      <c r="H322" s="218">
        <v>7</v>
      </c>
      <c r="I322" s="219"/>
      <c r="J322" s="215"/>
      <c r="K322" s="215"/>
      <c r="L322" s="220"/>
      <c r="M322" s="221"/>
      <c r="N322" s="222"/>
      <c r="O322" s="222"/>
      <c r="P322" s="222"/>
      <c r="Q322" s="222"/>
      <c r="R322" s="222"/>
      <c r="S322" s="222"/>
      <c r="T322" s="223"/>
      <c r="AT322" s="224" t="s">
        <v>140</v>
      </c>
      <c r="AU322" s="224" t="s">
        <v>79</v>
      </c>
      <c r="AV322" s="15" t="s">
        <v>136</v>
      </c>
      <c r="AW322" s="15" t="s">
        <v>31</v>
      </c>
      <c r="AX322" s="15" t="s">
        <v>77</v>
      </c>
      <c r="AY322" s="224" t="s">
        <v>128</v>
      </c>
    </row>
    <row r="323" spans="1:65" s="2" customFormat="1" ht="55.5" customHeight="1">
      <c r="A323" s="35"/>
      <c r="B323" s="36"/>
      <c r="C323" s="174" t="s">
        <v>414</v>
      </c>
      <c r="D323" s="174" t="s">
        <v>131</v>
      </c>
      <c r="E323" s="175" t="s">
        <v>415</v>
      </c>
      <c r="F323" s="176" t="s">
        <v>416</v>
      </c>
      <c r="G323" s="177" t="s">
        <v>134</v>
      </c>
      <c r="H323" s="178">
        <v>1</v>
      </c>
      <c r="I323" s="179"/>
      <c r="J323" s="180">
        <f>ROUND(I323*H323,2)</f>
        <v>0</v>
      </c>
      <c r="K323" s="176" t="s">
        <v>135</v>
      </c>
      <c r="L323" s="40"/>
      <c r="M323" s="181" t="s">
        <v>19</v>
      </c>
      <c r="N323" s="182" t="s">
        <v>40</v>
      </c>
      <c r="O323" s="65"/>
      <c r="P323" s="183">
        <f>O323*H323</f>
        <v>0</v>
      </c>
      <c r="Q323" s="183">
        <v>0</v>
      </c>
      <c r="R323" s="183">
        <f>Q323*H323</f>
        <v>0</v>
      </c>
      <c r="S323" s="183">
        <v>0.276</v>
      </c>
      <c r="T323" s="184">
        <f>S323*H323</f>
        <v>0.276</v>
      </c>
      <c r="U323" s="35"/>
      <c r="V323" s="35"/>
      <c r="W323" s="35"/>
      <c r="X323" s="35"/>
      <c r="Y323" s="35"/>
      <c r="Z323" s="35"/>
      <c r="AA323" s="35"/>
      <c r="AB323" s="35"/>
      <c r="AC323" s="35"/>
      <c r="AD323" s="35"/>
      <c r="AE323" s="35"/>
      <c r="AR323" s="185" t="s">
        <v>136</v>
      </c>
      <c r="AT323" s="185" t="s">
        <v>131</v>
      </c>
      <c r="AU323" s="185" t="s">
        <v>79</v>
      </c>
      <c r="AY323" s="18" t="s">
        <v>128</v>
      </c>
      <c r="BE323" s="186">
        <f>IF(N323="základní",J323,0)</f>
        <v>0</v>
      </c>
      <c r="BF323" s="186">
        <f>IF(N323="snížená",J323,0)</f>
        <v>0</v>
      </c>
      <c r="BG323" s="186">
        <f>IF(N323="zákl. přenesená",J323,0)</f>
        <v>0</v>
      </c>
      <c r="BH323" s="186">
        <f>IF(N323="sníž. přenesená",J323,0)</f>
        <v>0</v>
      </c>
      <c r="BI323" s="186">
        <f>IF(N323="nulová",J323,0)</f>
        <v>0</v>
      </c>
      <c r="BJ323" s="18" t="s">
        <v>77</v>
      </c>
      <c r="BK323" s="186">
        <f>ROUND(I323*H323,2)</f>
        <v>0</v>
      </c>
      <c r="BL323" s="18" t="s">
        <v>136</v>
      </c>
      <c r="BM323" s="185" t="s">
        <v>417</v>
      </c>
    </row>
    <row r="324" spans="1:47" s="2" customFormat="1" ht="11.25">
      <c r="A324" s="35"/>
      <c r="B324" s="36"/>
      <c r="C324" s="37"/>
      <c r="D324" s="187" t="s">
        <v>138</v>
      </c>
      <c r="E324" s="37"/>
      <c r="F324" s="188" t="s">
        <v>418</v>
      </c>
      <c r="G324" s="37"/>
      <c r="H324" s="37"/>
      <c r="I324" s="189"/>
      <c r="J324" s="37"/>
      <c r="K324" s="37"/>
      <c r="L324" s="40"/>
      <c r="M324" s="190"/>
      <c r="N324" s="191"/>
      <c r="O324" s="65"/>
      <c r="P324" s="65"/>
      <c r="Q324" s="65"/>
      <c r="R324" s="65"/>
      <c r="S324" s="65"/>
      <c r="T324" s="66"/>
      <c r="U324" s="35"/>
      <c r="V324" s="35"/>
      <c r="W324" s="35"/>
      <c r="X324" s="35"/>
      <c r="Y324" s="35"/>
      <c r="Z324" s="35"/>
      <c r="AA324" s="35"/>
      <c r="AB324" s="35"/>
      <c r="AC324" s="35"/>
      <c r="AD324" s="35"/>
      <c r="AE324" s="35"/>
      <c r="AT324" s="18" t="s">
        <v>138</v>
      </c>
      <c r="AU324" s="18" t="s">
        <v>79</v>
      </c>
    </row>
    <row r="325" spans="2:51" s="13" customFormat="1" ht="11.25">
      <c r="B325" s="192"/>
      <c r="C325" s="193"/>
      <c r="D325" s="194" t="s">
        <v>140</v>
      </c>
      <c r="E325" s="195" t="s">
        <v>19</v>
      </c>
      <c r="F325" s="196" t="s">
        <v>419</v>
      </c>
      <c r="G325" s="193"/>
      <c r="H325" s="195" t="s">
        <v>19</v>
      </c>
      <c r="I325" s="197"/>
      <c r="J325" s="193"/>
      <c r="K325" s="193"/>
      <c r="L325" s="198"/>
      <c r="M325" s="199"/>
      <c r="N325" s="200"/>
      <c r="O325" s="200"/>
      <c r="P325" s="200"/>
      <c r="Q325" s="200"/>
      <c r="R325" s="200"/>
      <c r="S325" s="200"/>
      <c r="T325" s="201"/>
      <c r="AT325" s="202" t="s">
        <v>140</v>
      </c>
      <c r="AU325" s="202" t="s">
        <v>79</v>
      </c>
      <c r="AV325" s="13" t="s">
        <v>77</v>
      </c>
      <c r="AW325" s="13" t="s">
        <v>31</v>
      </c>
      <c r="AX325" s="13" t="s">
        <v>69</v>
      </c>
      <c r="AY325" s="202" t="s">
        <v>128</v>
      </c>
    </row>
    <row r="326" spans="2:51" s="14" customFormat="1" ht="11.25">
      <c r="B326" s="203"/>
      <c r="C326" s="204"/>
      <c r="D326" s="194" t="s">
        <v>140</v>
      </c>
      <c r="E326" s="205" t="s">
        <v>19</v>
      </c>
      <c r="F326" s="206" t="s">
        <v>77</v>
      </c>
      <c r="G326" s="204"/>
      <c r="H326" s="207">
        <v>1</v>
      </c>
      <c r="I326" s="208"/>
      <c r="J326" s="204"/>
      <c r="K326" s="204"/>
      <c r="L326" s="209"/>
      <c r="M326" s="210"/>
      <c r="N326" s="211"/>
      <c r="O326" s="211"/>
      <c r="P326" s="211"/>
      <c r="Q326" s="211"/>
      <c r="R326" s="211"/>
      <c r="S326" s="211"/>
      <c r="T326" s="212"/>
      <c r="AT326" s="213" t="s">
        <v>140</v>
      </c>
      <c r="AU326" s="213" t="s">
        <v>79</v>
      </c>
      <c r="AV326" s="14" t="s">
        <v>79</v>
      </c>
      <c r="AW326" s="14" t="s">
        <v>31</v>
      </c>
      <c r="AX326" s="14" t="s">
        <v>69</v>
      </c>
      <c r="AY326" s="213" t="s">
        <v>128</v>
      </c>
    </row>
    <row r="327" spans="2:51" s="15" customFormat="1" ht="11.25">
      <c r="B327" s="214"/>
      <c r="C327" s="215"/>
      <c r="D327" s="194" t="s">
        <v>140</v>
      </c>
      <c r="E327" s="216" t="s">
        <v>19</v>
      </c>
      <c r="F327" s="217" t="s">
        <v>142</v>
      </c>
      <c r="G327" s="215"/>
      <c r="H327" s="218">
        <v>1</v>
      </c>
      <c r="I327" s="219"/>
      <c r="J327" s="215"/>
      <c r="K327" s="215"/>
      <c r="L327" s="220"/>
      <c r="M327" s="221"/>
      <c r="N327" s="222"/>
      <c r="O327" s="222"/>
      <c r="P327" s="222"/>
      <c r="Q327" s="222"/>
      <c r="R327" s="222"/>
      <c r="S327" s="222"/>
      <c r="T327" s="223"/>
      <c r="AT327" s="224" t="s">
        <v>140</v>
      </c>
      <c r="AU327" s="224" t="s">
        <v>79</v>
      </c>
      <c r="AV327" s="15" t="s">
        <v>136</v>
      </c>
      <c r="AW327" s="15" t="s">
        <v>31</v>
      </c>
      <c r="AX327" s="15" t="s">
        <v>77</v>
      </c>
      <c r="AY327" s="224" t="s">
        <v>128</v>
      </c>
    </row>
    <row r="328" spans="1:65" s="2" customFormat="1" ht="55.5" customHeight="1">
      <c r="A328" s="35"/>
      <c r="B328" s="36"/>
      <c r="C328" s="174" t="s">
        <v>420</v>
      </c>
      <c r="D328" s="174" t="s">
        <v>131</v>
      </c>
      <c r="E328" s="175" t="s">
        <v>421</v>
      </c>
      <c r="F328" s="176" t="s">
        <v>422</v>
      </c>
      <c r="G328" s="177" t="s">
        <v>157</v>
      </c>
      <c r="H328" s="178">
        <v>3</v>
      </c>
      <c r="I328" s="179"/>
      <c r="J328" s="180">
        <f>ROUND(I328*H328,2)</f>
        <v>0</v>
      </c>
      <c r="K328" s="176" t="s">
        <v>135</v>
      </c>
      <c r="L328" s="40"/>
      <c r="M328" s="181" t="s">
        <v>19</v>
      </c>
      <c r="N328" s="182" t="s">
        <v>40</v>
      </c>
      <c r="O328" s="65"/>
      <c r="P328" s="183">
        <f>O328*H328</f>
        <v>0</v>
      </c>
      <c r="Q328" s="183">
        <v>0</v>
      </c>
      <c r="R328" s="183">
        <f>Q328*H328</f>
        <v>0</v>
      </c>
      <c r="S328" s="183">
        <v>0.27</v>
      </c>
      <c r="T328" s="184">
        <f>S328*H328</f>
        <v>0.81</v>
      </c>
      <c r="U328" s="35"/>
      <c r="V328" s="35"/>
      <c r="W328" s="35"/>
      <c r="X328" s="35"/>
      <c r="Y328" s="35"/>
      <c r="Z328" s="35"/>
      <c r="AA328" s="35"/>
      <c r="AB328" s="35"/>
      <c r="AC328" s="35"/>
      <c r="AD328" s="35"/>
      <c r="AE328" s="35"/>
      <c r="AR328" s="185" t="s">
        <v>136</v>
      </c>
      <c r="AT328" s="185" t="s">
        <v>131</v>
      </c>
      <c r="AU328" s="185" t="s">
        <v>79</v>
      </c>
      <c r="AY328" s="18" t="s">
        <v>128</v>
      </c>
      <c r="BE328" s="186">
        <f>IF(N328="základní",J328,0)</f>
        <v>0</v>
      </c>
      <c r="BF328" s="186">
        <f>IF(N328="snížená",J328,0)</f>
        <v>0</v>
      </c>
      <c r="BG328" s="186">
        <f>IF(N328="zákl. přenesená",J328,0)</f>
        <v>0</v>
      </c>
      <c r="BH328" s="186">
        <f>IF(N328="sníž. přenesená",J328,0)</f>
        <v>0</v>
      </c>
      <c r="BI328" s="186">
        <f>IF(N328="nulová",J328,0)</f>
        <v>0</v>
      </c>
      <c r="BJ328" s="18" t="s">
        <v>77</v>
      </c>
      <c r="BK328" s="186">
        <f>ROUND(I328*H328,2)</f>
        <v>0</v>
      </c>
      <c r="BL328" s="18" t="s">
        <v>136</v>
      </c>
      <c r="BM328" s="185" t="s">
        <v>423</v>
      </c>
    </row>
    <row r="329" spans="1:47" s="2" customFormat="1" ht="11.25">
      <c r="A329" s="35"/>
      <c r="B329" s="36"/>
      <c r="C329" s="37"/>
      <c r="D329" s="187" t="s">
        <v>138</v>
      </c>
      <c r="E329" s="37"/>
      <c r="F329" s="188" t="s">
        <v>424</v>
      </c>
      <c r="G329" s="37"/>
      <c r="H329" s="37"/>
      <c r="I329" s="189"/>
      <c r="J329" s="37"/>
      <c r="K329" s="37"/>
      <c r="L329" s="40"/>
      <c r="M329" s="190"/>
      <c r="N329" s="191"/>
      <c r="O329" s="65"/>
      <c r="P329" s="65"/>
      <c r="Q329" s="65"/>
      <c r="R329" s="65"/>
      <c r="S329" s="65"/>
      <c r="T329" s="66"/>
      <c r="U329" s="35"/>
      <c r="V329" s="35"/>
      <c r="W329" s="35"/>
      <c r="X329" s="35"/>
      <c r="Y329" s="35"/>
      <c r="Z329" s="35"/>
      <c r="AA329" s="35"/>
      <c r="AB329" s="35"/>
      <c r="AC329" s="35"/>
      <c r="AD329" s="35"/>
      <c r="AE329" s="35"/>
      <c r="AT329" s="18" t="s">
        <v>138</v>
      </c>
      <c r="AU329" s="18" t="s">
        <v>79</v>
      </c>
    </row>
    <row r="330" spans="2:51" s="13" customFormat="1" ht="11.25">
      <c r="B330" s="192"/>
      <c r="C330" s="193"/>
      <c r="D330" s="194" t="s">
        <v>140</v>
      </c>
      <c r="E330" s="195" t="s">
        <v>19</v>
      </c>
      <c r="F330" s="196" t="s">
        <v>419</v>
      </c>
      <c r="G330" s="193"/>
      <c r="H330" s="195" t="s">
        <v>19</v>
      </c>
      <c r="I330" s="197"/>
      <c r="J330" s="193"/>
      <c r="K330" s="193"/>
      <c r="L330" s="198"/>
      <c r="M330" s="199"/>
      <c r="N330" s="200"/>
      <c r="O330" s="200"/>
      <c r="P330" s="200"/>
      <c r="Q330" s="200"/>
      <c r="R330" s="200"/>
      <c r="S330" s="200"/>
      <c r="T330" s="201"/>
      <c r="AT330" s="202" t="s">
        <v>140</v>
      </c>
      <c r="AU330" s="202" t="s">
        <v>79</v>
      </c>
      <c r="AV330" s="13" t="s">
        <v>77</v>
      </c>
      <c r="AW330" s="13" t="s">
        <v>31</v>
      </c>
      <c r="AX330" s="13" t="s">
        <v>69</v>
      </c>
      <c r="AY330" s="202" t="s">
        <v>128</v>
      </c>
    </row>
    <row r="331" spans="2:51" s="14" customFormat="1" ht="11.25">
      <c r="B331" s="203"/>
      <c r="C331" s="204"/>
      <c r="D331" s="194" t="s">
        <v>140</v>
      </c>
      <c r="E331" s="205" t="s">
        <v>19</v>
      </c>
      <c r="F331" s="206" t="s">
        <v>129</v>
      </c>
      <c r="G331" s="204"/>
      <c r="H331" s="207">
        <v>3</v>
      </c>
      <c r="I331" s="208"/>
      <c r="J331" s="204"/>
      <c r="K331" s="204"/>
      <c r="L331" s="209"/>
      <c r="M331" s="210"/>
      <c r="N331" s="211"/>
      <c r="O331" s="211"/>
      <c r="P331" s="211"/>
      <c r="Q331" s="211"/>
      <c r="R331" s="211"/>
      <c r="S331" s="211"/>
      <c r="T331" s="212"/>
      <c r="AT331" s="213" t="s">
        <v>140</v>
      </c>
      <c r="AU331" s="213" t="s">
        <v>79</v>
      </c>
      <c r="AV331" s="14" t="s">
        <v>79</v>
      </c>
      <c r="AW331" s="14" t="s">
        <v>31</v>
      </c>
      <c r="AX331" s="14" t="s">
        <v>69</v>
      </c>
      <c r="AY331" s="213" t="s">
        <v>128</v>
      </c>
    </row>
    <row r="332" spans="2:51" s="15" customFormat="1" ht="11.25">
      <c r="B332" s="214"/>
      <c r="C332" s="215"/>
      <c r="D332" s="194" t="s">
        <v>140</v>
      </c>
      <c r="E332" s="216" t="s">
        <v>19</v>
      </c>
      <c r="F332" s="217" t="s">
        <v>142</v>
      </c>
      <c r="G332" s="215"/>
      <c r="H332" s="218">
        <v>3</v>
      </c>
      <c r="I332" s="219"/>
      <c r="J332" s="215"/>
      <c r="K332" s="215"/>
      <c r="L332" s="220"/>
      <c r="M332" s="221"/>
      <c r="N332" s="222"/>
      <c r="O332" s="222"/>
      <c r="P332" s="222"/>
      <c r="Q332" s="222"/>
      <c r="R332" s="222"/>
      <c r="S332" s="222"/>
      <c r="T332" s="223"/>
      <c r="AT332" s="224" t="s">
        <v>140</v>
      </c>
      <c r="AU332" s="224" t="s">
        <v>79</v>
      </c>
      <c r="AV332" s="15" t="s">
        <v>136</v>
      </c>
      <c r="AW332" s="15" t="s">
        <v>31</v>
      </c>
      <c r="AX332" s="15" t="s">
        <v>77</v>
      </c>
      <c r="AY332" s="224" t="s">
        <v>128</v>
      </c>
    </row>
    <row r="333" spans="1:65" s="2" customFormat="1" ht="55.5" customHeight="1">
      <c r="A333" s="35"/>
      <c r="B333" s="36"/>
      <c r="C333" s="174" t="s">
        <v>425</v>
      </c>
      <c r="D333" s="174" t="s">
        <v>131</v>
      </c>
      <c r="E333" s="175" t="s">
        <v>426</v>
      </c>
      <c r="F333" s="176" t="s">
        <v>427</v>
      </c>
      <c r="G333" s="177" t="s">
        <v>145</v>
      </c>
      <c r="H333" s="178">
        <v>1</v>
      </c>
      <c r="I333" s="179"/>
      <c r="J333" s="180">
        <f>ROUND(I333*H333,2)</f>
        <v>0</v>
      </c>
      <c r="K333" s="176" t="s">
        <v>19</v>
      </c>
      <c r="L333" s="40"/>
      <c r="M333" s="181" t="s">
        <v>19</v>
      </c>
      <c r="N333" s="182" t="s">
        <v>40</v>
      </c>
      <c r="O333" s="65"/>
      <c r="P333" s="183">
        <f>O333*H333</f>
        <v>0</v>
      </c>
      <c r="Q333" s="183">
        <v>0</v>
      </c>
      <c r="R333" s="183">
        <f>Q333*H333</f>
        <v>0</v>
      </c>
      <c r="S333" s="183">
        <v>1.8</v>
      </c>
      <c r="T333" s="184">
        <f>S333*H333</f>
        <v>1.8</v>
      </c>
      <c r="U333" s="35"/>
      <c r="V333" s="35"/>
      <c r="W333" s="35"/>
      <c r="X333" s="35"/>
      <c r="Y333" s="35"/>
      <c r="Z333" s="35"/>
      <c r="AA333" s="35"/>
      <c r="AB333" s="35"/>
      <c r="AC333" s="35"/>
      <c r="AD333" s="35"/>
      <c r="AE333" s="35"/>
      <c r="AR333" s="185" t="s">
        <v>136</v>
      </c>
      <c r="AT333" s="185" t="s">
        <v>131</v>
      </c>
      <c r="AU333" s="185" t="s">
        <v>79</v>
      </c>
      <c r="AY333" s="18" t="s">
        <v>128</v>
      </c>
      <c r="BE333" s="186">
        <f>IF(N333="základní",J333,0)</f>
        <v>0</v>
      </c>
      <c r="BF333" s="186">
        <f>IF(N333="snížená",J333,0)</f>
        <v>0</v>
      </c>
      <c r="BG333" s="186">
        <f>IF(N333="zákl. přenesená",J333,0)</f>
        <v>0</v>
      </c>
      <c r="BH333" s="186">
        <f>IF(N333="sníž. přenesená",J333,0)</f>
        <v>0</v>
      </c>
      <c r="BI333" s="186">
        <f>IF(N333="nulová",J333,0)</f>
        <v>0</v>
      </c>
      <c r="BJ333" s="18" t="s">
        <v>77</v>
      </c>
      <c r="BK333" s="186">
        <f>ROUND(I333*H333,2)</f>
        <v>0</v>
      </c>
      <c r="BL333" s="18" t="s">
        <v>136</v>
      </c>
      <c r="BM333" s="185" t="s">
        <v>428</v>
      </c>
    </row>
    <row r="334" spans="2:51" s="13" customFormat="1" ht="11.25">
      <c r="B334" s="192"/>
      <c r="C334" s="193"/>
      <c r="D334" s="194" t="s">
        <v>140</v>
      </c>
      <c r="E334" s="195" t="s">
        <v>19</v>
      </c>
      <c r="F334" s="196" t="s">
        <v>429</v>
      </c>
      <c r="G334" s="193"/>
      <c r="H334" s="195" t="s">
        <v>19</v>
      </c>
      <c r="I334" s="197"/>
      <c r="J334" s="193"/>
      <c r="K334" s="193"/>
      <c r="L334" s="198"/>
      <c r="M334" s="199"/>
      <c r="N334" s="200"/>
      <c r="O334" s="200"/>
      <c r="P334" s="200"/>
      <c r="Q334" s="200"/>
      <c r="R334" s="200"/>
      <c r="S334" s="200"/>
      <c r="T334" s="201"/>
      <c r="AT334" s="202" t="s">
        <v>140</v>
      </c>
      <c r="AU334" s="202" t="s">
        <v>79</v>
      </c>
      <c r="AV334" s="13" t="s">
        <v>77</v>
      </c>
      <c r="AW334" s="13" t="s">
        <v>31</v>
      </c>
      <c r="AX334" s="13" t="s">
        <v>69</v>
      </c>
      <c r="AY334" s="202" t="s">
        <v>128</v>
      </c>
    </row>
    <row r="335" spans="2:51" s="14" customFormat="1" ht="11.25">
      <c r="B335" s="203"/>
      <c r="C335" s="204"/>
      <c r="D335" s="194" t="s">
        <v>140</v>
      </c>
      <c r="E335" s="205" t="s">
        <v>19</v>
      </c>
      <c r="F335" s="206" t="s">
        <v>77</v>
      </c>
      <c r="G335" s="204"/>
      <c r="H335" s="207">
        <v>1</v>
      </c>
      <c r="I335" s="208"/>
      <c r="J335" s="204"/>
      <c r="K335" s="204"/>
      <c r="L335" s="209"/>
      <c r="M335" s="210"/>
      <c r="N335" s="211"/>
      <c r="O335" s="211"/>
      <c r="P335" s="211"/>
      <c r="Q335" s="211"/>
      <c r="R335" s="211"/>
      <c r="S335" s="211"/>
      <c r="T335" s="212"/>
      <c r="AT335" s="213" t="s">
        <v>140</v>
      </c>
      <c r="AU335" s="213" t="s">
        <v>79</v>
      </c>
      <c r="AV335" s="14" t="s">
        <v>79</v>
      </c>
      <c r="AW335" s="14" t="s">
        <v>31</v>
      </c>
      <c r="AX335" s="14" t="s">
        <v>69</v>
      </c>
      <c r="AY335" s="213" t="s">
        <v>128</v>
      </c>
    </row>
    <row r="336" spans="2:51" s="15" customFormat="1" ht="11.25">
      <c r="B336" s="214"/>
      <c r="C336" s="215"/>
      <c r="D336" s="194" t="s">
        <v>140</v>
      </c>
      <c r="E336" s="216" t="s">
        <v>19</v>
      </c>
      <c r="F336" s="217" t="s">
        <v>142</v>
      </c>
      <c r="G336" s="215"/>
      <c r="H336" s="218">
        <v>1</v>
      </c>
      <c r="I336" s="219"/>
      <c r="J336" s="215"/>
      <c r="K336" s="215"/>
      <c r="L336" s="220"/>
      <c r="M336" s="221"/>
      <c r="N336" s="222"/>
      <c r="O336" s="222"/>
      <c r="P336" s="222"/>
      <c r="Q336" s="222"/>
      <c r="R336" s="222"/>
      <c r="S336" s="222"/>
      <c r="T336" s="223"/>
      <c r="AT336" s="224" t="s">
        <v>140</v>
      </c>
      <c r="AU336" s="224" t="s">
        <v>79</v>
      </c>
      <c r="AV336" s="15" t="s">
        <v>136</v>
      </c>
      <c r="AW336" s="15" t="s">
        <v>31</v>
      </c>
      <c r="AX336" s="15" t="s">
        <v>77</v>
      </c>
      <c r="AY336" s="224" t="s">
        <v>128</v>
      </c>
    </row>
    <row r="337" spans="1:65" s="2" customFormat="1" ht="55.5" customHeight="1">
      <c r="A337" s="35"/>
      <c r="B337" s="36"/>
      <c r="C337" s="174" t="s">
        <v>430</v>
      </c>
      <c r="D337" s="174" t="s">
        <v>131</v>
      </c>
      <c r="E337" s="175" t="s">
        <v>431</v>
      </c>
      <c r="F337" s="176" t="s">
        <v>432</v>
      </c>
      <c r="G337" s="177" t="s">
        <v>145</v>
      </c>
      <c r="H337" s="178">
        <v>1</v>
      </c>
      <c r="I337" s="179"/>
      <c r="J337" s="180">
        <f>ROUND(I337*H337,2)</f>
        <v>0</v>
      </c>
      <c r="K337" s="176" t="s">
        <v>135</v>
      </c>
      <c r="L337" s="40"/>
      <c r="M337" s="181" t="s">
        <v>19</v>
      </c>
      <c r="N337" s="182" t="s">
        <v>40</v>
      </c>
      <c r="O337" s="65"/>
      <c r="P337" s="183">
        <f>O337*H337</f>
        <v>0</v>
      </c>
      <c r="Q337" s="183">
        <v>0</v>
      </c>
      <c r="R337" s="183">
        <f>Q337*H337</f>
        <v>0</v>
      </c>
      <c r="S337" s="183">
        <v>1.8</v>
      </c>
      <c r="T337" s="184">
        <f>S337*H337</f>
        <v>1.8</v>
      </c>
      <c r="U337" s="35"/>
      <c r="V337" s="35"/>
      <c r="W337" s="35"/>
      <c r="X337" s="35"/>
      <c r="Y337" s="35"/>
      <c r="Z337" s="35"/>
      <c r="AA337" s="35"/>
      <c r="AB337" s="35"/>
      <c r="AC337" s="35"/>
      <c r="AD337" s="35"/>
      <c r="AE337" s="35"/>
      <c r="AR337" s="185" t="s">
        <v>136</v>
      </c>
      <c r="AT337" s="185" t="s">
        <v>131</v>
      </c>
      <c r="AU337" s="185" t="s">
        <v>79</v>
      </c>
      <c r="AY337" s="18" t="s">
        <v>128</v>
      </c>
      <c r="BE337" s="186">
        <f>IF(N337="základní",J337,0)</f>
        <v>0</v>
      </c>
      <c r="BF337" s="186">
        <f>IF(N337="snížená",J337,0)</f>
        <v>0</v>
      </c>
      <c r="BG337" s="186">
        <f>IF(N337="zákl. přenesená",J337,0)</f>
        <v>0</v>
      </c>
      <c r="BH337" s="186">
        <f>IF(N337="sníž. přenesená",J337,0)</f>
        <v>0</v>
      </c>
      <c r="BI337" s="186">
        <f>IF(N337="nulová",J337,0)</f>
        <v>0</v>
      </c>
      <c r="BJ337" s="18" t="s">
        <v>77</v>
      </c>
      <c r="BK337" s="186">
        <f>ROUND(I337*H337,2)</f>
        <v>0</v>
      </c>
      <c r="BL337" s="18" t="s">
        <v>136</v>
      </c>
      <c r="BM337" s="185" t="s">
        <v>433</v>
      </c>
    </row>
    <row r="338" spans="1:47" s="2" customFormat="1" ht="11.25">
      <c r="A338" s="35"/>
      <c r="B338" s="36"/>
      <c r="C338" s="37"/>
      <c r="D338" s="187" t="s">
        <v>138</v>
      </c>
      <c r="E338" s="37"/>
      <c r="F338" s="188" t="s">
        <v>434</v>
      </c>
      <c r="G338" s="37"/>
      <c r="H338" s="37"/>
      <c r="I338" s="189"/>
      <c r="J338" s="37"/>
      <c r="K338" s="37"/>
      <c r="L338" s="40"/>
      <c r="M338" s="190"/>
      <c r="N338" s="191"/>
      <c r="O338" s="65"/>
      <c r="P338" s="65"/>
      <c r="Q338" s="65"/>
      <c r="R338" s="65"/>
      <c r="S338" s="65"/>
      <c r="T338" s="66"/>
      <c r="U338" s="35"/>
      <c r="V338" s="35"/>
      <c r="W338" s="35"/>
      <c r="X338" s="35"/>
      <c r="Y338" s="35"/>
      <c r="Z338" s="35"/>
      <c r="AA338" s="35"/>
      <c r="AB338" s="35"/>
      <c r="AC338" s="35"/>
      <c r="AD338" s="35"/>
      <c r="AE338" s="35"/>
      <c r="AT338" s="18" t="s">
        <v>138</v>
      </c>
      <c r="AU338" s="18" t="s">
        <v>79</v>
      </c>
    </row>
    <row r="339" spans="2:51" s="13" customFormat="1" ht="11.25">
      <c r="B339" s="192"/>
      <c r="C339" s="193"/>
      <c r="D339" s="194" t="s">
        <v>140</v>
      </c>
      <c r="E339" s="195" t="s">
        <v>19</v>
      </c>
      <c r="F339" s="196" t="s">
        <v>435</v>
      </c>
      <c r="G339" s="193"/>
      <c r="H339" s="195" t="s">
        <v>19</v>
      </c>
      <c r="I339" s="197"/>
      <c r="J339" s="193"/>
      <c r="K339" s="193"/>
      <c r="L339" s="198"/>
      <c r="M339" s="199"/>
      <c r="N339" s="200"/>
      <c r="O339" s="200"/>
      <c r="P339" s="200"/>
      <c r="Q339" s="200"/>
      <c r="R339" s="200"/>
      <c r="S339" s="200"/>
      <c r="T339" s="201"/>
      <c r="AT339" s="202" t="s">
        <v>140</v>
      </c>
      <c r="AU339" s="202" t="s">
        <v>79</v>
      </c>
      <c r="AV339" s="13" t="s">
        <v>77</v>
      </c>
      <c r="AW339" s="13" t="s">
        <v>31</v>
      </c>
      <c r="AX339" s="13" t="s">
        <v>69</v>
      </c>
      <c r="AY339" s="202" t="s">
        <v>128</v>
      </c>
    </row>
    <row r="340" spans="2:51" s="14" customFormat="1" ht="11.25">
      <c r="B340" s="203"/>
      <c r="C340" s="204"/>
      <c r="D340" s="194" t="s">
        <v>140</v>
      </c>
      <c r="E340" s="205" t="s">
        <v>19</v>
      </c>
      <c r="F340" s="206" t="s">
        <v>77</v>
      </c>
      <c r="G340" s="204"/>
      <c r="H340" s="207">
        <v>1</v>
      </c>
      <c r="I340" s="208"/>
      <c r="J340" s="204"/>
      <c r="K340" s="204"/>
      <c r="L340" s="209"/>
      <c r="M340" s="210"/>
      <c r="N340" s="211"/>
      <c r="O340" s="211"/>
      <c r="P340" s="211"/>
      <c r="Q340" s="211"/>
      <c r="R340" s="211"/>
      <c r="S340" s="211"/>
      <c r="T340" s="212"/>
      <c r="AT340" s="213" t="s">
        <v>140</v>
      </c>
      <c r="AU340" s="213" t="s">
        <v>79</v>
      </c>
      <c r="AV340" s="14" t="s">
        <v>79</v>
      </c>
      <c r="AW340" s="14" t="s">
        <v>31</v>
      </c>
      <c r="AX340" s="14" t="s">
        <v>69</v>
      </c>
      <c r="AY340" s="213" t="s">
        <v>128</v>
      </c>
    </row>
    <row r="341" spans="2:51" s="15" customFormat="1" ht="11.25">
      <c r="B341" s="214"/>
      <c r="C341" s="215"/>
      <c r="D341" s="194" t="s">
        <v>140</v>
      </c>
      <c r="E341" s="216" t="s">
        <v>19</v>
      </c>
      <c r="F341" s="217" t="s">
        <v>142</v>
      </c>
      <c r="G341" s="215"/>
      <c r="H341" s="218">
        <v>1</v>
      </c>
      <c r="I341" s="219"/>
      <c r="J341" s="215"/>
      <c r="K341" s="215"/>
      <c r="L341" s="220"/>
      <c r="M341" s="221"/>
      <c r="N341" s="222"/>
      <c r="O341" s="222"/>
      <c r="P341" s="222"/>
      <c r="Q341" s="222"/>
      <c r="R341" s="222"/>
      <c r="S341" s="222"/>
      <c r="T341" s="223"/>
      <c r="AT341" s="224" t="s">
        <v>140</v>
      </c>
      <c r="AU341" s="224" t="s">
        <v>79</v>
      </c>
      <c r="AV341" s="15" t="s">
        <v>136</v>
      </c>
      <c r="AW341" s="15" t="s">
        <v>31</v>
      </c>
      <c r="AX341" s="15" t="s">
        <v>77</v>
      </c>
      <c r="AY341" s="224" t="s">
        <v>128</v>
      </c>
    </row>
    <row r="342" spans="1:65" s="2" customFormat="1" ht="33" customHeight="1">
      <c r="A342" s="35"/>
      <c r="B342" s="36"/>
      <c r="C342" s="174" t="s">
        <v>436</v>
      </c>
      <c r="D342" s="174" t="s">
        <v>131</v>
      </c>
      <c r="E342" s="175" t="s">
        <v>437</v>
      </c>
      <c r="F342" s="176" t="s">
        <v>438</v>
      </c>
      <c r="G342" s="177" t="s">
        <v>157</v>
      </c>
      <c r="H342" s="178">
        <v>133.367</v>
      </c>
      <c r="I342" s="179"/>
      <c r="J342" s="180">
        <f>ROUND(I342*H342,2)</f>
        <v>0</v>
      </c>
      <c r="K342" s="176" t="s">
        <v>135</v>
      </c>
      <c r="L342" s="40"/>
      <c r="M342" s="181" t="s">
        <v>19</v>
      </c>
      <c r="N342" s="182" t="s">
        <v>40</v>
      </c>
      <c r="O342" s="65"/>
      <c r="P342" s="183">
        <f>O342*H342</f>
        <v>0</v>
      </c>
      <c r="Q342" s="183">
        <v>0</v>
      </c>
      <c r="R342" s="183">
        <f>Q342*H342</f>
        <v>0</v>
      </c>
      <c r="S342" s="183">
        <v>0.01</v>
      </c>
      <c r="T342" s="184">
        <f>S342*H342</f>
        <v>1.33367</v>
      </c>
      <c r="U342" s="35"/>
      <c r="V342" s="35"/>
      <c r="W342" s="35"/>
      <c r="X342" s="35"/>
      <c r="Y342" s="35"/>
      <c r="Z342" s="35"/>
      <c r="AA342" s="35"/>
      <c r="AB342" s="35"/>
      <c r="AC342" s="35"/>
      <c r="AD342" s="35"/>
      <c r="AE342" s="35"/>
      <c r="AR342" s="185" t="s">
        <v>136</v>
      </c>
      <c r="AT342" s="185" t="s">
        <v>131</v>
      </c>
      <c r="AU342" s="185" t="s">
        <v>79</v>
      </c>
      <c r="AY342" s="18" t="s">
        <v>128</v>
      </c>
      <c r="BE342" s="186">
        <f>IF(N342="základní",J342,0)</f>
        <v>0</v>
      </c>
      <c r="BF342" s="186">
        <f>IF(N342="snížená",J342,0)</f>
        <v>0</v>
      </c>
      <c r="BG342" s="186">
        <f>IF(N342="zákl. přenesená",J342,0)</f>
        <v>0</v>
      </c>
      <c r="BH342" s="186">
        <f>IF(N342="sníž. přenesená",J342,0)</f>
        <v>0</v>
      </c>
      <c r="BI342" s="186">
        <f>IF(N342="nulová",J342,0)</f>
        <v>0</v>
      </c>
      <c r="BJ342" s="18" t="s">
        <v>77</v>
      </c>
      <c r="BK342" s="186">
        <f>ROUND(I342*H342,2)</f>
        <v>0</v>
      </c>
      <c r="BL342" s="18" t="s">
        <v>136</v>
      </c>
      <c r="BM342" s="185" t="s">
        <v>439</v>
      </c>
    </row>
    <row r="343" spans="1:47" s="2" customFormat="1" ht="11.25">
      <c r="A343" s="35"/>
      <c r="B343" s="36"/>
      <c r="C343" s="37"/>
      <c r="D343" s="187" t="s">
        <v>138</v>
      </c>
      <c r="E343" s="37"/>
      <c r="F343" s="188" t="s">
        <v>440</v>
      </c>
      <c r="G343" s="37"/>
      <c r="H343" s="37"/>
      <c r="I343" s="189"/>
      <c r="J343" s="37"/>
      <c r="K343" s="37"/>
      <c r="L343" s="40"/>
      <c r="M343" s="190"/>
      <c r="N343" s="191"/>
      <c r="O343" s="65"/>
      <c r="P343" s="65"/>
      <c r="Q343" s="65"/>
      <c r="R343" s="65"/>
      <c r="S343" s="65"/>
      <c r="T343" s="66"/>
      <c r="U343" s="35"/>
      <c r="V343" s="35"/>
      <c r="W343" s="35"/>
      <c r="X343" s="35"/>
      <c r="Y343" s="35"/>
      <c r="Z343" s="35"/>
      <c r="AA343" s="35"/>
      <c r="AB343" s="35"/>
      <c r="AC343" s="35"/>
      <c r="AD343" s="35"/>
      <c r="AE343" s="35"/>
      <c r="AT343" s="18" t="s">
        <v>138</v>
      </c>
      <c r="AU343" s="18" t="s">
        <v>79</v>
      </c>
    </row>
    <row r="344" spans="1:47" s="2" customFormat="1" ht="39">
      <c r="A344" s="35"/>
      <c r="B344" s="36"/>
      <c r="C344" s="37"/>
      <c r="D344" s="194" t="s">
        <v>194</v>
      </c>
      <c r="E344" s="37"/>
      <c r="F344" s="225" t="s">
        <v>441</v>
      </c>
      <c r="G344" s="37"/>
      <c r="H344" s="37"/>
      <c r="I344" s="189"/>
      <c r="J344" s="37"/>
      <c r="K344" s="37"/>
      <c r="L344" s="40"/>
      <c r="M344" s="190"/>
      <c r="N344" s="191"/>
      <c r="O344" s="65"/>
      <c r="P344" s="65"/>
      <c r="Q344" s="65"/>
      <c r="R344" s="65"/>
      <c r="S344" s="65"/>
      <c r="T344" s="66"/>
      <c r="U344" s="35"/>
      <c r="V344" s="35"/>
      <c r="W344" s="35"/>
      <c r="X344" s="35"/>
      <c r="Y344" s="35"/>
      <c r="Z344" s="35"/>
      <c r="AA344" s="35"/>
      <c r="AB344" s="35"/>
      <c r="AC344" s="35"/>
      <c r="AD344" s="35"/>
      <c r="AE344" s="35"/>
      <c r="AT344" s="18" t="s">
        <v>194</v>
      </c>
      <c r="AU344" s="18" t="s">
        <v>79</v>
      </c>
    </row>
    <row r="345" spans="2:51" s="13" customFormat="1" ht="11.25">
      <c r="B345" s="192"/>
      <c r="C345" s="193"/>
      <c r="D345" s="194" t="s">
        <v>140</v>
      </c>
      <c r="E345" s="195" t="s">
        <v>19</v>
      </c>
      <c r="F345" s="196" t="s">
        <v>207</v>
      </c>
      <c r="G345" s="193"/>
      <c r="H345" s="195" t="s">
        <v>19</v>
      </c>
      <c r="I345" s="197"/>
      <c r="J345" s="193"/>
      <c r="K345" s="193"/>
      <c r="L345" s="198"/>
      <c r="M345" s="199"/>
      <c r="N345" s="200"/>
      <c r="O345" s="200"/>
      <c r="P345" s="200"/>
      <c r="Q345" s="200"/>
      <c r="R345" s="200"/>
      <c r="S345" s="200"/>
      <c r="T345" s="201"/>
      <c r="AT345" s="202" t="s">
        <v>140</v>
      </c>
      <c r="AU345" s="202" t="s">
        <v>79</v>
      </c>
      <c r="AV345" s="13" t="s">
        <v>77</v>
      </c>
      <c r="AW345" s="13" t="s">
        <v>31</v>
      </c>
      <c r="AX345" s="13" t="s">
        <v>69</v>
      </c>
      <c r="AY345" s="202" t="s">
        <v>128</v>
      </c>
    </row>
    <row r="346" spans="2:51" s="14" customFormat="1" ht="22.5">
      <c r="B346" s="203"/>
      <c r="C346" s="204"/>
      <c r="D346" s="194" t="s">
        <v>140</v>
      </c>
      <c r="E346" s="205" t="s">
        <v>19</v>
      </c>
      <c r="F346" s="206" t="s">
        <v>208</v>
      </c>
      <c r="G346" s="204"/>
      <c r="H346" s="207">
        <v>133.367</v>
      </c>
      <c r="I346" s="208"/>
      <c r="J346" s="204"/>
      <c r="K346" s="204"/>
      <c r="L346" s="209"/>
      <c r="M346" s="210"/>
      <c r="N346" s="211"/>
      <c r="O346" s="211"/>
      <c r="P346" s="211"/>
      <c r="Q346" s="211"/>
      <c r="R346" s="211"/>
      <c r="S346" s="211"/>
      <c r="T346" s="212"/>
      <c r="AT346" s="213" t="s">
        <v>140</v>
      </c>
      <c r="AU346" s="213" t="s">
        <v>79</v>
      </c>
      <c r="AV346" s="14" t="s">
        <v>79</v>
      </c>
      <c r="AW346" s="14" t="s">
        <v>31</v>
      </c>
      <c r="AX346" s="14" t="s">
        <v>69</v>
      </c>
      <c r="AY346" s="213" t="s">
        <v>128</v>
      </c>
    </row>
    <row r="347" spans="2:51" s="15" customFormat="1" ht="11.25">
      <c r="B347" s="214"/>
      <c r="C347" s="215"/>
      <c r="D347" s="194" t="s">
        <v>140</v>
      </c>
      <c r="E347" s="216" t="s">
        <v>19</v>
      </c>
      <c r="F347" s="217" t="s">
        <v>142</v>
      </c>
      <c r="G347" s="215"/>
      <c r="H347" s="218">
        <v>133.367</v>
      </c>
      <c r="I347" s="219"/>
      <c r="J347" s="215"/>
      <c r="K347" s="215"/>
      <c r="L347" s="220"/>
      <c r="M347" s="221"/>
      <c r="N347" s="222"/>
      <c r="O347" s="222"/>
      <c r="P347" s="222"/>
      <c r="Q347" s="222"/>
      <c r="R347" s="222"/>
      <c r="S347" s="222"/>
      <c r="T347" s="223"/>
      <c r="AT347" s="224" t="s">
        <v>140</v>
      </c>
      <c r="AU347" s="224" t="s">
        <v>79</v>
      </c>
      <c r="AV347" s="15" t="s">
        <v>136</v>
      </c>
      <c r="AW347" s="15" t="s">
        <v>31</v>
      </c>
      <c r="AX347" s="15" t="s">
        <v>77</v>
      </c>
      <c r="AY347" s="224" t="s">
        <v>128</v>
      </c>
    </row>
    <row r="348" spans="1:65" s="2" customFormat="1" ht="37.9" customHeight="1">
      <c r="A348" s="35"/>
      <c r="B348" s="36"/>
      <c r="C348" s="174" t="s">
        <v>442</v>
      </c>
      <c r="D348" s="174" t="s">
        <v>131</v>
      </c>
      <c r="E348" s="175" t="s">
        <v>443</v>
      </c>
      <c r="F348" s="176" t="s">
        <v>444</v>
      </c>
      <c r="G348" s="177" t="s">
        <v>157</v>
      </c>
      <c r="H348" s="178">
        <v>322.479</v>
      </c>
      <c r="I348" s="179"/>
      <c r="J348" s="180">
        <f>ROUND(I348*H348,2)</f>
        <v>0</v>
      </c>
      <c r="K348" s="176" t="s">
        <v>135</v>
      </c>
      <c r="L348" s="40"/>
      <c r="M348" s="181" t="s">
        <v>19</v>
      </c>
      <c r="N348" s="182" t="s">
        <v>40</v>
      </c>
      <c r="O348" s="65"/>
      <c r="P348" s="183">
        <f>O348*H348</f>
        <v>0</v>
      </c>
      <c r="Q348" s="183">
        <v>0</v>
      </c>
      <c r="R348" s="183">
        <f>Q348*H348</f>
        <v>0</v>
      </c>
      <c r="S348" s="183">
        <v>0.01</v>
      </c>
      <c r="T348" s="184">
        <f>S348*H348</f>
        <v>3.22479</v>
      </c>
      <c r="U348" s="35"/>
      <c r="V348" s="35"/>
      <c r="W348" s="35"/>
      <c r="X348" s="35"/>
      <c r="Y348" s="35"/>
      <c r="Z348" s="35"/>
      <c r="AA348" s="35"/>
      <c r="AB348" s="35"/>
      <c r="AC348" s="35"/>
      <c r="AD348" s="35"/>
      <c r="AE348" s="35"/>
      <c r="AR348" s="185" t="s">
        <v>136</v>
      </c>
      <c r="AT348" s="185" t="s">
        <v>131</v>
      </c>
      <c r="AU348" s="185" t="s">
        <v>79</v>
      </c>
      <c r="AY348" s="18" t="s">
        <v>128</v>
      </c>
      <c r="BE348" s="186">
        <f>IF(N348="základní",J348,0)</f>
        <v>0</v>
      </c>
      <c r="BF348" s="186">
        <f>IF(N348="snížená",J348,0)</f>
        <v>0</v>
      </c>
      <c r="BG348" s="186">
        <f>IF(N348="zákl. přenesená",J348,0)</f>
        <v>0</v>
      </c>
      <c r="BH348" s="186">
        <f>IF(N348="sníž. přenesená",J348,0)</f>
        <v>0</v>
      </c>
      <c r="BI348" s="186">
        <f>IF(N348="nulová",J348,0)</f>
        <v>0</v>
      </c>
      <c r="BJ348" s="18" t="s">
        <v>77</v>
      </c>
      <c r="BK348" s="186">
        <f>ROUND(I348*H348,2)</f>
        <v>0</v>
      </c>
      <c r="BL348" s="18" t="s">
        <v>136</v>
      </c>
      <c r="BM348" s="185" t="s">
        <v>445</v>
      </c>
    </row>
    <row r="349" spans="1:47" s="2" customFormat="1" ht="11.25">
      <c r="A349" s="35"/>
      <c r="B349" s="36"/>
      <c r="C349" s="37"/>
      <c r="D349" s="187" t="s">
        <v>138</v>
      </c>
      <c r="E349" s="37"/>
      <c r="F349" s="188" t="s">
        <v>446</v>
      </c>
      <c r="G349" s="37"/>
      <c r="H349" s="37"/>
      <c r="I349" s="189"/>
      <c r="J349" s="37"/>
      <c r="K349" s="37"/>
      <c r="L349" s="40"/>
      <c r="M349" s="190"/>
      <c r="N349" s="191"/>
      <c r="O349" s="65"/>
      <c r="P349" s="65"/>
      <c r="Q349" s="65"/>
      <c r="R349" s="65"/>
      <c r="S349" s="65"/>
      <c r="T349" s="66"/>
      <c r="U349" s="35"/>
      <c r="V349" s="35"/>
      <c r="W349" s="35"/>
      <c r="X349" s="35"/>
      <c r="Y349" s="35"/>
      <c r="Z349" s="35"/>
      <c r="AA349" s="35"/>
      <c r="AB349" s="35"/>
      <c r="AC349" s="35"/>
      <c r="AD349" s="35"/>
      <c r="AE349" s="35"/>
      <c r="AT349" s="18" t="s">
        <v>138</v>
      </c>
      <c r="AU349" s="18" t="s">
        <v>79</v>
      </c>
    </row>
    <row r="350" spans="1:47" s="2" customFormat="1" ht="39">
      <c r="A350" s="35"/>
      <c r="B350" s="36"/>
      <c r="C350" s="37"/>
      <c r="D350" s="194" t="s">
        <v>194</v>
      </c>
      <c r="E350" s="37"/>
      <c r="F350" s="225" t="s">
        <v>441</v>
      </c>
      <c r="G350" s="37"/>
      <c r="H350" s="37"/>
      <c r="I350" s="189"/>
      <c r="J350" s="37"/>
      <c r="K350" s="37"/>
      <c r="L350" s="40"/>
      <c r="M350" s="190"/>
      <c r="N350" s="191"/>
      <c r="O350" s="65"/>
      <c r="P350" s="65"/>
      <c r="Q350" s="65"/>
      <c r="R350" s="65"/>
      <c r="S350" s="65"/>
      <c r="T350" s="66"/>
      <c r="U350" s="35"/>
      <c r="V350" s="35"/>
      <c r="W350" s="35"/>
      <c r="X350" s="35"/>
      <c r="Y350" s="35"/>
      <c r="Z350" s="35"/>
      <c r="AA350" s="35"/>
      <c r="AB350" s="35"/>
      <c r="AC350" s="35"/>
      <c r="AD350" s="35"/>
      <c r="AE350" s="35"/>
      <c r="AT350" s="18" t="s">
        <v>194</v>
      </c>
      <c r="AU350" s="18" t="s">
        <v>79</v>
      </c>
    </row>
    <row r="351" spans="1:47" s="2" customFormat="1" ht="19.5">
      <c r="A351" s="35"/>
      <c r="B351" s="36"/>
      <c r="C351" s="37"/>
      <c r="D351" s="194" t="s">
        <v>274</v>
      </c>
      <c r="E351" s="37"/>
      <c r="F351" s="225" t="s">
        <v>447</v>
      </c>
      <c r="G351" s="37"/>
      <c r="H351" s="37"/>
      <c r="I351" s="189"/>
      <c r="J351" s="37"/>
      <c r="K351" s="37"/>
      <c r="L351" s="40"/>
      <c r="M351" s="190"/>
      <c r="N351" s="191"/>
      <c r="O351" s="65"/>
      <c r="P351" s="65"/>
      <c r="Q351" s="65"/>
      <c r="R351" s="65"/>
      <c r="S351" s="65"/>
      <c r="T351" s="66"/>
      <c r="U351" s="35"/>
      <c r="V351" s="35"/>
      <c r="W351" s="35"/>
      <c r="X351" s="35"/>
      <c r="Y351" s="35"/>
      <c r="Z351" s="35"/>
      <c r="AA351" s="35"/>
      <c r="AB351" s="35"/>
      <c r="AC351" s="35"/>
      <c r="AD351" s="35"/>
      <c r="AE351" s="35"/>
      <c r="AT351" s="18" t="s">
        <v>274</v>
      </c>
      <c r="AU351" s="18" t="s">
        <v>79</v>
      </c>
    </row>
    <row r="352" spans="2:51" s="13" customFormat="1" ht="11.25">
      <c r="B352" s="192"/>
      <c r="C352" s="193"/>
      <c r="D352" s="194" t="s">
        <v>140</v>
      </c>
      <c r="E352" s="195" t="s">
        <v>19</v>
      </c>
      <c r="F352" s="196" t="s">
        <v>258</v>
      </c>
      <c r="G352" s="193"/>
      <c r="H352" s="195" t="s">
        <v>19</v>
      </c>
      <c r="I352" s="197"/>
      <c r="J352" s="193"/>
      <c r="K352" s="193"/>
      <c r="L352" s="198"/>
      <c r="M352" s="199"/>
      <c r="N352" s="200"/>
      <c r="O352" s="200"/>
      <c r="P352" s="200"/>
      <c r="Q352" s="200"/>
      <c r="R352" s="200"/>
      <c r="S352" s="200"/>
      <c r="T352" s="201"/>
      <c r="AT352" s="202" t="s">
        <v>140</v>
      </c>
      <c r="AU352" s="202" t="s">
        <v>79</v>
      </c>
      <c r="AV352" s="13" t="s">
        <v>77</v>
      </c>
      <c r="AW352" s="13" t="s">
        <v>31</v>
      </c>
      <c r="AX352" s="13" t="s">
        <v>69</v>
      </c>
      <c r="AY352" s="202" t="s">
        <v>128</v>
      </c>
    </row>
    <row r="353" spans="2:51" s="14" customFormat="1" ht="33.75">
      <c r="B353" s="203"/>
      <c r="C353" s="204"/>
      <c r="D353" s="194" t="s">
        <v>140</v>
      </c>
      <c r="E353" s="205" t="s">
        <v>19</v>
      </c>
      <c r="F353" s="206" t="s">
        <v>259</v>
      </c>
      <c r="G353" s="204"/>
      <c r="H353" s="207">
        <v>439.392</v>
      </c>
      <c r="I353" s="208"/>
      <c r="J353" s="204"/>
      <c r="K353" s="204"/>
      <c r="L353" s="209"/>
      <c r="M353" s="210"/>
      <c r="N353" s="211"/>
      <c r="O353" s="211"/>
      <c r="P353" s="211"/>
      <c r="Q353" s="211"/>
      <c r="R353" s="211"/>
      <c r="S353" s="211"/>
      <c r="T353" s="212"/>
      <c r="AT353" s="213" t="s">
        <v>140</v>
      </c>
      <c r="AU353" s="213" t="s">
        <v>79</v>
      </c>
      <c r="AV353" s="14" t="s">
        <v>79</v>
      </c>
      <c r="AW353" s="14" t="s">
        <v>31</v>
      </c>
      <c r="AX353" s="14" t="s">
        <v>69</v>
      </c>
      <c r="AY353" s="213" t="s">
        <v>128</v>
      </c>
    </row>
    <row r="354" spans="2:51" s="13" customFormat="1" ht="11.25">
      <c r="B354" s="192"/>
      <c r="C354" s="193"/>
      <c r="D354" s="194" t="s">
        <v>140</v>
      </c>
      <c r="E354" s="195" t="s">
        <v>19</v>
      </c>
      <c r="F354" s="196" t="s">
        <v>233</v>
      </c>
      <c r="G354" s="193"/>
      <c r="H354" s="195" t="s">
        <v>19</v>
      </c>
      <c r="I354" s="197"/>
      <c r="J354" s="193"/>
      <c r="K354" s="193"/>
      <c r="L354" s="198"/>
      <c r="M354" s="199"/>
      <c r="N354" s="200"/>
      <c r="O354" s="200"/>
      <c r="P354" s="200"/>
      <c r="Q354" s="200"/>
      <c r="R354" s="200"/>
      <c r="S354" s="200"/>
      <c r="T354" s="201"/>
      <c r="AT354" s="202" t="s">
        <v>140</v>
      </c>
      <c r="AU354" s="202" t="s">
        <v>79</v>
      </c>
      <c r="AV354" s="13" t="s">
        <v>77</v>
      </c>
      <c r="AW354" s="13" t="s">
        <v>31</v>
      </c>
      <c r="AX354" s="13" t="s">
        <v>69</v>
      </c>
      <c r="AY354" s="202" t="s">
        <v>128</v>
      </c>
    </row>
    <row r="355" spans="2:51" s="14" customFormat="1" ht="33.75">
      <c r="B355" s="203"/>
      <c r="C355" s="204"/>
      <c r="D355" s="194" t="s">
        <v>140</v>
      </c>
      <c r="E355" s="205" t="s">
        <v>19</v>
      </c>
      <c r="F355" s="206" t="s">
        <v>260</v>
      </c>
      <c r="G355" s="204"/>
      <c r="H355" s="207">
        <v>-139.26</v>
      </c>
      <c r="I355" s="208"/>
      <c r="J355" s="204"/>
      <c r="K355" s="204"/>
      <c r="L355" s="209"/>
      <c r="M355" s="210"/>
      <c r="N355" s="211"/>
      <c r="O355" s="211"/>
      <c r="P355" s="211"/>
      <c r="Q355" s="211"/>
      <c r="R355" s="211"/>
      <c r="S355" s="211"/>
      <c r="T355" s="212"/>
      <c r="AT355" s="213" t="s">
        <v>140</v>
      </c>
      <c r="AU355" s="213" t="s">
        <v>79</v>
      </c>
      <c r="AV355" s="14" t="s">
        <v>79</v>
      </c>
      <c r="AW355" s="14" t="s">
        <v>31</v>
      </c>
      <c r="AX355" s="14" t="s">
        <v>69</v>
      </c>
      <c r="AY355" s="213" t="s">
        <v>128</v>
      </c>
    </row>
    <row r="356" spans="2:51" s="13" customFormat="1" ht="11.25">
      <c r="B356" s="192"/>
      <c r="C356" s="193"/>
      <c r="D356" s="194" t="s">
        <v>140</v>
      </c>
      <c r="E356" s="195" t="s">
        <v>19</v>
      </c>
      <c r="F356" s="196" t="s">
        <v>235</v>
      </c>
      <c r="G356" s="193"/>
      <c r="H356" s="195" t="s">
        <v>19</v>
      </c>
      <c r="I356" s="197"/>
      <c r="J356" s="193"/>
      <c r="K356" s="193"/>
      <c r="L356" s="198"/>
      <c r="M356" s="199"/>
      <c r="N356" s="200"/>
      <c r="O356" s="200"/>
      <c r="P356" s="200"/>
      <c r="Q356" s="200"/>
      <c r="R356" s="200"/>
      <c r="S356" s="200"/>
      <c r="T356" s="201"/>
      <c r="AT356" s="202" t="s">
        <v>140</v>
      </c>
      <c r="AU356" s="202" t="s">
        <v>79</v>
      </c>
      <c r="AV356" s="13" t="s">
        <v>77</v>
      </c>
      <c r="AW356" s="13" t="s">
        <v>31</v>
      </c>
      <c r="AX356" s="13" t="s">
        <v>69</v>
      </c>
      <c r="AY356" s="202" t="s">
        <v>128</v>
      </c>
    </row>
    <row r="357" spans="2:51" s="14" customFormat="1" ht="22.5">
      <c r="B357" s="203"/>
      <c r="C357" s="204"/>
      <c r="D357" s="194" t="s">
        <v>140</v>
      </c>
      <c r="E357" s="205" t="s">
        <v>19</v>
      </c>
      <c r="F357" s="206" t="s">
        <v>261</v>
      </c>
      <c r="G357" s="204"/>
      <c r="H357" s="207">
        <v>13.247</v>
      </c>
      <c r="I357" s="208"/>
      <c r="J357" s="204"/>
      <c r="K357" s="204"/>
      <c r="L357" s="209"/>
      <c r="M357" s="210"/>
      <c r="N357" s="211"/>
      <c r="O357" s="211"/>
      <c r="P357" s="211"/>
      <c r="Q357" s="211"/>
      <c r="R357" s="211"/>
      <c r="S357" s="211"/>
      <c r="T357" s="212"/>
      <c r="AT357" s="213" t="s">
        <v>140</v>
      </c>
      <c r="AU357" s="213" t="s">
        <v>79</v>
      </c>
      <c r="AV357" s="14" t="s">
        <v>79</v>
      </c>
      <c r="AW357" s="14" t="s">
        <v>31</v>
      </c>
      <c r="AX357" s="14" t="s">
        <v>69</v>
      </c>
      <c r="AY357" s="213" t="s">
        <v>128</v>
      </c>
    </row>
    <row r="358" spans="2:51" s="14" customFormat="1" ht="11.25">
      <c r="B358" s="203"/>
      <c r="C358" s="204"/>
      <c r="D358" s="194" t="s">
        <v>140</v>
      </c>
      <c r="E358" s="205" t="s">
        <v>19</v>
      </c>
      <c r="F358" s="206" t="s">
        <v>330</v>
      </c>
      <c r="G358" s="204"/>
      <c r="H358" s="207">
        <v>9.1</v>
      </c>
      <c r="I358" s="208"/>
      <c r="J358" s="204"/>
      <c r="K358" s="204"/>
      <c r="L358" s="209"/>
      <c r="M358" s="210"/>
      <c r="N358" s="211"/>
      <c r="O358" s="211"/>
      <c r="P358" s="211"/>
      <c r="Q358" s="211"/>
      <c r="R358" s="211"/>
      <c r="S358" s="211"/>
      <c r="T358" s="212"/>
      <c r="AT358" s="213" t="s">
        <v>140</v>
      </c>
      <c r="AU358" s="213" t="s">
        <v>79</v>
      </c>
      <c r="AV358" s="14" t="s">
        <v>79</v>
      </c>
      <c r="AW358" s="14" t="s">
        <v>31</v>
      </c>
      <c r="AX358" s="14" t="s">
        <v>69</v>
      </c>
      <c r="AY358" s="213" t="s">
        <v>128</v>
      </c>
    </row>
    <row r="359" spans="2:51" s="15" customFormat="1" ht="11.25">
      <c r="B359" s="214"/>
      <c r="C359" s="215"/>
      <c r="D359" s="194" t="s">
        <v>140</v>
      </c>
      <c r="E359" s="216" t="s">
        <v>19</v>
      </c>
      <c r="F359" s="217" t="s">
        <v>142</v>
      </c>
      <c r="G359" s="215"/>
      <c r="H359" s="218">
        <v>322.479</v>
      </c>
      <c r="I359" s="219"/>
      <c r="J359" s="215"/>
      <c r="K359" s="215"/>
      <c r="L359" s="220"/>
      <c r="M359" s="221"/>
      <c r="N359" s="222"/>
      <c r="O359" s="222"/>
      <c r="P359" s="222"/>
      <c r="Q359" s="222"/>
      <c r="R359" s="222"/>
      <c r="S359" s="222"/>
      <c r="T359" s="223"/>
      <c r="AT359" s="224" t="s">
        <v>140</v>
      </c>
      <c r="AU359" s="224" t="s">
        <v>79</v>
      </c>
      <c r="AV359" s="15" t="s">
        <v>136</v>
      </c>
      <c r="AW359" s="15" t="s">
        <v>31</v>
      </c>
      <c r="AX359" s="15" t="s">
        <v>77</v>
      </c>
      <c r="AY359" s="224" t="s">
        <v>128</v>
      </c>
    </row>
    <row r="360" spans="1:65" s="2" customFormat="1" ht="37.9" customHeight="1">
      <c r="A360" s="35"/>
      <c r="B360" s="36"/>
      <c r="C360" s="174" t="s">
        <v>448</v>
      </c>
      <c r="D360" s="174" t="s">
        <v>131</v>
      </c>
      <c r="E360" s="175" t="s">
        <v>449</v>
      </c>
      <c r="F360" s="176" t="s">
        <v>450</v>
      </c>
      <c r="G360" s="177" t="s">
        <v>157</v>
      </c>
      <c r="H360" s="178">
        <v>87</v>
      </c>
      <c r="I360" s="179"/>
      <c r="J360" s="180">
        <f>ROUND(I360*H360,2)</f>
        <v>0</v>
      </c>
      <c r="K360" s="176" t="s">
        <v>135</v>
      </c>
      <c r="L360" s="40"/>
      <c r="M360" s="181" t="s">
        <v>19</v>
      </c>
      <c r="N360" s="182" t="s">
        <v>40</v>
      </c>
      <c r="O360" s="65"/>
      <c r="P360" s="183">
        <f>O360*H360</f>
        <v>0</v>
      </c>
      <c r="Q360" s="183">
        <v>0</v>
      </c>
      <c r="R360" s="183">
        <f>Q360*H360</f>
        <v>0</v>
      </c>
      <c r="S360" s="183">
        <v>0.046</v>
      </c>
      <c r="T360" s="184">
        <f>S360*H360</f>
        <v>4.002</v>
      </c>
      <c r="U360" s="35"/>
      <c r="V360" s="35"/>
      <c r="W360" s="35"/>
      <c r="X360" s="35"/>
      <c r="Y360" s="35"/>
      <c r="Z360" s="35"/>
      <c r="AA360" s="35"/>
      <c r="AB360" s="35"/>
      <c r="AC360" s="35"/>
      <c r="AD360" s="35"/>
      <c r="AE360" s="35"/>
      <c r="AR360" s="185" t="s">
        <v>136</v>
      </c>
      <c r="AT360" s="185" t="s">
        <v>131</v>
      </c>
      <c r="AU360" s="185" t="s">
        <v>79</v>
      </c>
      <c r="AY360" s="18" t="s">
        <v>128</v>
      </c>
      <c r="BE360" s="186">
        <f>IF(N360="základní",J360,0)</f>
        <v>0</v>
      </c>
      <c r="BF360" s="186">
        <f>IF(N360="snížená",J360,0)</f>
        <v>0</v>
      </c>
      <c r="BG360" s="186">
        <f>IF(N360="zákl. přenesená",J360,0)</f>
        <v>0</v>
      </c>
      <c r="BH360" s="186">
        <f>IF(N360="sníž. přenesená",J360,0)</f>
        <v>0</v>
      </c>
      <c r="BI360" s="186">
        <f>IF(N360="nulová",J360,0)</f>
        <v>0</v>
      </c>
      <c r="BJ360" s="18" t="s">
        <v>77</v>
      </c>
      <c r="BK360" s="186">
        <f>ROUND(I360*H360,2)</f>
        <v>0</v>
      </c>
      <c r="BL360" s="18" t="s">
        <v>136</v>
      </c>
      <c r="BM360" s="185" t="s">
        <v>451</v>
      </c>
    </row>
    <row r="361" spans="1:47" s="2" customFormat="1" ht="11.25">
      <c r="A361" s="35"/>
      <c r="B361" s="36"/>
      <c r="C361" s="37"/>
      <c r="D361" s="187" t="s">
        <v>138</v>
      </c>
      <c r="E361" s="37"/>
      <c r="F361" s="188" t="s">
        <v>452</v>
      </c>
      <c r="G361" s="37"/>
      <c r="H361" s="37"/>
      <c r="I361" s="189"/>
      <c r="J361" s="37"/>
      <c r="K361" s="37"/>
      <c r="L361" s="40"/>
      <c r="M361" s="190"/>
      <c r="N361" s="191"/>
      <c r="O361" s="65"/>
      <c r="P361" s="65"/>
      <c r="Q361" s="65"/>
      <c r="R361" s="65"/>
      <c r="S361" s="65"/>
      <c r="T361" s="66"/>
      <c r="U361" s="35"/>
      <c r="V361" s="35"/>
      <c r="W361" s="35"/>
      <c r="X361" s="35"/>
      <c r="Y361" s="35"/>
      <c r="Z361" s="35"/>
      <c r="AA361" s="35"/>
      <c r="AB361" s="35"/>
      <c r="AC361" s="35"/>
      <c r="AD361" s="35"/>
      <c r="AE361" s="35"/>
      <c r="AT361" s="18" t="s">
        <v>138</v>
      </c>
      <c r="AU361" s="18" t="s">
        <v>79</v>
      </c>
    </row>
    <row r="362" spans="1:47" s="2" customFormat="1" ht="39">
      <c r="A362" s="35"/>
      <c r="B362" s="36"/>
      <c r="C362" s="37"/>
      <c r="D362" s="194" t="s">
        <v>194</v>
      </c>
      <c r="E362" s="37"/>
      <c r="F362" s="225" t="s">
        <v>441</v>
      </c>
      <c r="G362" s="37"/>
      <c r="H362" s="37"/>
      <c r="I362" s="189"/>
      <c r="J362" s="37"/>
      <c r="K362" s="37"/>
      <c r="L362" s="40"/>
      <c r="M362" s="190"/>
      <c r="N362" s="191"/>
      <c r="O362" s="65"/>
      <c r="P362" s="65"/>
      <c r="Q362" s="65"/>
      <c r="R362" s="65"/>
      <c r="S362" s="65"/>
      <c r="T362" s="66"/>
      <c r="U362" s="35"/>
      <c r="V362" s="35"/>
      <c r="W362" s="35"/>
      <c r="X362" s="35"/>
      <c r="Y362" s="35"/>
      <c r="Z362" s="35"/>
      <c r="AA362" s="35"/>
      <c r="AB362" s="35"/>
      <c r="AC362" s="35"/>
      <c r="AD362" s="35"/>
      <c r="AE362" s="35"/>
      <c r="AT362" s="18" t="s">
        <v>194</v>
      </c>
      <c r="AU362" s="18" t="s">
        <v>79</v>
      </c>
    </row>
    <row r="363" spans="1:47" s="2" customFormat="1" ht="19.5">
      <c r="A363" s="35"/>
      <c r="B363" s="36"/>
      <c r="C363" s="37"/>
      <c r="D363" s="194" t="s">
        <v>274</v>
      </c>
      <c r="E363" s="37"/>
      <c r="F363" s="225" t="s">
        <v>453</v>
      </c>
      <c r="G363" s="37"/>
      <c r="H363" s="37"/>
      <c r="I363" s="189"/>
      <c r="J363" s="37"/>
      <c r="K363" s="37"/>
      <c r="L363" s="40"/>
      <c r="M363" s="190"/>
      <c r="N363" s="191"/>
      <c r="O363" s="65"/>
      <c r="P363" s="65"/>
      <c r="Q363" s="65"/>
      <c r="R363" s="65"/>
      <c r="S363" s="65"/>
      <c r="T363" s="66"/>
      <c r="U363" s="35"/>
      <c r="V363" s="35"/>
      <c r="W363" s="35"/>
      <c r="X363" s="35"/>
      <c r="Y363" s="35"/>
      <c r="Z363" s="35"/>
      <c r="AA363" s="35"/>
      <c r="AB363" s="35"/>
      <c r="AC363" s="35"/>
      <c r="AD363" s="35"/>
      <c r="AE363" s="35"/>
      <c r="AT363" s="18" t="s">
        <v>274</v>
      </c>
      <c r="AU363" s="18" t="s">
        <v>79</v>
      </c>
    </row>
    <row r="364" spans="2:51" s="13" customFormat="1" ht="11.25">
      <c r="B364" s="192"/>
      <c r="C364" s="193"/>
      <c r="D364" s="194" t="s">
        <v>140</v>
      </c>
      <c r="E364" s="195" t="s">
        <v>19</v>
      </c>
      <c r="F364" s="196" t="s">
        <v>454</v>
      </c>
      <c r="G364" s="193"/>
      <c r="H364" s="195" t="s">
        <v>19</v>
      </c>
      <c r="I364" s="197"/>
      <c r="J364" s="193"/>
      <c r="K364" s="193"/>
      <c r="L364" s="198"/>
      <c r="M364" s="199"/>
      <c r="N364" s="200"/>
      <c r="O364" s="200"/>
      <c r="P364" s="200"/>
      <c r="Q364" s="200"/>
      <c r="R364" s="200"/>
      <c r="S364" s="200"/>
      <c r="T364" s="201"/>
      <c r="AT364" s="202" t="s">
        <v>140</v>
      </c>
      <c r="AU364" s="202" t="s">
        <v>79</v>
      </c>
      <c r="AV364" s="13" t="s">
        <v>77</v>
      </c>
      <c r="AW364" s="13" t="s">
        <v>31</v>
      </c>
      <c r="AX364" s="13" t="s">
        <v>69</v>
      </c>
      <c r="AY364" s="202" t="s">
        <v>128</v>
      </c>
    </row>
    <row r="365" spans="2:51" s="14" customFormat="1" ht="11.25">
      <c r="B365" s="203"/>
      <c r="C365" s="204"/>
      <c r="D365" s="194" t="s">
        <v>140</v>
      </c>
      <c r="E365" s="205" t="s">
        <v>19</v>
      </c>
      <c r="F365" s="206" t="s">
        <v>224</v>
      </c>
      <c r="G365" s="204"/>
      <c r="H365" s="207">
        <v>87</v>
      </c>
      <c r="I365" s="208"/>
      <c r="J365" s="204"/>
      <c r="K365" s="204"/>
      <c r="L365" s="209"/>
      <c r="M365" s="210"/>
      <c r="N365" s="211"/>
      <c r="O365" s="211"/>
      <c r="P365" s="211"/>
      <c r="Q365" s="211"/>
      <c r="R365" s="211"/>
      <c r="S365" s="211"/>
      <c r="T365" s="212"/>
      <c r="AT365" s="213" t="s">
        <v>140</v>
      </c>
      <c r="AU365" s="213" t="s">
        <v>79</v>
      </c>
      <c r="AV365" s="14" t="s">
        <v>79</v>
      </c>
      <c r="AW365" s="14" t="s">
        <v>31</v>
      </c>
      <c r="AX365" s="14" t="s">
        <v>69</v>
      </c>
      <c r="AY365" s="213" t="s">
        <v>128</v>
      </c>
    </row>
    <row r="366" spans="2:51" s="15" customFormat="1" ht="11.25">
      <c r="B366" s="214"/>
      <c r="C366" s="215"/>
      <c r="D366" s="194" t="s">
        <v>140</v>
      </c>
      <c r="E366" s="216" t="s">
        <v>19</v>
      </c>
      <c r="F366" s="217" t="s">
        <v>142</v>
      </c>
      <c r="G366" s="215"/>
      <c r="H366" s="218">
        <v>87</v>
      </c>
      <c r="I366" s="219"/>
      <c r="J366" s="215"/>
      <c r="K366" s="215"/>
      <c r="L366" s="220"/>
      <c r="M366" s="221"/>
      <c r="N366" s="222"/>
      <c r="O366" s="222"/>
      <c r="P366" s="222"/>
      <c r="Q366" s="222"/>
      <c r="R366" s="222"/>
      <c r="S366" s="222"/>
      <c r="T366" s="223"/>
      <c r="AT366" s="224" t="s">
        <v>140</v>
      </c>
      <c r="AU366" s="224" t="s">
        <v>79</v>
      </c>
      <c r="AV366" s="15" t="s">
        <v>136</v>
      </c>
      <c r="AW366" s="15" t="s">
        <v>31</v>
      </c>
      <c r="AX366" s="15" t="s">
        <v>77</v>
      </c>
      <c r="AY366" s="224" t="s">
        <v>128</v>
      </c>
    </row>
    <row r="367" spans="1:65" s="2" customFormat="1" ht="37.9" customHeight="1">
      <c r="A367" s="35"/>
      <c r="B367" s="36"/>
      <c r="C367" s="174" t="s">
        <v>455</v>
      </c>
      <c r="D367" s="174" t="s">
        <v>131</v>
      </c>
      <c r="E367" s="175" t="s">
        <v>456</v>
      </c>
      <c r="F367" s="176" t="s">
        <v>457</v>
      </c>
      <c r="G367" s="177" t="s">
        <v>157</v>
      </c>
      <c r="H367" s="178">
        <v>88.8</v>
      </c>
      <c r="I367" s="179"/>
      <c r="J367" s="180">
        <f>ROUND(I367*H367,2)</f>
        <v>0</v>
      </c>
      <c r="K367" s="176" t="s">
        <v>135</v>
      </c>
      <c r="L367" s="40"/>
      <c r="M367" s="181" t="s">
        <v>19</v>
      </c>
      <c r="N367" s="182" t="s">
        <v>40</v>
      </c>
      <c r="O367" s="65"/>
      <c r="P367" s="183">
        <f>O367*H367</f>
        <v>0</v>
      </c>
      <c r="Q367" s="183">
        <v>0</v>
      </c>
      <c r="R367" s="183">
        <f>Q367*H367</f>
        <v>0</v>
      </c>
      <c r="S367" s="183">
        <v>0.068</v>
      </c>
      <c r="T367" s="184">
        <f>S367*H367</f>
        <v>6.0384</v>
      </c>
      <c r="U367" s="35"/>
      <c r="V367" s="35"/>
      <c r="W367" s="35"/>
      <c r="X367" s="35"/>
      <c r="Y367" s="35"/>
      <c r="Z367" s="35"/>
      <c r="AA367" s="35"/>
      <c r="AB367" s="35"/>
      <c r="AC367" s="35"/>
      <c r="AD367" s="35"/>
      <c r="AE367" s="35"/>
      <c r="AR367" s="185" t="s">
        <v>136</v>
      </c>
      <c r="AT367" s="185" t="s">
        <v>131</v>
      </c>
      <c r="AU367" s="185" t="s">
        <v>79</v>
      </c>
      <c r="AY367" s="18" t="s">
        <v>128</v>
      </c>
      <c r="BE367" s="186">
        <f>IF(N367="základní",J367,0)</f>
        <v>0</v>
      </c>
      <c r="BF367" s="186">
        <f>IF(N367="snížená",J367,0)</f>
        <v>0</v>
      </c>
      <c r="BG367" s="186">
        <f>IF(N367="zákl. přenesená",J367,0)</f>
        <v>0</v>
      </c>
      <c r="BH367" s="186">
        <f>IF(N367="sníž. přenesená",J367,0)</f>
        <v>0</v>
      </c>
      <c r="BI367" s="186">
        <f>IF(N367="nulová",J367,0)</f>
        <v>0</v>
      </c>
      <c r="BJ367" s="18" t="s">
        <v>77</v>
      </c>
      <c r="BK367" s="186">
        <f>ROUND(I367*H367,2)</f>
        <v>0</v>
      </c>
      <c r="BL367" s="18" t="s">
        <v>136</v>
      </c>
      <c r="BM367" s="185" t="s">
        <v>458</v>
      </c>
    </row>
    <row r="368" spans="1:47" s="2" customFormat="1" ht="11.25">
      <c r="A368" s="35"/>
      <c r="B368" s="36"/>
      <c r="C368" s="37"/>
      <c r="D368" s="187" t="s">
        <v>138</v>
      </c>
      <c r="E368" s="37"/>
      <c r="F368" s="188" t="s">
        <v>459</v>
      </c>
      <c r="G368" s="37"/>
      <c r="H368" s="37"/>
      <c r="I368" s="189"/>
      <c r="J368" s="37"/>
      <c r="K368" s="37"/>
      <c r="L368" s="40"/>
      <c r="M368" s="190"/>
      <c r="N368" s="191"/>
      <c r="O368" s="65"/>
      <c r="P368" s="65"/>
      <c r="Q368" s="65"/>
      <c r="R368" s="65"/>
      <c r="S368" s="65"/>
      <c r="T368" s="66"/>
      <c r="U368" s="35"/>
      <c r="V368" s="35"/>
      <c r="W368" s="35"/>
      <c r="X368" s="35"/>
      <c r="Y368" s="35"/>
      <c r="Z368" s="35"/>
      <c r="AA368" s="35"/>
      <c r="AB368" s="35"/>
      <c r="AC368" s="35"/>
      <c r="AD368" s="35"/>
      <c r="AE368" s="35"/>
      <c r="AT368" s="18" t="s">
        <v>138</v>
      </c>
      <c r="AU368" s="18" t="s">
        <v>79</v>
      </c>
    </row>
    <row r="369" spans="1:47" s="2" customFormat="1" ht="29.25">
      <c r="A369" s="35"/>
      <c r="B369" s="36"/>
      <c r="C369" s="37"/>
      <c r="D369" s="194" t="s">
        <v>194</v>
      </c>
      <c r="E369" s="37"/>
      <c r="F369" s="225" t="s">
        <v>373</v>
      </c>
      <c r="G369" s="37"/>
      <c r="H369" s="37"/>
      <c r="I369" s="189"/>
      <c r="J369" s="37"/>
      <c r="K369" s="37"/>
      <c r="L369" s="40"/>
      <c r="M369" s="190"/>
      <c r="N369" s="191"/>
      <c r="O369" s="65"/>
      <c r="P369" s="65"/>
      <c r="Q369" s="65"/>
      <c r="R369" s="65"/>
      <c r="S369" s="65"/>
      <c r="T369" s="66"/>
      <c r="U369" s="35"/>
      <c r="V369" s="35"/>
      <c r="W369" s="35"/>
      <c r="X369" s="35"/>
      <c r="Y369" s="35"/>
      <c r="Z369" s="35"/>
      <c r="AA369" s="35"/>
      <c r="AB369" s="35"/>
      <c r="AC369" s="35"/>
      <c r="AD369" s="35"/>
      <c r="AE369" s="35"/>
      <c r="AT369" s="18" t="s">
        <v>194</v>
      </c>
      <c r="AU369" s="18" t="s">
        <v>79</v>
      </c>
    </row>
    <row r="370" spans="2:51" s="13" customFormat="1" ht="11.25">
      <c r="B370" s="192"/>
      <c r="C370" s="193"/>
      <c r="D370" s="194" t="s">
        <v>140</v>
      </c>
      <c r="E370" s="195" t="s">
        <v>19</v>
      </c>
      <c r="F370" s="196" t="s">
        <v>460</v>
      </c>
      <c r="G370" s="193"/>
      <c r="H370" s="195" t="s">
        <v>19</v>
      </c>
      <c r="I370" s="197"/>
      <c r="J370" s="193"/>
      <c r="K370" s="193"/>
      <c r="L370" s="198"/>
      <c r="M370" s="199"/>
      <c r="N370" s="200"/>
      <c r="O370" s="200"/>
      <c r="P370" s="200"/>
      <c r="Q370" s="200"/>
      <c r="R370" s="200"/>
      <c r="S370" s="200"/>
      <c r="T370" s="201"/>
      <c r="AT370" s="202" t="s">
        <v>140</v>
      </c>
      <c r="AU370" s="202" t="s">
        <v>79</v>
      </c>
      <c r="AV370" s="13" t="s">
        <v>77</v>
      </c>
      <c r="AW370" s="13" t="s">
        <v>31</v>
      </c>
      <c r="AX370" s="13" t="s">
        <v>69</v>
      </c>
      <c r="AY370" s="202" t="s">
        <v>128</v>
      </c>
    </row>
    <row r="371" spans="2:51" s="14" customFormat="1" ht="11.25">
      <c r="B371" s="203"/>
      <c r="C371" s="204"/>
      <c r="D371" s="194" t="s">
        <v>140</v>
      </c>
      <c r="E371" s="205" t="s">
        <v>19</v>
      </c>
      <c r="F371" s="206" t="s">
        <v>224</v>
      </c>
      <c r="G371" s="204"/>
      <c r="H371" s="207">
        <v>87</v>
      </c>
      <c r="I371" s="208"/>
      <c r="J371" s="204"/>
      <c r="K371" s="204"/>
      <c r="L371" s="209"/>
      <c r="M371" s="210"/>
      <c r="N371" s="211"/>
      <c r="O371" s="211"/>
      <c r="P371" s="211"/>
      <c r="Q371" s="211"/>
      <c r="R371" s="211"/>
      <c r="S371" s="211"/>
      <c r="T371" s="212"/>
      <c r="AT371" s="213" t="s">
        <v>140</v>
      </c>
      <c r="AU371" s="213" t="s">
        <v>79</v>
      </c>
      <c r="AV371" s="14" t="s">
        <v>79</v>
      </c>
      <c r="AW371" s="14" t="s">
        <v>31</v>
      </c>
      <c r="AX371" s="14" t="s">
        <v>69</v>
      </c>
      <c r="AY371" s="213" t="s">
        <v>128</v>
      </c>
    </row>
    <row r="372" spans="2:51" s="13" customFormat="1" ht="11.25">
      <c r="B372" s="192"/>
      <c r="C372" s="193"/>
      <c r="D372" s="194" t="s">
        <v>140</v>
      </c>
      <c r="E372" s="195" t="s">
        <v>19</v>
      </c>
      <c r="F372" s="196" t="s">
        <v>461</v>
      </c>
      <c r="G372" s="193"/>
      <c r="H372" s="195" t="s">
        <v>19</v>
      </c>
      <c r="I372" s="197"/>
      <c r="J372" s="193"/>
      <c r="K372" s="193"/>
      <c r="L372" s="198"/>
      <c r="M372" s="199"/>
      <c r="N372" s="200"/>
      <c r="O372" s="200"/>
      <c r="P372" s="200"/>
      <c r="Q372" s="200"/>
      <c r="R372" s="200"/>
      <c r="S372" s="200"/>
      <c r="T372" s="201"/>
      <c r="AT372" s="202" t="s">
        <v>140</v>
      </c>
      <c r="AU372" s="202" t="s">
        <v>79</v>
      </c>
      <c r="AV372" s="13" t="s">
        <v>77</v>
      </c>
      <c r="AW372" s="13" t="s">
        <v>31</v>
      </c>
      <c r="AX372" s="13" t="s">
        <v>69</v>
      </c>
      <c r="AY372" s="202" t="s">
        <v>128</v>
      </c>
    </row>
    <row r="373" spans="2:51" s="14" customFormat="1" ht="11.25">
      <c r="B373" s="203"/>
      <c r="C373" s="204"/>
      <c r="D373" s="194" t="s">
        <v>140</v>
      </c>
      <c r="E373" s="205" t="s">
        <v>19</v>
      </c>
      <c r="F373" s="206" t="s">
        <v>278</v>
      </c>
      <c r="G373" s="204"/>
      <c r="H373" s="207">
        <v>1.8</v>
      </c>
      <c r="I373" s="208"/>
      <c r="J373" s="204"/>
      <c r="K373" s="204"/>
      <c r="L373" s="209"/>
      <c r="M373" s="210"/>
      <c r="N373" s="211"/>
      <c r="O373" s="211"/>
      <c r="P373" s="211"/>
      <c r="Q373" s="211"/>
      <c r="R373" s="211"/>
      <c r="S373" s="211"/>
      <c r="T373" s="212"/>
      <c r="AT373" s="213" t="s">
        <v>140</v>
      </c>
      <c r="AU373" s="213" t="s">
        <v>79</v>
      </c>
      <c r="AV373" s="14" t="s">
        <v>79</v>
      </c>
      <c r="AW373" s="14" t="s">
        <v>31</v>
      </c>
      <c r="AX373" s="14" t="s">
        <v>69</v>
      </c>
      <c r="AY373" s="213" t="s">
        <v>128</v>
      </c>
    </row>
    <row r="374" spans="2:51" s="15" customFormat="1" ht="11.25">
      <c r="B374" s="214"/>
      <c r="C374" s="215"/>
      <c r="D374" s="194" t="s">
        <v>140</v>
      </c>
      <c r="E374" s="216" t="s">
        <v>19</v>
      </c>
      <c r="F374" s="217" t="s">
        <v>142</v>
      </c>
      <c r="G374" s="215"/>
      <c r="H374" s="218">
        <v>88.8</v>
      </c>
      <c r="I374" s="219"/>
      <c r="J374" s="215"/>
      <c r="K374" s="215"/>
      <c r="L374" s="220"/>
      <c r="M374" s="221"/>
      <c r="N374" s="222"/>
      <c r="O374" s="222"/>
      <c r="P374" s="222"/>
      <c r="Q374" s="222"/>
      <c r="R374" s="222"/>
      <c r="S374" s="222"/>
      <c r="T374" s="223"/>
      <c r="AT374" s="224" t="s">
        <v>140</v>
      </c>
      <c r="AU374" s="224" t="s">
        <v>79</v>
      </c>
      <c r="AV374" s="15" t="s">
        <v>136</v>
      </c>
      <c r="AW374" s="15" t="s">
        <v>31</v>
      </c>
      <c r="AX374" s="15" t="s">
        <v>77</v>
      </c>
      <c r="AY374" s="224" t="s">
        <v>128</v>
      </c>
    </row>
    <row r="375" spans="2:63" s="12" customFormat="1" ht="22.9" customHeight="1">
      <c r="B375" s="158"/>
      <c r="C375" s="159"/>
      <c r="D375" s="160" t="s">
        <v>68</v>
      </c>
      <c r="E375" s="172" t="s">
        <v>462</v>
      </c>
      <c r="F375" s="172" t="s">
        <v>463</v>
      </c>
      <c r="G375" s="159"/>
      <c r="H375" s="159"/>
      <c r="I375" s="162"/>
      <c r="J375" s="173">
        <f>BK375</f>
        <v>0</v>
      </c>
      <c r="K375" s="159"/>
      <c r="L375" s="164"/>
      <c r="M375" s="165"/>
      <c r="N375" s="166"/>
      <c r="O375" s="166"/>
      <c r="P375" s="167">
        <f>SUM(P376:P379)</f>
        <v>0</v>
      </c>
      <c r="Q375" s="166"/>
      <c r="R375" s="167">
        <f>SUM(R376:R379)</f>
        <v>0</v>
      </c>
      <c r="S375" s="166"/>
      <c r="T375" s="168">
        <f>SUM(T376:T379)</f>
        <v>0</v>
      </c>
      <c r="AR375" s="169" t="s">
        <v>77</v>
      </c>
      <c r="AT375" s="170" t="s">
        <v>68</v>
      </c>
      <c r="AU375" s="170" t="s">
        <v>77</v>
      </c>
      <c r="AY375" s="169" t="s">
        <v>128</v>
      </c>
      <c r="BK375" s="171">
        <f>SUM(BK376:BK379)</f>
        <v>0</v>
      </c>
    </row>
    <row r="376" spans="1:65" s="2" customFormat="1" ht="21.75" customHeight="1">
      <c r="A376" s="35"/>
      <c r="B376" s="36"/>
      <c r="C376" s="174" t="s">
        <v>464</v>
      </c>
      <c r="D376" s="174" t="s">
        <v>131</v>
      </c>
      <c r="E376" s="175" t="s">
        <v>465</v>
      </c>
      <c r="F376" s="176" t="s">
        <v>466</v>
      </c>
      <c r="G376" s="177" t="s">
        <v>467</v>
      </c>
      <c r="H376" s="178">
        <v>56.329</v>
      </c>
      <c r="I376" s="179"/>
      <c r="J376" s="180">
        <f>ROUND(I376*H376,2)</f>
        <v>0</v>
      </c>
      <c r="K376" s="176" t="s">
        <v>19</v>
      </c>
      <c r="L376" s="40"/>
      <c r="M376" s="181" t="s">
        <v>19</v>
      </c>
      <c r="N376" s="182" t="s">
        <v>40</v>
      </c>
      <c r="O376" s="65"/>
      <c r="P376" s="183">
        <f>O376*H376</f>
        <v>0</v>
      </c>
      <c r="Q376" s="183">
        <v>0</v>
      </c>
      <c r="R376" s="183">
        <f>Q376*H376</f>
        <v>0</v>
      </c>
      <c r="S376" s="183">
        <v>0</v>
      </c>
      <c r="T376" s="184">
        <f>S376*H376</f>
        <v>0</v>
      </c>
      <c r="U376" s="35"/>
      <c r="V376" s="35"/>
      <c r="W376" s="35"/>
      <c r="X376" s="35"/>
      <c r="Y376" s="35"/>
      <c r="Z376" s="35"/>
      <c r="AA376" s="35"/>
      <c r="AB376" s="35"/>
      <c r="AC376" s="35"/>
      <c r="AD376" s="35"/>
      <c r="AE376" s="35"/>
      <c r="AR376" s="185" t="s">
        <v>136</v>
      </c>
      <c r="AT376" s="185" t="s">
        <v>131</v>
      </c>
      <c r="AU376" s="185" t="s">
        <v>79</v>
      </c>
      <c r="AY376" s="18" t="s">
        <v>128</v>
      </c>
      <c r="BE376" s="186">
        <f>IF(N376="základní",J376,0)</f>
        <v>0</v>
      </c>
      <c r="BF376" s="186">
        <f>IF(N376="snížená",J376,0)</f>
        <v>0</v>
      </c>
      <c r="BG376" s="186">
        <f>IF(N376="zákl. přenesená",J376,0)</f>
        <v>0</v>
      </c>
      <c r="BH376" s="186">
        <f>IF(N376="sníž. přenesená",J376,0)</f>
        <v>0</v>
      </c>
      <c r="BI376" s="186">
        <f>IF(N376="nulová",J376,0)</f>
        <v>0</v>
      </c>
      <c r="BJ376" s="18" t="s">
        <v>77</v>
      </c>
      <c r="BK376" s="186">
        <f>ROUND(I376*H376,2)</f>
        <v>0</v>
      </c>
      <c r="BL376" s="18" t="s">
        <v>136</v>
      </c>
      <c r="BM376" s="185" t="s">
        <v>468</v>
      </c>
    </row>
    <row r="377" spans="1:65" s="2" customFormat="1" ht="37.9" customHeight="1">
      <c r="A377" s="35"/>
      <c r="B377" s="36"/>
      <c r="C377" s="174" t="s">
        <v>469</v>
      </c>
      <c r="D377" s="174" t="s">
        <v>131</v>
      </c>
      <c r="E377" s="175" t="s">
        <v>470</v>
      </c>
      <c r="F377" s="176" t="s">
        <v>471</v>
      </c>
      <c r="G377" s="177" t="s">
        <v>467</v>
      </c>
      <c r="H377" s="178">
        <v>56.329</v>
      </c>
      <c r="I377" s="179"/>
      <c r="J377" s="180">
        <f>ROUND(I377*H377,2)</f>
        <v>0</v>
      </c>
      <c r="K377" s="176" t="s">
        <v>135</v>
      </c>
      <c r="L377" s="40"/>
      <c r="M377" s="181" t="s">
        <v>19</v>
      </c>
      <c r="N377" s="182" t="s">
        <v>40</v>
      </c>
      <c r="O377" s="65"/>
      <c r="P377" s="183">
        <f>O377*H377</f>
        <v>0</v>
      </c>
      <c r="Q377" s="183">
        <v>0</v>
      </c>
      <c r="R377" s="183">
        <f>Q377*H377</f>
        <v>0</v>
      </c>
      <c r="S377" s="183">
        <v>0</v>
      </c>
      <c r="T377" s="184">
        <f>S377*H377</f>
        <v>0</v>
      </c>
      <c r="U377" s="35"/>
      <c r="V377" s="35"/>
      <c r="W377" s="35"/>
      <c r="X377" s="35"/>
      <c r="Y377" s="35"/>
      <c r="Z377" s="35"/>
      <c r="AA377" s="35"/>
      <c r="AB377" s="35"/>
      <c r="AC377" s="35"/>
      <c r="AD377" s="35"/>
      <c r="AE377" s="35"/>
      <c r="AR377" s="185" t="s">
        <v>136</v>
      </c>
      <c r="AT377" s="185" t="s">
        <v>131</v>
      </c>
      <c r="AU377" s="185" t="s">
        <v>79</v>
      </c>
      <c r="AY377" s="18" t="s">
        <v>128</v>
      </c>
      <c r="BE377" s="186">
        <f>IF(N377="základní",J377,0)</f>
        <v>0</v>
      </c>
      <c r="BF377" s="186">
        <f>IF(N377="snížená",J377,0)</f>
        <v>0</v>
      </c>
      <c r="BG377" s="186">
        <f>IF(N377="zákl. přenesená",J377,0)</f>
        <v>0</v>
      </c>
      <c r="BH377" s="186">
        <f>IF(N377="sníž. přenesená",J377,0)</f>
        <v>0</v>
      </c>
      <c r="BI377" s="186">
        <f>IF(N377="nulová",J377,0)</f>
        <v>0</v>
      </c>
      <c r="BJ377" s="18" t="s">
        <v>77</v>
      </c>
      <c r="BK377" s="186">
        <f>ROUND(I377*H377,2)</f>
        <v>0</v>
      </c>
      <c r="BL377" s="18" t="s">
        <v>136</v>
      </c>
      <c r="BM377" s="185" t="s">
        <v>472</v>
      </c>
    </row>
    <row r="378" spans="1:47" s="2" customFormat="1" ht="11.25">
      <c r="A378" s="35"/>
      <c r="B378" s="36"/>
      <c r="C378" s="37"/>
      <c r="D378" s="187" t="s">
        <v>138</v>
      </c>
      <c r="E378" s="37"/>
      <c r="F378" s="188" t="s">
        <v>473</v>
      </c>
      <c r="G378" s="37"/>
      <c r="H378" s="37"/>
      <c r="I378" s="189"/>
      <c r="J378" s="37"/>
      <c r="K378" s="37"/>
      <c r="L378" s="40"/>
      <c r="M378" s="190"/>
      <c r="N378" s="191"/>
      <c r="O378" s="65"/>
      <c r="P378" s="65"/>
      <c r="Q378" s="65"/>
      <c r="R378" s="65"/>
      <c r="S378" s="65"/>
      <c r="T378" s="66"/>
      <c r="U378" s="35"/>
      <c r="V378" s="35"/>
      <c r="W378" s="35"/>
      <c r="X378" s="35"/>
      <c r="Y378" s="35"/>
      <c r="Z378" s="35"/>
      <c r="AA378" s="35"/>
      <c r="AB378" s="35"/>
      <c r="AC378" s="35"/>
      <c r="AD378" s="35"/>
      <c r="AE378" s="35"/>
      <c r="AT378" s="18" t="s">
        <v>138</v>
      </c>
      <c r="AU378" s="18" t="s">
        <v>79</v>
      </c>
    </row>
    <row r="379" spans="1:47" s="2" customFormat="1" ht="146.25">
      <c r="A379" s="35"/>
      <c r="B379" s="36"/>
      <c r="C379" s="37"/>
      <c r="D379" s="194" t="s">
        <v>194</v>
      </c>
      <c r="E379" s="37"/>
      <c r="F379" s="225" t="s">
        <v>474</v>
      </c>
      <c r="G379" s="37"/>
      <c r="H379" s="37"/>
      <c r="I379" s="189"/>
      <c r="J379" s="37"/>
      <c r="K379" s="37"/>
      <c r="L379" s="40"/>
      <c r="M379" s="190"/>
      <c r="N379" s="191"/>
      <c r="O379" s="65"/>
      <c r="P379" s="65"/>
      <c r="Q379" s="65"/>
      <c r="R379" s="65"/>
      <c r="S379" s="65"/>
      <c r="T379" s="66"/>
      <c r="U379" s="35"/>
      <c r="V379" s="35"/>
      <c r="W379" s="35"/>
      <c r="X379" s="35"/>
      <c r="Y379" s="35"/>
      <c r="Z379" s="35"/>
      <c r="AA379" s="35"/>
      <c r="AB379" s="35"/>
      <c r="AC379" s="35"/>
      <c r="AD379" s="35"/>
      <c r="AE379" s="35"/>
      <c r="AT379" s="18" t="s">
        <v>194</v>
      </c>
      <c r="AU379" s="18" t="s">
        <v>79</v>
      </c>
    </row>
    <row r="380" spans="2:63" s="12" customFormat="1" ht="22.9" customHeight="1">
      <c r="B380" s="158"/>
      <c r="C380" s="159"/>
      <c r="D380" s="160" t="s">
        <v>68</v>
      </c>
      <c r="E380" s="172" t="s">
        <v>475</v>
      </c>
      <c r="F380" s="172" t="s">
        <v>476</v>
      </c>
      <c r="G380" s="159"/>
      <c r="H380" s="159"/>
      <c r="I380" s="162"/>
      <c r="J380" s="173">
        <f>BK380</f>
        <v>0</v>
      </c>
      <c r="K380" s="159"/>
      <c r="L380" s="164"/>
      <c r="M380" s="165"/>
      <c r="N380" s="166"/>
      <c r="O380" s="166"/>
      <c r="P380" s="167">
        <f>SUM(P381:P383)</f>
        <v>0</v>
      </c>
      <c r="Q380" s="166"/>
      <c r="R380" s="167">
        <f>SUM(R381:R383)</f>
        <v>0</v>
      </c>
      <c r="S380" s="166"/>
      <c r="T380" s="168">
        <f>SUM(T381:T383)</f>
        <v>0</v>
      </c>
      <c r="AR380" s="169" t="s">
        <v>77</v>
      </c>
      <c r="AT380" s="170" t="s">
        <v>68</v>
      </c>
      <c r="AU380" s="170" t="s">
        <v>77</v>
      </c>
      <c r="AY380" s="169" t="s">
        <v>128</v>
      </c>
      <c r="BK380" s="171">
        <f>SUM(BK381:BK383)</f>
        <v>0</v>
      </c>
    </row>
    <row r="381" spans="1:65" s="2" customFormat="1" ht="55.5" customHeight="1">
      <c r="A381" s="35"/>
      <c r="B381" s="36"/>
      <c r="C381" s="174" t="s">
        <v>477</v>
      </c>
      <c r="D381" s="174" t="s">
        <v>131</v>
      </c>
      <c r="E381" s="175" t="s">
        <v>478</v>
      </c>
      <c r="F381" s="176" t="s">
        <v>479</v>
      </c>
      <c r="G381" s="177" t="s">
        <v>467</v>
      </c>
      <c r="H381" s="178">
        <v>37.086</v>
      </c>
      <c r="I381" s="179"/>
      <c r="J381" s="180">
        <f>ROUND(I381*H381,2)</f>
        <v>0</v>
      </c>
      <c r="K381" s="176" t="s">
        <v>135</v>
      </c>
      <c r="L381" s="40"/>
      <c r="M381" s="181" t="s">
        <v>19</v>
      </c>
      <c r="N381" s="182" t="s">
        <v>40</v>
      </c>
      <c r="O381" s="65"/>
      <c r="P381" s="183">
        <f>O381*H381</f>
        <v>0</v>
      </c>
      <c r="Q381" s="183">
        <v>0</v>
      </c>
      <c r="R381" s="183">
        <f>Q381*H381</f>
        <v>0</v>
      </c>
      <c r="S381" s="183">
        <v>0</v>
      </c>
      <c r="T381" s="184">
        <f>S381*H381</f>
        <v>0</v>
      </c>
      <c r="U381" s="35"/>
      <c r="V381" s="35"/>
      <c r="W381" s="35"/>
      <c r="X381" s="35"/>
      <c r="Y381" s="35"/>
      <c r="Z381" s="35"/>
      <c r="AA381" s="35"/>
      <c r="AB381" s="35"/>
      <c r="AC381" s="35"/>
      <c r="AD381" s="35"/>
      <c r="AE381" s="35"/>
      <c r="AR381" s="185" t="s">
        <v>136</v>
      </c>
      <c r="AT381" s="185" t="s">
        <v>131</v>
      </c>
      <c r="AU381" s="185" t="s">
        <v>79</v>
      </c>
      <c r="AY381" s="18" t="s">
        <v>128</v>
      </c>
      <c r="BE381" s="186">
        <f>IF(N381="základní",J381,0)</f>
        <v>0</v>
      </c>
      <c r="BF381" s="186">
        <f>IF(N381="snížená",J381,0)</f>
        <v>0</v>
      </c>
      <c r="BG381" s="186">
        <f>IF(N381="zákl. přenesená",J381,0)</f>
        <v>0</v>
      </c>
      <c r="BH381" s="186">
        <f>IF(N381="sníž. přenesená",J381,0)</f>
        <v>0</v>
      </c>
      <c r="BI381" s="186">
        <f>IF(N381="nulová",J381,0)</f>
        <v>0</v>
      </c>
      <c r="BJ381" s="18" t="s">
        <v>77</v>
      </c>
      <c r="BK381" s="186">
        <f>ROUND(I381*H381,2)</f>
        <v>0</v>
      </c>
      <c r="BL381" s="18" t="s">
        <v>136</v>
      </c>
      <c r="BM381" s="185" t="s">
        <v>480</v>
      </c>
    </row>
    <row r="382" spans="1:47" s="2" customFormat="1" ht="11.25">
      <c r="A382" s="35"/>
      <c r="B382" s="36"/>
      <c r="C382" s="37"/>
      <c r="D382" s="187" t="s">
        <v>138</v>
      </c>
      <c r="E382" s="37"/>
      <c r="F382" s="188" t="s">
        <v>481</v>
      </c>
      <c r="G382" s="37"/>
      <c r="H382" s="37"/>
      <c r="I382" s="189"/>
      <c r="J382" s="37"/>
      <c r="K382" s="37"/>
      <c r="L382" s="40"/>
      <c r="M382" s="190"/>
      <c r="N382" s="191"/>
      <c r="O382" s="65"/>
      <c r="P382" s="65"/>
      <c r="Q382" s="65"/>
      <c r="R382" s="65"/>
      <c r="S382" s="65"/>
      <c r="T382" s="66"/>
      <c r="U382" s="35"/>
      <c r="V382" s="35"/>
      <c r="W382" s="35"/>
      <c r="X382" s="35"/>
      <c r="Y382" s="35"/>
      <c r="Z382" s="35"/>
      <c r="AA382" s="35"/>
      <c r="AB382" s="35"/>
      <c r="AC382" s="35"/>
      <c r="AD382" s="35"/>
      <c r="AE382" s="35"/>
      <c r="AT382" s="18" t="s">
        <v>138</v>
      </c>
      <c r="AU382" s="18" t="s">
        <v>79</v>
      </c>
    </row>
    <row r="383" spans="1:47" s="2" customFormat="1" ht="87.75">
      <c r="A383" s="35"/>
      <c r="B383" s="36"/>
      <c r="C383" s="37"/>
      <c r="D383" s="194" t="s">
        <v>194</v>
      </c>
      <c r="E383" s="37"/>
      <c r="F383" s="225" t="s">
        <v>482</v>
      </c>
      <c r="G383" s="37"/>
      <c r="H383" s="37"/>
      <c r="I383" s="189"/>
      <c r="J383" s="37"/>
      <c r="K383" s="37"/>
      <c r="L383" s="40"/>
      <c r="M383" s="190"/>
      <c r="N383" s="191"/>
      <c r="O383" s="65"/>
      <c r="P383" s="65"/>
      <c r="Q383" s="65"/>
      <c r="R383" s="65"/>
      <c r="S383" s="65"/>
      <c r="T383" s="66"/>
      <c r="U383" s="35"/>
      <c r="V383" s="35"/>
      <c r="W383" s="35"/>
      <c r="X383" s="35"/>
      <c r="Y383" s="35"/>
      <c r="Z383" s="35"/>
      <c r="AA383" s="35"/>
      <c r="AB383" s="35"/>
      <c r="AC383" s="35"/>
      <c r="AD383" s="35"/>
      <c r="AE383" s="35"/>
      <c r="AT383" s="18" t="s">
        <v>194</v>
      </c>
      <c r="AU383" s="18" t="s">
        <v>79</v>
      </c>
    </row>
    <row r="384" spans="2:63" s="12" customFormat="1" ht="25.9" customHeight="1">
      <c r="B384" s="158"/>
      <c r="C384" s="159"/>
      <c r="D384" s="160" t="s">
        <v>68</v>
      </c>
      <c r="E384" s="161" t="s">
        <v>483</v>
      </c>
      <c r="F384" s="161" t="s">
        <v>484</v>
      </c>
      <c r="G384" s="159"/>
      <c r="H384" s="159"/>
      <c r="I384" s="162"/>
      <c r="J384" s="163">
        <f>BK384</f>
        <v>0</v>
      </c>
      <c r="K384" s="159"/>
      <c r="L384" s="164"/>
      <c r="M384" s="165"/>
      <c r="N384" s="166"/>
      <c r="O384" s="166"/>
      <c r="P384" s="167">
        <f>P385+P419+P436+P478+P515+P517</f>
        <v>0</v>
      </c>
      <c r="Q384" s="166"/>
      <c r="R384" s="167">
        <f>R385+R419+R436+R478+R515+R517</f>
        <v>5.8826925999999995</v>
      </c>
      <c r="S384" s="166"/>
      <c r="T384" s="168">
        <f>T385+T419+T436+T478+T515+T517</f>
        <v>0.2806</v>
      </c>
      <c r="AR384" s="169" t="s">
        <v>79</v>
      </c>
      <c r="AT384" s="170" t="s">
        <v>68</v>
      </c>
      <c r="AU384" s="170" t="s">
        <v>69</v>
      </c>
      <c r="AY384" s="169" t="s">
        <v>128</v>
      </c>
      <c r="BK384" s="171">
        <f>BK385+BK419+BK436+BK478+BK515+BK517</f>
        <v>0</v>
      </c>
    </row>
    <row r="385" spans="2:63" s="12" customFormat="1" ht="22.9" customHeight="1">
      <c r="B385" s="158"/>
      <c r="C385" s="159"/>
      <c r="D385" s="160" t="s">
        <v>68</v>
      </c>
      <c r="E385" s="172" t="s">
        <v>485</v>
      </c>
      <c r="F385" s="172" t="s">
        <v>486</v>
      </c>
      <c r="G385" s="159"/>
      <c r="H385" s="159"/>
      <c r="I385" s="162"/>
      <c r="J385" s="173">
        <f>BK385</f>
        <v>0</v>
      </c>
      <c r="K385" s="159"/>
      <c r="L385" s="164"/>
      <c r="M385" s="165"/>
      <c r="N385" s="166"/>
      <c r="O385" s="166"/>
      <c r="P385" s="167">
        <f>SUM(P386:P418)</f>
        <v>0</v>
      </c>
      <c r="Q385" s="166"/>
      <c r="R385" s="167">
        <f>SUM(R386:R418)</f>
        <v>0.52798</v>
      </c>
      <c r="S385" s="166"/>
      <c r="T385" s="168">
        <f>SUM(T386:T418)</f>
        <v>0.2806</v>
      </c>
      <c r="AR385" s="169" t="s">
        <v>79</v>
      </c>
      <c r="AT385" s="170" t="s">
        <v>68</v>
      </c>
      <c r="AU385" s="170" t="s">
        <v>77</v>
      </c>
      <c r="AY385" s="169" t="s">
        <v>128</v>
      </c>
      <c r="BK385" s="171">
        <f>SUM(BK386:BK418)</f>
        <v>0</v>
      </c>
    </row>
    <row r="386" spans="1:65" s="2" customFormat="1" ht="49.15" customHeight="1">
      <c r="A386" s="35"/>
      <c r="B386" s="36"/>
      <c r="C386" s="174" t="s">
        <v>487</v>
      </c>
      <c r="D386" s="174" t="s">
        <v>131</v>
      </c>
      <c r="E386" s="175" t="s">
        <v>488</v>
      </c>
      <c r="F386" s="176" t="s">
        <v>489</v>
      </c>
      <c r="G386" s="177" t="s">
        <v>289</v>
      </c>
      <c r="H386" s="178">
        <v>5</v>
      </c>
      <c r="I386" s="179"/>
      <c r="J386" s="180">
        <f>ROUND(I386*H386,2)</f>
        <v>0</v>
      </c>
      <c r="K386" s="176" t="s">
        <v>135</v>
      </c>
      <c r="L386" s="40"/>
      <c r="M386" s="181" t="s">
        <v>19</v>
      </c>
      <c r="N386" s="182" t="s">
        <v>40</v>
      </c>
      <c r="O386" s="65"/>
      <c r="P386" s="183">
        <f>O386*H386</f>
        <v>0</v>
      </c>
      <c r="Q386" s="183">
        <v>0.00563</v>
      </c>
      <c r="R386" s="183">
        <f>Q386*H386</f>
        <v>0.028149999999999998</v>
      </c>
      <c r="S386" s="183">
        <v>0</v>
      </c>
      <c r="T386" s="184">
        <f>S386*H386</f>
        <v>0</v>
      </c>
      <c r="U386" s="35"/>
      <c r="V386" s="35"/>
      <c r="W386" s="35"/>
      <c r="X386" s="35"/>
      <c r="Y386" s="35"/>
      <c r="Z386" s="35"/>
      <c r="AA386" s="35"/>
      <c r="AB386" s="35"/>
      <c r="AC386" s="35"/>
      <c r="AD386" s="35"/>
      <c r="AE386" s="35"/>
      <c r="AR386" s="185" t="s">
        <v>243</v>
      </c>
      <c r="AT386" s="185" t="s">
        <v>131</v>
      </c>
      <c r="AU386" s="185" t="s">
        <v>79</v>
      </c>
      <c r="AY386" s="18" t="s">
        <v>128</v>
      </c>
      <c r="BE386" s="186">
        <f>IF(N386="základní",J386,0)</f>
        <v>0</v>
      </c>
      <c r="BF386" s="186">
        <f>IF(N386="snížená",J386,0)</f>
        <v>0</v>
      </c>
      <c r="BG386" s="186">
        <f>IF(N386="zákl. přenesená",J386,0)</f>
        <v>0</v>
      </c>
      <c r="BH386" s="186">
        <f>IF(N386="sníž. přenesená",J386,0)</f>
        <v>0</v>
      </c>
      <c r="BI386" s="186">
        <f>IF(N386="nulová",J386,0)</f>
        <v>0</v>
      </c>
      <c r="BJ386" s="18" t="s">
        <v>77</v>
      </c>
      <c r="BK386" s="186">
        <f>ROUND(I386*H386,2)</f>
        <v>0</v>
      </c>
      <c r="BL386" s="18" t="s">
        <v>243</v>
      </c>
      <c r="BM386" s="185" t="s">
        <v>490</v>
      </c>
    </row>
    <row r="387" spans="1:47" s="2" customFormat="1" ht="11.25">
      <c r="A387" s="35"/>
      <c r="B387" s="36"/>
      <c r="C387" s="37"/>
      <c r="D387" s="187" t="s">
        <v>138</v>
      </c>
      <c r="E387" s="37"/>
      <c r="F387" s="188" t="s">
        <v>491</v>
      </c>
      <c r="G387" s="37"/>
      <c r="H387" s="37"/>
      <c r="I387" s="189"/>
      <c r="J387" s="37"/>
      <c r="K387" s="37"/>
      <c r="L387" s="40"/>
      <c r="M387" s="190"/>
      <c r="N387" s="191"/>
      <c r="O387" s="65"/>
      <c r="P387" s="65"/>
      <c r="Q387" s="65"/>
      <c r="R387" s="65"/>
      <c r="S387" s="65"/>
      <c r="T387" s="66"/>
      <c r="U387" s="35"/>
      <c r="V387" s="35"/>
      <c r="W387" s="35"/>
      <c r="X387" s="35"/>
      <c r="Y387" s="35"/>
      <c r="Z387" s="35"/>
      <c r="AA387" s="35"/>
      <c r="AB387" s="35"/>
      <c r="AC387" s="35"/>
      <c r="AD387" s="35"/>
      <c r="AE387" s="35"/>
      <c r="AT387" s="18" t="s">
        <v>138</v>
      </c>
      <c r="AU387" s="18" t="s">
        <v>79</v>
      </c>
    </row>
    <row r="388" spans="1:47" s="2" customFormat="1" ht="136.5">
      <c r="A388" s="35"/>
      <c r="B388" s="36"/>
      <c r="C388" s="37"/>
      <c r="D388" s="194" t="s">
        <v>194</v>
      </c>
      <c r="E388" s="37"/>
      <c r="F388" s="225" t="s">
        <v>492</v>
      </c>
      <c r="G388" s="37"/>
      <c r="H388" s="37"/>
      <c r="I388" s="189"/>
      <c r="J388" s="37"/>
      <c r="K388" s="37"/>
      <c r="L388" s="40"/>
      <c r="M388" s="190"/>
      <c r="N388" s="191"/>
      <c r="O388" s="65"/>
      <c r="P388" s="65"/>
      <c r="Q388" s="65"/>
      <c r="R388" s="65"/>
      <c r="S388" s="65"/>
      <c r="T388" s="66"/>
      <c r="U388" s="35"/>
      <c r="V388" s="35"/>
      <c r="W388" s="35"/>
      <c r="X388" s="35"/>
      <c r="Y388" s="35"/>
      <c r="Z388" s="35"/>
      <c r="AA388" s="35"/>
      <c r="AB388" s="35"/>
      <c r="AC388" s="35"/>
      <c r="AD388" s="35"/>
      <c r="AE388" s="35"/>
      <c r="AT388" s="18" t="s">
        <v>194</v>
      </c>
      <c r="AU388" s="18" t="s">
        <v>79</v>
      </c>
    </row>
    <row r="389" spans="2:51" s="13" customFormat="1" ht="11.25">
      <c r="B389" s="192"/>
      <c r="C389" s="193"/>
      <c r="D389" s="194" t="s">
        <v>140</v>
      </c>
      <c r="E389" s="195" t="s">
        <v>19</v>
      </c>
      <c r="F389" s="196" t="s">
        <v>493</v>
      </c>
      <c r="G389" s="193"/>
      <c r="H389" s="195" t="s">
        <v>19</v>
      </c>
      <c r="I389" s="197"/>
      <c r="J389" s="193"/>
      <c r="K389" s="193"/>
      <c r="L389" s="198"/>
      <c r="M389" s="199"/>
      <c r="N389" s="200"/>
      <c r="O389" s="200"/>
      <c r="P389" s="200"/>
      <c r="Q389" s="200"/>
      <c r="R389" s="200"/>
      <c r="S389" s="200"/>
      <c r="T389" s="201"/>
      <c r="AT389" s="202" t="s">
        <v>140</v>
      </c>
      <c r="AU389" s="202" t="s">
        <v>79</v>
      </c>
      <c r="AV389" s="13" t="s">
        <v>77</v>
      </c>
      <c r="AW389" s="13" t="s">
        <v>31</v>
      </c>
      <c r="AX389" s="13" t="s">
        <v>69</v>
      </c>
      <c r="AY389" s="202" t="s">
        <v>128</v>
      </c>
    </row>
    <row r="390" spans="2:51" s="14" customFormat="1" ht="11.25">
      <c r="B390" s="203"/>
      <c r="C390" s="204"/>
      <c r="D390" s="194" t="s">
        <v>140</v>
      </c>
      <c r="E390" s="205" t="s">
        <v>19</v>
      </c>
      <c r="F390" s="206" t="s">
        <v>154</v>
      </c>
      <c r="G390" s="204"/>
      <c r="H390" s="207">
        <v>5</v>
      </c>
      <c r="I390" s="208"/>
      <c r="J390" s="204"/>
      <c r="K390" s="204"/>
      <c r="L390" s="209"/>
      <c r="M390" s="210"/>
      <c r="N390" s="211"/>
      <c r="O390" s="211"/>
      <c r="P390" s="211"/>
      <c r="Q390" s="211"/>
      <c r="R390" s="211"/>
      <c r="S390" s="211"/>
      <c r="T390" s="212"/>
      <c r="AT390" s="213" t="s">
        <v>140</v>
      </c>
      <c r="AU390" s="213" t="s">
        <v>79</v>
      </c>
      <c r="AV390" s="14" t="s">
        <v>79</v>
      </c>
      <c r="AW390" s="14" t="s">
        <v>31</v>
      </c>
      <c r="AX390" s="14" t="s">
        <v>69</v>
      </c>
      <c r="AY390" s="213" t="s">
        <v>128</v>
      </c>
    </row>
    <row r="391" spans="2:51" s="15" customFormat="1" ht="11.25">
      <c r="B391" s="214"/>
      <c r="C391" s="215"/>
      <c r="D391" s="194" t="s">
        <v>140</v>
      </c>
      <c r="E391" s="216" t="s">
        <v>19</v>
      </c>
      <c r="F391" s="217" t="s">
        <v>142</v>
      </c>
      <c r="G391" s="215"/>
      <c r="H391" s="218">
        <v>5</v>
      </c>
      <c r="I391" s="219"/>
      <c r="J391" s="215"/>
      <c r="K391" s="215"/>
      <c r="L391" s="220"/>
      <c r="M391" s="221"/>
      <c r="N391" s="222"/>
      <c r="O391" s="222"/>
      <c r="P391" s="222"/>
      <c r="Q391" s="222"/>
      <c r="R391" s="222"/>
      <c r="S391" s="222"/>
      <c r="T391" s="223"/>
      <c r="AT391" s="224" t="s">
        <v>140</v>
      </c>
      <c r="AU391" s="224" t="s">
        <v>79</v>
      </c>
      <c r="AV391" s="15" t="s">
        <v>136</v>
      </c>
      <c r="AW391" s="15" t="s">
        <v>31</v>
      </c>
      <c r="AX391" s="15" t="s">
        <v>77</v>
      </c>
      <c r="AY391" s="224" t="s">
        <v>128</v>
      </c>
    </row>
    <row r="392" spans="1:65" s="2" customFormat="1" ht="49.15" customHeight="1">
      <c r="A392" s="35"/>
      <c r="B392" s="36"/>
      <c r="C392" s="174" t="s">
        <v>494</v>
      </c>
      <c r="D392" s="174" t="s">
        <v>131</v>
      </c>
      <c r="E392" s="175" t="s">
        <v>495</v>
      </c>
      <c r="F392" s="176" t="s">
        <v>496</v>
      </c>
      <c r="G392" s="177" t="s">
        <v>289</v>
      </c>
      <c r="H392" s="178">
        <v>3</v>
      </c>
      <c r="I392" s="179"/>
      <c r="J392" s="180">
        <f>ROUND(I392*H392,2)</f>
        <v>0</v>
      </c>
      <c r="K392" s="176" t="s">
        <v>135</v>
      </c>
      <c r="L392" s="40"/>
      <c r="M392" s="181" t="s">
        <v>19</v>
      </c>
      <c r="N392" s="182" t="s">
        <v>40</v>
      </c>
      <c r="O392" s="65"/>
      <c r="P392" s="183">
        <f>O392*H392</f>
        <v>0</v>
      </c>
      <c r="Q392" s="183">
        <v>0.00757</v>
      </c>
      <c r="R392" s="183">
        <f>Q392*H392</f>
        <v>0.02271</v>
      </c>
      <c r="S392" s="183">
        <v>0</v>
      </c>
      <c r="T392" s="184">
        <f>S392*H392</f>
        <v>0</v>
      </c>
      <c r="U392" s="35"/>
      <c r="V392" s="35"/>
      <c r="W392" s="35"/>
      <c r="X392" s="35"/>
      <c r="Y392" s="35"/>
      <c r="Z392" s="35"/>
      <c r="AA392" s="35"/>
      <c r="AB392" s="35"/>
      <c r="AC392" s="35"/>
      <c r="AD392" s="35"/>
      <c r="AE392" s="35"/>
      <c r="AR392" s="185" t="s">
        <v>243</v>
      </c>
      <c r="AT392" s="185" t="s">
        <v>131</v>
      </c>
      <c r="AU392" s="185" t="s">
        <v>79</v>
      </c>
      <c r="AY392" s="18" t="s">
        <v>128</v>
      </c>
      <c r="BE392" s="186">
        <f>IF(N392="základní",J392,0)</f>
        <v>0</v>
      </c>
      <c r="BF392" s="186">
        <f>IF(N392="snížená",J392,0)</f>
        <v>0</v>
      </c>
      <c r="BG392" s="186">
        <f>IF(N392="zákl. přenesená",J392,0)</f>
        <v>0</v>
      </c>
      <c r="BH392" s="186">
        <f>IF(N392="sníž. přenesená",J392,0)</f>
        <v>0</v>
      </c>
      <c r="BI392" s="186">
        <f>IF(N392="nulová",J392,0)</f>
        <v>0</v>
      </c>
      <c r="BJ392" s="18" t="s">
        <v>77</v>
      </c>
      <c r="BK392" s="186">
        <f>ROUND(I392*H392,2)</f>
        <v>0</v>
      </c>
      <c r="BL392" s="18" t="s">
        <v>243</v>
      </c>
      <c r="BM392" s="185" t="s">
        <v>497</v>
      </c>
    </row>
    <row r="393" spans="1:47" s="2" customFormat="1" ht="11.25">
      <c r="A393" s="35"/>
      <c r="B393" s="36"/>
      <c r="C393" s="37"/>
      <c r="D393" s="187" t="s">
        <v>138</v>
      </c>
      <c r="E393" s="37"/>
      <c r="F393" s="188" t="s">
        <v>498</v>
      </c>
      <c r="G393" s="37"/>
      <c r="H393" s="37"/>
      <c r="I393" s="189"/>
      <c r="J393" s="37"/>
      <c r="K393" s="37"/>
      <c r="L393" s="40"/>
      <c r="M393" s="190"/>
      <c r="N393" s="191"/>
      <c r="O393" s="65"/>
      <c r="P393" s="65"/>
      <c r="Q393" s="65"/>
      <c r="R393" s="65"/>
      <c r="S393" s="65"/>
      <c r="T393" s="66"/>
      <c r="U393" s="35"/>
      <c r="V393" s="35"/>
      <c r="W393" s="35"/>
      <c r="X393" s="35"/>
      <c r="Y393" s="35"/>
      <c r="Z393" s="35"/>
      <c r="AA393" s="35"/>
      <c r="AB393" s="35"/>
      <c r="AC393" s="35"/>
      <c r="AD393" s="35"/>
      <c r="AE393" s="35"/>
      <c r="AT393" s="18" t="s">
        <v>138</v>
      </c>
      <c r="AU393" s="18" t="s">
        <v>79</v>
      </c>
    </row>
    <row r="394" spans="1:47" s="2" customFormat="1" ht="136.5">
      <c r="A394" s="35"/>
      <c r="B394" s="36"/>
      <c r="C394" s="37"/>
      <c r="D394" s="194" t="s">
        <v>194</v>
      </c>
      <c r="E394" s="37"/>
      <c r="F394" s="225" t="s">
        <v>492</v>
      </c>
      <c r="G394" s="37"/>
      <c r="H394" s="37"/>
      <c r="I394" s="189"/>
      <c r="J394" s="37"/>
      <c r="K394" s="37"/>
      <c r="L394" s="40"/>
      <c r="M394" s="190"/>
      <c r="N394" s="191"/>
      <c r="O394" s="65"/>
      <c r="P394" s="65"/>
      <c r="Q394" s="65"/>
      <c r="R394" s="65"/>
      <c r="S394" s="65"/>
      <c r="T394" s="66"/>
      <c r="U394" s="35"/>
      <c r="V394" s="35"/>
      <c r="W394" s="35"/>
      <c r="X394" s="35"/>
      <c r="Y394" s="35"/>
      <c r="Z394" s="35"/>
      <c r="AA394" s="35"/>
      <c r="AB394" s="35"/>
      <c r="AC394" s="35"/>
      <c r="AD394" s="35"/>
      <c r="AE394" s="35"/>
      <c r="AT394" s="18" t="s">
        <v>194</v>
      </c>
      <c r="AU394" s="18" t="s">
        <v>79</v>
      </c>
    </row>
    <row r="395" spans="2:51" s="13" customFormat="1" ht="22.5">
      <c r="B395" s="192"/>
      <c r="C395" s="193"/>
      <c r="D395" s="194" t="s">
        <v>140</v>
      </c>
      <c r="E395" s="195" t="s">
        <v>19</v>
      </c>
      <c r="F395" s="196" t="s">
        <v>499</v>
      </c>
      <c r="G395" s="193"/>
      <c r="H395" s="195" t="s">
        <v>19</v>
      </c>
      <c r="I395" s="197"/>
      <c r="J395" s="193"/>
      <c r="K395" s="193"/>
      <c r="L395" s="198"/>
      <c r="M395" s="199"/>
      <c r="N395" s="200"/>
      <c r="O395" s="200"/>
      <c r="P395" s="200"/>
      <c r="Q395" s="200"/>
      <c r="R395" s="200"/>
      <c r="S395" s="200"/>
      <c r="T395" s="201"/>
      <c r="AT395" s="202" t="s">
        <v>140</v>
      </c>
      <c r="AU395" s="202" t="s">
        <v>79</v>
      </c>
      <c r="AV395" s="13" t="s">
        <v>77</v>
      </c>
      <c r="AW395" s="13" t="s">
        <v>31</v>
      </c>
      <c r="AX395" s="13" t="s">
        <v>69</v>
      </c>
      <c r="AY395" s="202" t="s">
        <v>128</v>
      </c>
    </row>
    <row r="396" spans="2:51" s="14" customFormat="1" ht="11.25">
      <c r="B396" s="203"/>
      <c r="C396" s="204"/>
      <c r="D396" s="194" t="s">
        <v>140</v>
      </c>
      <c r="E396" s="205" t="s">
        <v>19</v>
      </c>
      <c r="F396" s="206" t="s">
        <v>129</v>
      </c>
      <c r="G396" s="204"/>
      <c r="H396" s="207">
        <v>3</v>
      </c>
      <c r="I396" s="208"/>
      <c r="J396" s="204"/>
      <c r="K396" s="204"/>
      <c r="L396" s="209"/>
      <c r="M396" s="210"/>
      <c r="N396" s="211"/>
      <c r="O396" s="211"/>
      <c r="P396" s="211"/>
      <c r="Q396" s="211"/>
      <c r="R396" s="211"/>
      <c r="S396" s="211"/>
      <c r="T396" s="212"/>
      <c r="AT396" s="213" t="s">
        <v>140</v>
      </c>
      <c r="AU396" s="213" t="s">
        <v>79</v>
      </c>
      <c r="AV396" s="14" t="s">
        <v>79</v>
      </c>
      <c r="AW396" s="14" t="s">
        <v>31</v>
      </c>
      <c r="AX396" s="14" t="s">
        <v>69</v>
      </c>
      <c r="AY396" s="213" t="s">
        <v>128</v>
      </c>
    </row>
    <row r="397" spans="2:51" s="15" customFormat="1" ht="11.25">
      <c r="B397" s="214"/>
      <c r="C397" s="215"/>
      <c r="D397" s="194" t="s">
        <v>140</v>
      </c>
      <c r="E397" s="216" t="s">
        <v>19</v>
      </c>
      <c r="F397" s="217" t="s">
        <v>142</v>
      </c>
      <c r="G397" s="215"/>
      <c r="H397" s="218">
        <v>3</v>
      </c>
      <c r="I397" s="219"/>
      <c r="J397" s="215"/>
      <c r="K397" s="215"/>
      <c r="L397" s="220"/>
      <c r="M397" s="221"/>
      <c r="N397" s="222"/>
      <c r="O397" s="222"/>
      <c r="P397" s="222"/>
      <c r="Q397" s="222"/>
      <c r="R397" s="222"/>
      <c r="S397" s="222"/>
      <c r="T397" s="223"/>
      <c r="AT397" s="224" t="s">
        <v>140</v>
      </c>
      <c r="AU397" s="224" t="s">
        <v>79</v>
      </c>
      <c r="AV397" s="15" t="s">
        <v>136</v>
      </c>
      <c r="AW397" s="15" t="s">
        <v>31</v>
      </c>
      <c r="AX397" s="15" t="s">
        <v>77</v>
      </c>
      <c r="AY397" s="224" t="s">
        <v>128</v>
      </c>
    </row>
    <row r="398" spans="1:65" s="2" customFormat="1" ht="49.15" customHeight="1">
      <c r="A398" s="35"/>
      <c r="B398" s="36"/>
      <c r="C398" s="174" t="s">
        <v>500</v>
      </c>
      <c r="D398" s="174" t="s">
        <v>131</v>
      </c>
      <c r="E398" s="175" t="s">
        <v>501</v>
      </c>
      <c r="F398" s="176" t="s">
        <v>502</v>
      </c>
      <c r="G398" s="177" t="s">
        <v>289</v>
      </c>
      <c r="H398" s="178">
        <v>20</v>
      </c>
      <c r="I398" s="179"/>
      <c r="J398" s="180">
        <f>ROUND(I398*H398,2)</f>
        <v>0</v>
      </c>
      <c r="K398" s="176" t="s">
        <v>135</v>
      </c>
      <c r="L398" s="40"/>
      <c r="M398" s="181" t="s">
        <v>19</v>
      </c>
      <c r="N398" s="182" t="s">
        <v>40</v>
      </c>
      <c r="O398" s="65"/>
      <c r="P398" s="183">
        <f>O398*H398</f>
        <v>0</v>
      </c>
      <c r="Q398" s="183">
        <v>0.01486</v>
      </c>
      <c r="R398" s="183">
        <f>Q398*H398</f>
        <v>0.2972</v>
      </c>
      <c r="S398" s="183">
        <v>0</v>
      </c>
      <c r="T398" s="184">
        <f>S398*H398</f>
        <v>0</v>
      </c>
      <c r="U398" s="35"/>
      <c r="V398" s="35"/>
      <c r="W398" s="35"/>
      <c r="X398" s="35"/>
      <c r="Y398" s="35"/>
      <c r="Z398" s="35"/>
      <c r="AA398" s="35"/>
      <c r="AB398" s="35"/>
      <c r="AC398" s="35"/>
      <c r="AD398" s="35"/>
      <c r="AE398" s="35"/>
      <c r="AR398" s="185" t="s">
        <v>243</v>
      </c>
      <c r="AT398" s="185" t="s">
        <v>131</v>
      </c>
      <c r="AU398" s="185" t="s">
        <v>79</v>
      </c>
      <c r="AY398" s="18" t="s">
        <v>128</v>
      </c>
      <c r="BE398" s="186">
        <f>IF(N398="základní",J398,0)</f>
        <v>0</v>
      </c>
      <c r="BF398" s="186">
        <f>IF(N398="snížená",J398,0)</f>
        <v>0</v>
      </c>
      <c r="BG398" s="186">
        <f>IF(N398="zákl. přenesená",J398,0)</f>
        <v>0</v>
      </c>
      <c r="BH398" s="186">
        <f>IF(N398="sníž. přenesená",J398,0)</f>
        <v>0</v>
      </c>
      <c r="BI398" s="186">
        <f>IF(N398="nulová",J398,0)</f>
        <v>0</v>
      </c>
      <c r="BJ398" s="18" t="s">
        <v>77</v>
      </c>
      <c r="BK398" s="186">
        <f>ROUND(I398*H398,2)</f>
        <v>0</v>
      </c>
      <c r="BL398" s="18" t="s">
        <v>243</v>
      </c>
      <c r="BM398" s="185" t="s">
        <v>503</v>
      </c>
    </row>
    <row r="399" spans="1:47" s="2" customFormat="1" ht="11.25">
      <c r="A399" s="35"/>
      <c r="B399" s="36"/>
      <c r="C399" s="37"/>
      <c r="D399" s="187" t="s">
        <v>138</v>
      </c>
      <c r="E399" s="37"/>
      <c r="F399" s="188" t="s">
        <v>504</v>
      </c>
      <c r="G399" s="37"/>
      <c r="H399" s="37"/>
      <c r="I399" s="189"/>
      <c r="J399" s="37"/>
      <c r="K399" s="37"/>
      <c r="L399" s="40"/>
      <c r="M399" s="190"/>
      <c r="N399" s="191"/>
      <c r="O399" s="65"/>
      <c r="P399" s="65"/>
      <c r="Q399" s="65"/>
      <c r="R399" s="65"/>
      <c r="S399" s="65"/>
      <c r="T399" s="66"/>
      <c r="U399" s="35"/>
      <c r="V399" s="35"/>
      <c r="W399" s="35"/>
      <c r="X399" s="35"/>
      <c r="Y399" s="35"/>
      <c r="Z399" s="35"/>
      <c r="AA399" s="35"/>
      <c r="AB399" s="35"/>
      <c r="AC399" s="35"/>
      <c r="AD399" s="35"/>
      <c r="AE399" s="35"/>
      <c r="AT399" s="18" t="s">
        <v>138</v>
      </c>
      <c r="AU399" s="18" t="s">
        <v>79</v>
      </c>
    </row>
    <row r="400" spans="1:47" s="2" customFormat="1" ht="136.5">
      <c r="A400" s="35"/>
      <c r="B400" s="36"/>
      <c r="C400" s="37"/>
      <c r="D400" s="194" t="s">
        <v>194</v>
      </c>
      <c r="E400" s="37"/>
      <c r="F400" s="225" t="s">
        <v>492</v>
      </c>
      <c r="G400" s="37"/>
      <c r="H400" s="37"/>
      <c r="I400" s="189"/>
      <c r="J400" s="37"/>
      <c r="K400" s="37"/>
      <c r="L400" s="40"/>
      <c r="M400" s="190"/>
      <c r="N400" s="191"/>
      <c r="O400" s="65"/>
      <c r="P400" s="65"/>
      <c r="Q400" s="65"/>
      <c r="R400" s="65"/>
      <c r="S400" s="65"/>
      <c r="T400" s="66"/>
      <c r="U400" s="35"/>
      <c r="V400" s="35"/>
      <c r="W400" s="35"/>
      <c r="X400" s="35"/>
      <c r="Y400" s="35"/>
      <c r="Z400" s="35"/>
      <c r="AA400" s="35"/>
      <c r="AB400" s="35"/>
      <c r="AC400" s="35"/>
      <c r="AD400" s="35"/>
      <c r="AE400" s="35"/>
      <c r="AT400" s="18" t="s">
        <v>194</v>
      </c>
      <c r="AU400" s="18" t="s">
        <v>79</v>
      </c>
    </row>
    <row r="401" spans="2:51" s="13" customFormat="1" ht="11.25">
      <c r="B401" s="192"/>
      <c r="C401" s="193"/>
      <c r="D401" s="194" t="s">
        <v>140</v>
      </c>
      <c r="E401" s="195" t="s">
        <v>19</v>
      </c>
      <c r="F401" s="196" t="s">
        <v>505</v>
      </c>
      <c r="G401" s="193"/>
      <c r="H401" s="195" t="s">
        <v>19</v>
      </c>
      <c r="I401" s="197"/>
      <c r="J401" s="193"/>
      <c r="K401" s="193"/>
      <c r="L401" s="198"/>
      <c r="M401" s="199"/>
      <c r="N401" s="200"/>
      <c r="O401" s="200"/>
      <c r="P401" s="200"/>
      <c r="Q401" s="200"/>
      <c r="R401" s="200"/>
      <c r="S401" s="200"/>
      <c r="T401" s="201"/>
      <c r="AT401" s="202" t="s">
        <v>140</v>
      </c>
      <c r="AU401" s="202" t="s">
        <v>79</v>
      </c>
      <c r="AV401" s="13" t="s">
        <v>77</v>
      </c>
      <c r="AW401" s="13" t="s">
        <v>31</v>
      </c>
      <c r="AX401" s="13" t="s">
        <v>69</v>
      </c>
      <c r="AY401" s="202" t="s">
        <v>128</v>
      </c>
    </row>
    <row r="402" spans="2:51" s="14" customFormat="1" ht="11.25">
      <c r="B402" s="203"/>
      <c r="C402" s="204"/>
      <c r="D402" s="194" t="s">
        <v>140</v>
      </c>
      <c r="E402" s="205" t="s">
        <v>19</v>
      </c>
      <c r="F402" s="206" t="s">
        <v>268</v>
      </c>
      <c r="G402" s="204"/>
      <c r="H402" s="207">
        <v>20</v>
      </c>
      <c r="I402" s="208"/>
      <c r="J402" s="204"/>
      <c r="K402" s="204"/>
      <c r="L402" s="209"/>
      <c r="M402" s="210"/>
      <c r="N402" s="211"/>
      <c r="O402" s="211"/>
      <c r="P402" s="211"/>
      <c r="Q402" s="211"/>
      <c r="R402" s="211"/>
      <c r="S402" s="211"/>
      <c r="T402" s="212"/>
      <c r="AT402" s="213" t="s">
        <v>140</v>
      </c>
      <c r="AU402" s="213" t="s">
        <v>79</v>
      </c>
      <c r="AV402" s="14" t="s">
        <v>79</v>
      </c>
      <c r="AW402" s="14" t="s">
        <v>31</v>
      </c>
      <c r="AX402" s="14" t="s">
        <v>69</v>
      </c>
      <c r="AY402" s="213" t="s">
        <v>128</v>
      </c>
    </row>
    <row r="403" spans="2:51" s="15" customFormat="1" ht="11.25">
      <c r="B403" s="214"/>
      <c r="C403" s="215"/>
      <c r="D403" s="194" t="s">
        <v>140</v>
      </c>
      <c r="E403" s="216" t="s">
        <v>19</v>
      </c>
      <c r="F403" s="217" t="s">
        <v>142</v>
      </c>
      <c r="G403" s="215"/>
      <c r="H403" s="218">
        <v>20</v>
      </c>
      <c r="I403" s="219"/>
      <c r="J403" s="215"/>
      <c r="K403" s="215"/>
      <c r="L403" s="220"/>
      <c r="M403" s="221"/>
      <c r="N403" s="222"/>
      <c r="O403" s="222"/>
      <c r="P403" s="222"/>
      <c r="Q403" s="222"/>
      <c r="R403" s="222"/>
      <c r="S403" s="222"/>
      <c r="T403" s="223"/>
      <c r="AT403" s="224" t="s">
        <v>140</v>
      </c>
      <c r="AU403" s="224" t="s">
        <v>79</v>
      </c>
      <c r="AV403" s="15" t="s">
        <v>136</v>
      </c>
      <c r="AW403" s="15" t="s">
        <v>31</v>
      </c>
      <c r="AX403" s="15" t="s">
        <v>77</v>
      </c>
      <c r="AY403" s="224" t="s">
        <v>128</v>
      </c>
    </row>
    <row r="404" spans="1:65" s="2" customFormat="1" ht="44.25" customHeight="1">
      <c r="A404" s="35"/>
      <c r="B404" s="36"/>
      <c r="C404" s="174" t="s">
        <v>506</v>
      </c>
      <c r="D404" s="174" t="s">
        <v>131</v>
      </c>
      <c r="E404" s="175" t="s">
        <v>507</v>
      </c>
      <c r="F404" s="176" t="s">
        <v>508</v>
      </c>
      <c r="G404" s="177" t="s">
        <v>157</v>
      </c>
      <c r="H404" s="178">
        <v>13</v>
      </c>
      <c r="I404" s="179"/>
      <c r="J404" s="180">
        <f>ROUND(I404*H404,2)</f>
        <v>0</v>
      </c>
      <c r="K404" s="176" t="s">
        <v>135</v>
      </c>
      <c r="L404" s="40"/>
      <c r="M404" s="181" t="s">
        <v>19</v>
      </c>
      <c r="N404" s="182" t="s">
        <v>40</v>
      </c>
      <c r="O404" s="65"/>
      <c r="P404" s="183">
        <f>O404*H404</f>
        <v>0</v>
      </c>
      <c r="Q404" s="183">
        <v>0.01384</v>
      </c>
      <c r="R404" s="183">
        <f>Q404*H404</f>
        <v>0.17992</v>
      </c>
      <c r="S404" s="183">
        <v>0</v>
      </c>
      <c r="T404" s="184">
        <f>S404*H404</f>
        <v>0</v>
      </c>
      <c r="U404" s="35"/>
      <c r="V404" s="35"/>
      <c r="W404" s="35"/>
      <c r="X404" s="35"/>
      <c r="Y404" s="35"/>
      <c r="Z404" s="35"/>
      <c r="AA404" s="35"/>
      <c r="AB404" s="35"/>
      <c r="AC404" s="35"/>
      <c r="AD404" s="35"/>
      <c r="AE404" s="35"/>
      <c r="AR404" s="185" t="s">
        <v>243</v>
      </c>
      <c r="AT404" s="185" t="s">
        <v>131</v>
      </c>
      <c r="AU404" s="185" t="s">
        <v>79</v>
      </c>
      <c r="AY404" s="18" t="s">
        <v>128</v>
      </c>
      <c r="BE404" s="186">
        <f>IF(N404="základní",J404,0)</f>
        <v>0</v>
      </c>
      <c r="BF404" s="186">
        <f>IF(N404="snížená",J404,0)</f>
        <v>0</v>
      </c>
      <c r="BG404" s="186">
        <f>IF(N404="zákl. přenesená",J404,0)</f>
        <v>0</v>
      </c>
      <c r="BH404" s="186">
        <f>IF(N404="sníž. přenesená",J404,0)</f>
        <v>0</v>
      </c>
      <c r="BI404" s="186">
        <f>IF(N404="nulová",J404,0)</f>
        <v>0</v>
      </c>
      <c r="BJ404" s="18" t="s">
        <v>77</v>
      </c>
      <c r="BK404" s="186">
        <f>ROUND(I404*H404,2)</f>
        <v>0</v>
      </c>
      <c r="BL404" s="18" t="s">
        <v>243</v>
      </c>
      <c r="BM404" s="185" t="s">
        <v>509</v>
      </c>
    </row>
    <row r="405" spans="1:47" s="2" customFormat="1" ht="11.25">
      <c r="A405" s="35"/>
      <c r="B405" s="36"/>
      <c r="C405" s="37"/>
      <c r="D405" s="187" t="s">
        <v>138</v>
      </c>
      <c r="E405" s="37"/>
      <c r="F405" s="188" t="s">
        <v>510</v>
      </c>
      <c r="G405" s="37"/>
      <c r="H405" s="37"/>
      <c r="I405" s="189"/>
      <c r="J405" s="37"/>
      <c r="K405" s="37"/>
      <c r="L405" s="40"/>
      <c r="M405" s="190"/>
      <c r="N405" s="191"/>
      <c r="O405" s="65"/>
      <c r="P405" s="65"/>
      <c r="Q405" s="65"/>
      <c r="R405" s="65"/>
      <c r="S405" s="65"/>
      <c r="T405" s="66"/>
      <c r="U405" s="35"/>
      <c r="V405" s="35"/>
      <c r="W405" s="35"/>
      <c r="X405" s="35"/>
      <c r="Y405" s="35"/>
      <c r="Z405" s="35"/>
      <c r="AA405" s="35"/>
      <c r="AB405" s="35"/>
      <c r="AC405" s="35"/>
      <c r="AD405" s="35"/>
      <c r="AE405" s="35"/>
      <c r="AT405" s="18" t="s">
        <v>138</v>
      </c>
      <c r="AU405" s="18" t="s">
        <v>79</v>
      </c>
    </row>
    <row r="406" spans="1:47" s="2" customFormat="1" ht="136.5">
      <c r="A406" s="35"/>
      <c r="B406" s="36"/>
      <c r="C406" s="37"/>
      <c r="D406" s="194" t="s">
        <v>194</v>
      </c>
      <c r="E406" s="37"/>
      <c r="F406" s="225" t="s">
        <v>492</v>
      </c>
      <c r="G406" s="37"/>
      <c r="H406" s="37"/>
      <c r="I406" s="189"/>
      <c r="J406" s="37"/>
      <c r="K406" s="37"/>
      <c r="L406" s="40"/>
      <c r="M406" s="190"/>
      <c r="N406" s="191"/>
      <c r="O406" s="65"/>
      <c r="P406" s="65"/>
      <c r="Q406" s="65"/>
      <c r="R406" s="65"/>
      <c r="S406" s="65"/>
      <c r="T406" s="66"/>
      <c r="U406" s="35"/>
      <c r="V406" s="35"/>
      <c r="W406" s="35"/>
      <c r="X406" s="35"/>
      <c r="Y406" s="35"/>
      <c r="Z406" s="35"/>
      <c r="AA406" s="35"/>
      <c r="AB406" s="35"/>
      <c r="AC406" s="35"/>
      <c r="AD406" s="35"/>
      <c r="AE406" s="35"/>
      <c r="AT406" s="18" t="s">
        <v>194</v>
      </c>
      <c r="AU406" s="18" t="s">
        <v>79</v>
      </c>
    </row>
    <row r="407" spans="2:51" s="13" customFormat="1" ht="11.25">
      <c r="B407" s="192"/>
      <c r="C407" s="193"/>
      <c r="D407" s="194" t="s">
        <v>140</v>
      </c>
      <c r="E407" s="195" t="s">
        <v>19</v>
      </c>
      <c r="F407" s="196" t="s">
        <v>511</v>
      </c>
      <c r="G407" s="193"/>
      <c r="H407" s="195" t="s">
        <v>19</v>
      </c>
      <c r="I407" s="197"/>
      <c r="J407" s="193"/>
      <c r="K407" s="193"/>
      <c r="L407" s="198"/>
      <c r="M407" s="199"/>
      <c r="N407" s="200"/>
      <c r="O407" s="200"/>
      <c r="P407" s="200"/>
      <c r="Q407" s="200"/>
      <c r="R407" s="200"/>
      <c r="S407" s="200"/>
      <c r="T407" s="201"/>
      <c r="AT407" s="202" t="s">
        <v>140</v>
      </c>
      <c r="AU407" s="202" t="s">
        <v>79</v>
      </c>
      <c r="AV407" s="13" t="s">
        <v>77</v>
      </c>
      <c r="AW407" s="13" t="s">
        <v>31</v>
      </c>
      <c r="AX407" s="13" t="s">
        <v>69</v>
      </c>
      <c r="AY407" s="202" t="s">
        <v>128</v>
      </c>
    </row>
    <row r="408" spans="2:51" s="14" customFormat="1" ht="11.25">
      <c r="B408" s="203"/>
      <c r="C408" s="204"/>
      <c r="D408" s="194" t="s">
        <v>140</v>
      </c>
      <c r="E408" s="205" t="s">
        <v>19</v>
      </c>
      <c r="F408" s="206" t="s">
        <v>512</v>
      </c>
      <c r="G408" s="204"/>
      <c r="H408" s="207">
        <v>13</v>
      </c>
      <c r="I408" s="208"/>
      <c r="J408" s="204"/>
      <c r="K408" s="204"/>
      <c r="L408" s="209"/>
      <c r="M408" s="210"/>
      <c r="N408" s="211"/>
      <c r="O408" s="211"/>
      <c r="P408" s="211"/>
      <c r="Q408" s="211"/>
      <c r="R408" s="211"/>
      <c r="S408" s="211"/>
      <c r="T408" s="212"/>
      <c r="AT408" s="213" t="s">
        <v>140</v>
      </c>
      <c r="AU408" s="213" t="s">
        <v>79</v>
      </c>
      <c r="AV408" s="14" t="s">
        <v>79</v>
      </c>
      <c r="AW408" s="14" t="s">
        <v>31</v>
      </c>
      <c r="AX408" s="14" t="s">
        <v>69</v>
      </c>
      <c r="AY408" s="213" t="s">
        <v>128</v>
      </c>
    </row>
    <row r="409" spans="2:51" s="15" customFormat="1" ht="11.25">
      <c r="B409" s="214"/>
      <c r="C409" s="215"/>
      <c r="D409" s="194" t="s">
        <v>140</v>
      </c>
      <c r="E409" s="216" t="s">
        <v>19</v>
      </c>
      <c r="F409" s="217" t="s">
        <v>142</v>
      </c>
      <c r="G409" s="215"/>
      <c r="H409" s="218">
        <v>13</v>
      </c>
      <c r="I409" s="219"/>
      <c r="J409" s="215"/>
      <c r="K409" s="215"/>
      <c r="L409" s="220"/>
      <c r="M409" s="221"/>
      <c r="N409" s="222"/>
      <c r="O409" s="222"/>
      <c r="P409" s="222"/>
      <c r="Q409" s="222"/>
      <c r="R409" s="222"/>
      <c r="S409" s="222"/>
      <c r="T409" s="223"/>
      <c r="AT409" s="224" t="s">
        <v>140</v>
      </c>
      <c r="AU409" s="224" t="s">
        <v>79</v>
      </c>
      <c r="AV409" s="15" t="s">
        <v>136</v>
      </c>
      <c r="AW409" s="15" t="s">
        <v>31</v>
      </c>
      <c r="AX409" s="15" t="s">
        <v>77</v>
      </c>
      <c r="AY409" s="224" t="s">
        <v>128</v>
      </c>
    </row>
    <row r="410" spans="1:65" s="2" customFormat="1" ht="37.9" customHeight="1">
      <c r="A410" s="35"/>
      <c r="B410" s="36"/>
      <c r="C410" s="174" t="s">
        <v>513</v>
      </c>
      <c r="D410" s="174" t="s">
        <v>131</v>
      </c>
      <c r="E410" s="175" t="s">
        <v>514</v>
      </c>
      <c r="F410" s="176" t="s">
        <v>515</v>
      </c>
      <c r="G410" s="177" t="s">
        <v>157</v>
      </c>
      <c r="H410" s="178">
        <v>20</v>
      </c>
      <c r="I410" s="179"/>
      <c r="J410" s="180">
        <f>ROUND(I410*H410,2)</f>
        <v>0</v>
      </c>
      <c r="K410" s="176" t="s">
        <v>135</v>
      </c>
      <c r="L410" s="40"/>
      <c r="M410" s="181" t="s">
        <v>19</v>
      </c>
      <c r="N410" s="182" t="s">
        <v>40</v>
      </c>
      <c r="O410" s="65"/>
      <c r="P410" s="183">
        <f>O410*H410</f>
        <v>0</v>
      </c>
      <c r="Q410" s="183">
        <v>0</v>
      </c>
      <c r="R410" s="183">
        <f>Q410*H410</f>
        <v>0</v>
      </c>
      <c r="S410" s="183">
        <v>0.01403</v>
      </c>
      <c r="T410" s="184">
        <f>S410*H410</f>
        <v>0.2806</v>
      </c>
      <c r="U410" s="35"/>
      <c r="V410" s="35"/>
      <c r="W410" s="35"/>
      <c r="X410" s="35"/>
      <c r="Y410" s="35"/>
      <c r="Z410" s="35"/>
      <c r="AA410" s="35"/>
      <c r="AB410" s="35"/>
      <c r="AC410" s="35"/>
      <c r="AD410" s="35"/>
      <c r="AE410" s="35"/>
      <c r="AR410" s="185" t="s">
        <v>243</v>
      </c>
      <c r="AT410" s="185" t="s">
        <v>131</v>
      </c>
      <c r="AU410" s="185" t="s">
        <v>79</v>
      </c>
      <c r="AY410" s="18" t="s">
        <v>128</v>
      </c>
      <c r="BE410" s="186">
        <f>IF(N410="základní",J410,0)</f>
        <v>0</v>
      </c>
      <c r="BF410" s="186">
        <f>IF(N410="snížená",J410,0)</f>
        <v>0</v>
      </c>
      <c r="BG410" s="186">
        <f>IF(N410="zákl. přenesená",J410,0)</f>
        <v>0</v>
      </c>
      <c r="BH410" s="186">
        <f>IF(N410="sníž. přenesená",J410,0)</f>
        <v>0</v>
      </c>
      <c r="BI410" s="186">
        <f>IF(N410="nulová",J410,0)</f>
        <v>0</v>
      </c>
      <c r="BJ410" s="18" t="s">
        <v>77</v>
      </c>
      <c r="BK410" s="186">
        <f>ROUND(I410*H410,2)</f>
        <v>0</v>
      </c>
      <c r="BL410" s="18" t="s">
        <v>243</v>
      </c>
      <c r="BM410" s="185" t="s">
        <v>516</v>
      </c>
    </row>
    <row r="411" spans="1:47" s="2" customFormat="1" ht="11.25">
      <c r="A411" s="35"/>
      <c r="B411" s="36"/>
      <c r="C411" s="37"/>
      <c r="D411" s="187" t="s">
        <v>138</v>
      </c>
      <c r="E411" s="37"/>
      <c r="F411" s="188" t="s">
        <v>517</v>
      </c>
      <c r="G411" s="37"/>
      <c r="H411" s="37"/>
      <c r="I411" s="189"/>
      <c r="J411" s="37"/>
      <c r="K411" s="37"/>
      <c r="L411" s="40"/>
      <c r="M411" s="190"/>
      <c r="N411" s="191"/>
      <c r="O411" s="65"/>
      <c r="P411" s="65"/>
      <c r="Q411" s="65"/>
      <c r="R411" s="65"/>
      <c r="S411" s="65"/>
      <c r="T411" s="66"/>
      <c r="U411" s="35"/>
      <c r="V411" s="35"/>
      <c r="W411" s="35"/>
      <c r="X411" s="35"/>
      <c r="Y411" s="35"/>
      <c r="Z411" s="35"/>
      <c r="AA411" s="35"/>
      <c r="AB411" s="35"/>
      <c r="AC411" s="35"/>
      <c r="AD411" s="35"/>
      <c r="AE411" s="35"/>
      <c r="AT411" s="18" t="s">
        <v>138</v>
      </c>
      <c r="AU411" s="18" t="s">
        <v>79</v>
      </c>
    </row>
    <row r="412" spans="1:47" s="2" customFormat="1" ht="39">
      <c r="A412" s="35"/>
      <c r="B412" s="36"/>
      <c r="C412" s="37"/>
      <c r="D412" s="194" t="s">
        <v>194</v>
      </c>
      <c r="E412" s="37"/>
      <c r="F412" s="225" t="s">
        <v>518</v>
      </c>
      <c r="G412" s="37"/>
      <c r="H412" s="37"/>
      <c r="I412" s="189"/>
      <c r="J412" s="37"/>
      <c r="K412" s="37"/>
      <c r="L412" s="40"/>
      <c r="M412" s="190"/>
      <c r="N412" s="191"/>
      <c r="O412" s="65"/>
      <c r="P412" s="65"/>
      <c r="Q412" s="65"/>
      <c r="R412" s="65"/>
      <c r="S412" s="65"/>
      <c r="T412" s="66"/>
      <c r="U412" s="35"/>
      <c r="V412" s="35"/>
      <c r="W412" s="35"/>
      <c r="X412" s="35"/>
      <c r="Y412" s="35"/>
      <c r="Z412" s="35"/>
      <c r="AA412" s="35"/>
      <c r="AB412" s="35"/>
      <c r="AC412" s="35"/>
      <c r="AD412" s="35"/>
      <c r="AE412" s="35"/>
      <c r="AT412" s="18" t="s">
        <v>194</v>
      </c>
      <c r="AU412" s="18" t="s">
        <v>79</v>
      </c>
    </row>
    <row r="413" spans="2:51" s="13" customFormat="1" ht="11.25">
      <c r="B413" s="192"/>
      <c r="C413" s="193"/>
      <c r="D413" s="194" t="s">
        <v>140</v>
      </c>
      <c r="E413" s="195" t="s">
        <v>19</v>
      </c>
      <c r="F413" s="196" t="s">
        <v>519</v>
      </c>
      <c r="G413" s="193"/>
      <c r="H413" s="195" t="s">
        <v>19</v>
      </c>
      <c r="I413" s="197"/>
      <c r="J413" s="193"/>
      <c r="K413" s="193"/>
      <c r="L413" s="198"/>
      <c r="M413" s="199"/>
      <c r="N413" s="200"/>
      <c r="O413" s="200"/>
      <c r="P413" s="200"/>
      <c r="Q413" s="200"/>
      <c r="R413" s="200"/>
      <c r="S413" s="200"/>
      <c r="T413" s="201"/>
      <c r="AT413" s="202" t="s">
        <v>140</v>
      </c>
      <c r="AU413" s="202" t="s">
        <v>79</v>
      </c>
      <c r="AV413" s="13" t="s">
        <v>77</v>
      </c>
      <c r="AW413" s="13" t="s">
        <v>31</v>
      </c>
      <c r="AX413" s="13" t="s">
        <v>69</v>
      </c>
      <c r="AY413" s="202" t="s">
        <v>128</v>
      </c>
    </row>
    <row r="414" spans="2:51" s="14" customFormat="1" ht="11.25">
      <c r="B414" s="203"/>
      <c r="C414" s="204"/>
      <c r="D414" s="194" t="s">
        <v>140</v>
      </c>
      <c r="E414" s="205" t="s">
        <v>19</v>
      </c>
      <c r="F414" s="206" t="s">
        <v>268</v>
      </c>
      <c r="G414" s="204"/>
      <c r="H414" s="207">
        <v>20</v>
      </c>
      <c r="I414" s="208"/>
      <c r="J414" s="204"/>
      <c r="K414" s="204"/>
      <c r="L414" s="209"/>
      <c r="M414" s="210"/>
      <c r="N414" s="211"/>
      <c r="O414" s="211"/>
      <c r="P414" s="211"/>
      <c r="Q414" s="211"/>
      <c r="R414" s="211"/>
      <c r="S414" s="211"/>
      <c r="T414" s="212"/>
      <c r="AT414" s="213" t="s">
        <v>140</v>
      </c>
      <c r="AU414" s="213" t="s">
        <v>79</v>
      </c>
      <c r="AV414" s="14" t="s">
        <v>79</v>
      </c>
      <c r="AW414" s="14" t="s">
        <v>31</v>
      </c>
      <c r="AX414" s="14" t="s">
        <v>69</v>
      </c>
      <c r="AY414" s="213" t="s">
        <v>128</v>
      </c>
    </row>
    <row r="415" spans="2:51" s="15" customFormat="1" ht="11.25">
      <c r="B415" s="214"/>
      <c r="C415" s="215"/>
      <c r="D415" s="194" t="s">
        <v>140</v>
      </c>
      <c r="E415" s="216" t="s">
        <v>19</v>
      </c>
      <c r="F415" s="217" t="s">
        <v>142</v>
      </c>
      <c r="G415" s="215"/>
      <c r="H415" s="218">
        <v>20</v>
      </c>
      <c r="I415" s="219"/>
      <c r="J415" s="215"/>
      <c r="K415" s="215"/>
      <c r="L415" s="220"/>
      <c r="M415" s="221"/>
      <c r="N415" s="222"/>
      <c r="O415" s="222"/>
      <c r="P415" s="222"/>
      <c r="Q415" s="222"/>
      <c r="R415" s="222"/>
      <c r="S415" s="222"/>
      <c r="T415" s="223"/>
      <c r="AT415" s="224" t="s">
        <v>140</v>
      </c>
      <c r="AU415" s="224" t="s">
        <v>79</v>
      </c>
      <c r="AV415" s="15" t="s">
        <v>136</v>
      </c>
      <c r="AW415" s="15" t="s">
        <v>31</v>
      </c>
      <c r="AX415" s="15" t="s">
        <v>77</v>
      </c>
      <c r="AY415" s="224" t="s">
        <v>128</v>
      </c>
    </row>
    <row r="416" spans="1:65" s="2" customFormat="1" ht="44.25" customHeight="1">
      <c r="A416" s="35"/>
      <c r="B416" s="36"/>
      <c r="C416" s="174" t="s">
        <v>520</v>
      </c>
      <c r="D416" s="174" t="s">
        <v>131</v>
      </c>
      <c r="E416" s="175" t="s">
        <v>521</v>
      </c>
      <c r="F416" s="176" t="s">
        <v>522</v>
      </c>
      <c r="G416" s="177" t="s">
        <v>523</v>
      </c>
      <c r="H416" s="247"/>
      <c r="I416" s="179"/>
      <c r="J416" s="180">
        <f>ROUND(I416*H416,2)</f>
        <v>0</v>
      </c>
      <c r="K416" s="176" t="s">
        <v>135</v>
      </c>
      <c r="L416" s="40"/>
      <c r="M416" s="181" t="s">
        <v>19</v>
      </c>
      <c r="N416" s="182" t="s">
        <v>40</v>
      </c>
      <c r="O416" s="65"/>
      <c r="P416" s="183">
        <f>O416*H416</f>
        <v>0</v>
      </c>
      <c r="Q416" s="183">
        <v>0</v>
      </c>
      <c r="R416" s="183">
        <f>Q416*H416</f>
        <v>0</v>
      </c>
      <c r="S416" s="183">
        <v>0</v>
      </c>
      <c r="T416" s="184">
        <f>S416*H416</f>
        <v>0</v>
      </c>
      <c r="U416" s="35"/>
      <c r="V416" s="35"/>
      <c r="W416" s="35"/>
      <c r="X416" s="35"/>
      <c r="Y416" s="35"/>
      <c r="Z416" s="35"/>
      <c r="AA416" s="35"/>
      <c r="AB416" s="35"/>
      <c r="AC416" s="35"/>
      <c r="AD416" s="35"/>
      <c r="AE416" s="35"/>
      <c r="AR416" s="185" t="s">
        <v>243</v>
      </c>
      <c r="AT416" s="185" t="s">
        <v>131</v>
      </c>
      <c r="AU416" s="185" t="s">
        <v>79</v>
      </c>
      <c r="AY416" s="18" t="s">
        <v>128</v>
      </c>
      <c r="BE416" s="186">
        <f>IF(N416="základní",J416,0)</f>
        <v>0</v>
      </c>
      <c r="BF416" s="186">
        <f>IF(N416="snížená",J416,0)</f>
        <v>0</v>
      </c>
      <c r="BG416" s="186">
        <f>IF(N416="zákl. přenesená",J416,0)</f>
        <v>0</v>
      </c>
      <c r="BH416" s="186">
        <f>IF(N416="sníž. přenesená",J416,0)</f>
        <v>0</v>
      </c>
      <c r="BI416" s="186">
        <f>IF(N416="nulová",J416,0)</f>
        <v>0</v>
      </c>
      <c r="BJ416" s="18" t="s">
        <v>77</v>
      </c>
      <c r="BK416" s="186">
        <f>ROUND(I416*H416,2)</f>
        <v>0</v>
      </c>
      <c r="BL416" s="18" t="s">
        <v>243</v>
      </c>
      <c r="BM416" s="185" t="s">
        <v>524</v>
      </c>
    </row>
    <row r="417" spans="1:47" s="2" customFormat="1" ht="11.25">
      <c r="A417" s="35"/>
      <c r="B417" s="36"/>
      <c r="C417" s="37"/>
      <c r="D417" s="187" t="s">
        <v>138</v>
      </c>
      <c r="E417" s="37"/>
      <c r="F417" s="188" t="s">
        <v>525</v>
      </c>
      <c r="G417" s="37"/>
      <c r="H417" s="37"/>
      <c r="I417" s="189"/>
      <c r="J417" s="37"/>
      <c r="K417" s="37"/>
      <c r="L417" s="40"/>
      <c r="M417" s="190"/>
      <c r="N417" s="191"/>
      <c r="O417" s="65"/>
      <c r="P417" s="65"/>
      <c r="Q417" s="65"/>
      <c r="R417" s="65"/>
      <c r="S417" s="65"/>
      <c r="T417" s="66"/>
      <c r="U417" s="35"/>
      <c r="V417" s="35"/>
      <c r="W417" s="35"/>
      <c r="X417" s="35"/>
      <c r="Y417" s="35"/>
      <c r="Z417" s="35"/>
      <c r="AA417" s="35"/>
      <c r="AB417" s="35"/>
      <c r="AC417" s="35"/>
      <c r="AD417" s="35"/>
      <c r="AE417" s="35"/>
      <c r="AT417" s="18" t="s">
        <v>138</v>
      </c>
      <c r="AU417" s="18" t="s">
        <v>79</v>
      </c>
    </row>
    <row r="418" spans="1:47" s="2" customFormat="1" ht="146.25">
      <c r="A418" s="35"/>
      <c r="B418" s="36"/>
      <c r="C418" s="37"/>
      <c r="D418" s="194" t="s">
        <v>194</v>
      </c>
      <c r="E418" s="37"/>
      <c r="F418" s="225" t="s">
        <v>526</v>
      </c>
      <c r="G418" s="37"/>
      <c r="H418" s="37"/>
      <c r="I418" s="189"/>
      <c r="J418" s="37"/>
      <c r="K418" s="37"/>
      <c r="L418" s="40"/>
      <c r="M418" s="190"/>
      <c r="N418" s="191"/>
      <c r="O418" s="65"/>
      <c r="P418" s="65"/>
      <c r="Q418" s="65"/>
      <c r="R418" s="65"/>
      <c r="S418" s="65"/>
      <c r="T418" s="66"/>
      <c r="U418" s="35"/>
      <c r="V418" s="35"/>
      <c r="W418" s="35"/>
      <c r="X418" s="35"/>
      <c r="Y418" s="35"/>
      <c r="Z418" s="35"/>
      <c r="AA418" s="35"/>
      <c r="AB418" s="35"/>
      <c r="AC418" s="35"/>
      <c r="AD418" s="35"/>
      <c r="AE418" s="35"/>
      <c r="AT418" s="18" t="s">
        <v>194</v>
      </c>
      <c r="AU418" s="18" t="s">
        <v>79</v>
      </c>
    </row>
    <row r="419" spans="2:63" s="12" customFormat="1" ht="22.9" customHeight="1">
      <c r="B419" s="158"/>
      <c r="C419" s="159"/>
      <c r="D419" s="160" t="s">
        <v>68</v>
      </c>
      <c r="E419" s="172" t="s">
        <v>527</v>
      </c>
      <c r="F419" s="172" t="s">
        <v>528</v>
      </c>
      <c r="G419" s="159"/>
      <c r="H419" s="159"/>
      <c r="I419" s="162"/>
      <c r="J419" s="173">
        <f>BK419</f>
        <v>0</v>
      </c>
      <c r="K419" s="159"/>
      <c r="L419" s="164"/>
      <c r="M419" s="165"/>
      <c r="N419" s="166"/>
      <c r="O419" s="166"/>
      <c r="P419" s="167">
        <f>SUM(P420:P435)</f>
        <v>0</v>
      </c>
      <c r="Q419" s="166"/>
      <c r="R419" s="167">
        <f>SUM(R420:R435)</f>
        <v>0.18785000000000002</v>
      </c>
      <c r="S419" s="166"/>
      <c r="T419" s="168">
        <f>SUM(T420:T435)</f>
        <v>0</v>
      </c>
      <c r="AR419" s="169" t="s">
        <v>79</v>
      </c>
      <c r="AT419" s="170" t="s">
        <v>68</v>
      </c>
      <c r="AU419" s="170" t="s">
        <v>77</v>
      </c>
      <c r="AY419" s="169" t="s">
        <v>128</v>
      </c>
      <c r="BK419" s="171">
        <f>SUM(BK420:BK435)</f>
        <v>0</v>
      </c>
    </row>
    <row r="420" spans="1:65" s="2" customFormat="1" ht="16.5" customHeight="1">
      <c r="A420" s="35"/>
      <c r="B420" s="36"/>
      <c r="C420" s="174" t="s">
        <v>529</v>
      </c>
      <c r="D420" s="174" t="s">
        <v>131</v>
      </c>
      <c r="E420" s="175" t="s">
        <v>530</v>
      </c>
      <c r="F420" s="176" t="s">
        <v>531</v>
      </c>
      <c r="G420" s="177" t="s">
        <v>19</v>
      </c>
      <c r="H420" s="178">
        <v>1</v>
      </c>
      <c r="I420" s="179"/>
      <c r="J420" s="180">
        <f>ROUND(I420*H420,2)</f>
        <v>0</v>
      </c>
      <c r="K420" s="176" t="s">
        <v>19</v>
      </c>
      <c r="L420" s="40"/>
      <c r="M420" s="181" t="s">
        <v>19</v>
      </c>
      <c r="N420" s="182" t="s">
        <v>40</v>
      </c>
      <c r="O420" s="65"/>
      <c r="P420" s="183">
        <f>O420*H420</f>
        <v>0</v>
      </c>
      <c r="Q420" s="183">
        <v>0</v>
      </c>
      <c r="R420" s="183">
        <f>Q420*H420</f>
        <v>0</v>
      </c>
      <c r="S420" s="183">
        <v>0</v>
      </c>
      <c r="T420" s="184">
        <f>S420*H420</f>
        <v>0</v>
      </c>
      <c r="U420" s="35"/>
      <c r="V420" s="35"/>
      <c r="W420" s="35"/>
      <c r="X420" s="35"/>
      <c r="Y420" s="35"/>
      <c r="Z420" s="35"/>
      <c r="AA420" s="35"/>
      <c r="AB420" s="35"/>
      <c r="AC420" s="35"/>
      <c r="AD420" s="35"/>
      <c r="AE420" s="35"/>
      <c r="AR420" s="185" t="s">
        <v>243</v>
      </c>
      <c r="AT420" s="185" t="s">
        <v>131</v>
      </c>
      <c r="AU420" s="185" t="s">
        <v>79</v>
      </c>
      <c r="AY420" s="18" t="s">
        <v>128</v>
      </c>
      <c r="BE420" s="186">
        <f>IF(N420="základní",J420,0)</f>
        <v>0</v>
      </c>
      <c r="BF420" s="186">
        <f>IF(N420="snížená",J420,0)</f>
        <v>0</v>
      </c>
      <c r="BG420" s="186">
        <f>IF(N420="zákl. přenesená",J420,0)</f>
        <v>0</v>
      </c>
      <c r="BH420" s="186">
        <f>IF(N420="sníž. přenesená",J420,0)</f>
        <v>0</v>
      </c>
      <c r="BI420" s="186">
        <f>IF(N420="nulová",J420,0)</f>
        <v>0</v>
      </c>
      <c r="BJ420" s="18" t="s">
        <v>77</v>
      </c>
      <c r="BK420" s="186">
        <f>ROUND(I420*H420,2)</f>
        <v>0</v>
      </c>
      <c r="BL420" s="18" t="s">
        <v>243</v>
      </c>
      <c r="BM420" s="185" t="s">
        <v>532</v>
      </c>
    </row>
    <row r="421" spans="1:65" s="2" customFormat="1" ht="37.9" customHeight="1">
      <c r="A421" s="35"/>
      <c r="B421" s="36"/>
      <c r="C421" s="174" t="s">
        <v>533</v>
      </c>
      <c r="D421" s="174" t="s">
        <v>131</v>
      </c>
      <c r="E421" s="175" t="s">
        <v>534</v>
      </c>
      <c r="F421" s="176" t="s">
        <v>535</v>
      </c>
      <c r="G421" s="177" t="s">
        <v>134</v>
      </c>
      <c r="H421" s="178">
        <v>11</v>
      </c>
      <c r="I421" s="179"/>
      <c r="J421" s="180">
        <f>ROUND(I421*H421,2)</f>
        <v>0</v>
      </c>
      <c r="K421" s="176" t="s">
        <v>135</v>
      </c>
      <c r="L421" s="40"/>
      <c r="M421" s="181" t="s">
        <v>19</v>
      </c>
      <c r="N421" s="182" t="s">
        <v>40</v>
      </c>
      <c r="O421" s="65"/>
      <c r="P421" s="183">
        <f>O421*H421</f>
        <v>0</v>
      </c>
      <c r="Q421" s="183">
        <v>0</v>
      </c>
      <c r="R421" s="183">
        <f>Q421*H421</f>
        <v>0</v>
      </c>
      <c r="S421" s="183">
        <v>0</v>
      </c>
      <c r="T421" s="184">
        <f>S421*H421</f>
        <v>0</v>
      </c>
      <c r="U421" s="35"/>
      <c r="V421" s="35"/>
      <c r="W421" s="35"/>
      <c r="X421" s="35"/>
      <c r="Y421" s="35"/>
      <c r="Z421" s="35"/>
      <c r="AA421" s="35"/>
      <c r="AB421" s="35"/>
      <c r="AC421" s="35"/>
      <c r="AD421" s="35"/>
      <c r="AE421" s="35"/>
      <c r="AR421" s="185" t="s">
        <v>243</v>
      </c>
      <c r="AT421" s="185" t="s">
        <v>131</v>
      </c>
      <c r="AU421" s="185" t="s">
        <v>79</v>
      </c>
      <c r="AY421" s="18" t="s">
        <v>128</v>
      </c>
      <c r="BE421" s="186">
        <f>IF(N421="základní",J421,0)</f>
        <v>0</v>
      </c>
      <c r="BF421" s="186">
        <f>IF(N421="snížená",J421,0)</f>
        <v>0</v>
      </c>
      <c r="BG421" s="186">
        <f>IF(N421="zákl. přenesená",J421,0)</f>
        <v>0</v>
      </c>
      <c r="BH421" s="186">
        <f>IF(N421="sníž. přenesená",J421,0)</f>
        <v>0</v>
      </c>
      <c r="BI421" s="186">
        <f>IF(N421="nulová",J421,0)</f>
        <v>0</v>
      </c>
      <c r="BJ421" s="18" t="s">
        <v>77</v>
      </c>
      <c r="BK421" s="186">
        <f>ROUND(I421*H421,2)</f>
        <v>0</v>
      </c>
      <c r="BL421" s="18" t="s">
        <v>243</v>
      </c>
      <c r="BM421" s="185" t="s">
        <v>536</v>
      </c>
    </row>
    <row r="422" spans="1:47" s="2" customFormat="1" ht="11.25">
      <c r="A422" s="35"/>
      <c r="B422" s="36"/>
      <c r="C422" s="37"/>
      <c r="D422" s="187" t="s">
        <v>138</v>
      </c>
      <c r="E422" s="37"/>
      <c r="F422" s="188" t="s">
        <v>537</v>
      </c>
      <c r="G422" s="37"/>
      <c r="H422" s="37"/>
      <c r="I422" s="189"/>
      <c r="J422" s="37"/>
      <c r="K422" s="37"/>
      <c r="L422" s="40"/>
      <c r="M422" s="190"/>
      <c r="N422" s="191"/>
      <c r="O422" s="65"/>
      <c r="P422" s="65"/>
      <c r="Q422" s="65"/>
      <c r="R422" s="65"/>
      <c r="S422" s="65"/>
      <c r="T422" s="66"/>
      <c r="U422" s="35"/>
      <c r="V422" s="35"/>
      <c r="W422" s="35"/>
      <c r="X422" s="35"/>
      <c r="Y422" s="35"/>
      <c r="Z422" s="35"/>
      <c r="AA422" s="35"/>
      <c r="AB422" s="35"/>
      <c r="AC422" s="35"/>
      <c r="AD422" s="35"/>
      <c r="AE422" s="35"/>
      <c r="AT422" s="18" t="s">
        <v>138</v>
      </c>
      <c r="AU422" s="18" t="s">
        <v>79</v>
      </c>
    </row>
    <row r="423" spans="1:47" s="2" customFormat="1" ht="195">
      <c r="A423" s="35"/>
      <c r="B423" s="36"/>
      <c r="C423" s="37"/>
      <c r="D423" s="194" t="s">
        <v>194</v>
      </c>
      <c r="E423" s="37"/>
      <c r="F423" s="225" t="s">
        <v>538</v>
      </c>
      <c r="G423" s="37"/>
      <c r="H423" s="37"/>
      <c r="I423" s="189"/>
      <c r="J423" s="37"/>
      <c r="K423" s="37"/>
      <c r="L423" s="40"/>
      <c r="M423" s="190"/>
      <c r="N423" s="191"/>
      <c r="O423" s="65"/>
      <c r="P423" s="65"/>
      <c r="Q423" s="65"/>
      <c r="R423" s="65"/>
      <c r="S423" s="65"/>
      <c r="T423" s="66"/>
      <c r="U423" s="35"/>
      <c r="V423" s="35"/>
      <c r="W423" s="35"/>
      <c r="X423" s="35"/>
      <c r="Y423" s="35"/>
      <c r="Z423" s="35"/>
      <c r="AA423" s="35"/>
      <c r="AB423" s="35"/>
      <c r="AC423" s="35"/>
      <c r="AD423" s="35"/>
      <c r="AE423" s="35"/>
      <c r="AT423" s="18" t="s">
        <v>194</v>
      </c>
      <c r="AU423" s="18" t="s">
        <v>79</v>
      </c>
    </row>
    <row r="424" spans="2:51" s="14" customFormat="1" ht="11.25">
      <c r="B424" s="203"/>
      <c r="C424" s="204"/>
      <c r="D424" s="194" t="s">
        <v>140</v>
      </c>
      <c r="E424" s="205" t="s">
        <v>19</v>
      </c>
      <c r="F424" s="206" t="s">
        <v>539</v>
      </c>
      <c r="G424" s="204"/>
      <c r="H424" s="207">
        <v>11</v>
      </c>
      <c r="I424" s="208"/>
      <c r="J424" s="204"/>
      <c r="K424" s="204"/>
      <c r="L424" s="209"/>
      <c r="M424" s="210"/>
      <c r="N424" s="211"/>
      <c r="O424" s="211"/>
      <c r="P424" s="211"/>
      <c r="Q424" s="211"/>
      <c r="R424" s="211"/>
      <c r="S424" s="211"/>
      <c r="T424" s="212"/>
      <c r="AT424" s="213" t="s">
        <v>140</v>
      </c>
      <c r="AU424" s="213" t="s">
        <v>79</v>
      </c>
      <c r="AV424" s="14" t="s">
        <v>79</v>
      </c>
      <c r="AW424" s="14" t="s">
        <v>31</v>
      </c>
      <c r="AX424" s="14" t="s">
        <v>77</v>
      </c>
      <c r="AY424" s="213" t="s">
        <v>128</v>
      </c>
    </row>
    <row r="425" spans="1:65" s="2" customFormat="1" ht="24.2" customHeight="1">
      <c r="A425" s="35"/>
      <c r="B425" s="36"/>
      <c r="C425" s="226" t="s">
        <v>540</v>
      </c>
      <c r="D425" s="226" t="s">
        <v>297</v>
      </c>
      <c r="E425" s="227" t="s">
        <v>541</v>
      </c>
      <c r="F425" s="228" t="s">
        <v>542</v>
      </c>
      <c r="G425" s="229" t="s">
        <v>134</v>
      </c>
      <c r="H425" s="230">
        <v>1</v>
      </c>
      <c r="I425" s="231"/>
      <c r="J425" s="232">
        <f>ROUND(I425*H425,2)</f>
        <v>0</v>
      </c>
      <c r="K425" s="228" t="s">
        <v>135</v>
      </c>
      <c r="L425" s="233"/>
      <c r="M425" s="234" t="s">
        <v>19</v>
      </c>
      <c r="N425" s="235" t="s">
        <v>40</v>
      </c>
      <c r="O425" s="65"/>
      <c r="P425" s="183">
        <f>O425*H425</f>
        <v>0</v>
      </c>
      <c r="Q425" s="183">
        <v>0.013</v>
      </c>
      <c r="R425" s="183">
        <f>Q425*H425</f>
        <v>0.013</v>
      </c>
      <c r="S425" s="183">
        <v>0</v>
      </c>
      <c r="T425" s="184">
        <f>S425*H425</f>
        <v>0</v>
      </c>
      <c r="U425" s="35"/>
      <c r="V425" s="35"/>
      <c r="W425" s="35"/>
      <c r="X425" s="35"/>
      <c r="Y425" s="35"/>
      <c r="Z425" s="35"/>
      <c r="AA425" s="35"/>
      <c r="AB425" s="35"/>
      <c r="AC425" s="35"/>
      <c r="AD425" s="35"/>
      <c r="AE425" s="35"/>
      <c r="AR425" s="185" t="s">
        <v>368</v>
      </c>
      <c r="AT425" s="185" t="s">
        <v>297</v>
      </c>
      <c r="AU425" s="185" t="s">
        <v>79</v>
      </c>
      <c r="AY425" s="18" t="s">
        <v>128</v>
      </c>
      <c r="BE425" s="186">
        <f>IF(N425="základní",J425,0)</f>
        <v>0</v>
      </c>
      <c r="BF425" s="186">
        <f>IF(N425="snížená",J425,0)</f>
        <v>0</v>
      </c>
      <c r="BG425" s="186">
        <f>IF(N425="zákl. přenesená",J425,0)</f>
        <v>0</v>
      </c>
      <c r="BH425" s="186">
        <f>IF(N425="sníž. přenesená",J425,0)</f>
        <v>0</v>
      </c>
      <c r="BI425" s="186">
        <f>IF(N425="nulová",J425,0)</f>
        <v>0</v>
      </c>
      <c r="BJ425" s="18" t="s">
        <v>77</v>
      </c>
      <c r="BK425" s="186">
        <f>ROUND(I425*H425,2)</f>
        <v>0</v>
      </c>
      <c r="BL425" s="18" t="s">
        <v>243</v>
      </c>
      <c r="BM425" s="185" t="s">
        <v>543</v>
      </c>
    </row>
    <row r="426" spans="1:65" s="2" customFormat="1" ht="24.2" customHeight="1">
      <c r="A426" s="35"/>
      <c r="B426" s="36"/>
      <c r="C426" s="226" t="s">
        <v>544</v>
      </c>
      <c r="D426" s="226" t="s">
        <v>297</v>
      </c>
      <c r="E426" s="227" t="s">
        <v>545</v>
      </c>
      <c r="F426" s="228" t="s">
        <v>546</v>
      </c>
      <c r="G426" s="229" t="s">
        <v>134</v>
      </c>
      <c r="H426" s="230">
        <v>10</v>
      </c>
      <c r="I426" s="231"/>
      <c r="J426" s="232">
        <f>ROUND(I426*H426,2)</f>
        <v>0</v>
      </c>
      <c r="K426" s="228" t="s">
        <v>135</v>
      </c>
      <c r="L426" s="233"/>
      <c r="M426" s="234" t="s">
        <v>19</v>
      </c>
      <c r="N426" s="235" t="s">
        <v>40</v>
      </c>
      <c r="O426" s="65"/>
      <c r="P426" s="183">
        <f>O426*H426</f>
        <v>0</v>
      </c>
      <c r="Q426" s="183">
        <v>0.016</v>
      </c>
      <c r="R426" s="183">
        <f>Q426*H426</f>
        <v>0.16</v>
      </c>
      <c r="S426" s="183">
        <v>0</v>
      </c>
      <c r="T426" s="184">
        <f>S426*H426</f>
        <v>0</v>
      </c>
      <c r="U426" s="35"/>
      <c r="V426" s="35"/>
      <c r="W426" s="35"/>
      <c r="X426" s="35"/>
      <c r="Y426" s="35"/>
      <c r="Z426" s="35"/>
      <c r="AA426" s="35"/>
      <c r="AB426" s="35"/>
      <c r="AC426" s="35"/>
      <c r="AD426" s="35"/>
      <c r="AE426" s="35"/>
      <c r="AR426" s="185" t="s">
        <v>368</v>
      </c>
      <c r="AT426" s="185" t="s">
        <v>297</v>
      </c>
      <c r="AU426" s="185" t="s">
        <v>79</v>
      </c>
      <c r="AY426" s="18" t="s">
        <v>128</v>
      </c>
      <c r="BE426" s="186">
        <f>IF(N426="základní",J426,0)</f>
        <v>0</v>
      </c>
      <c r="BF426" s="186">
        <f>IF(N426="snížená",J426,0)</f>
        <v>0</v>
      </c>
      <c r="BG426" s="186">
        <f>IF(N426="zákl. přenesená",J426,0)</f>
        <v>0</v>
      </c>
      <c r="BH426" s="186">
        <f>IF(N426="sníž. přenesená",J426,0)</f>
        <v>0</v>
      </c>
      <c r="BI426" s="186">
        <f>IF(N426="nulová",J426,0)</f>
        <v>0</v>
      </c>
      <c r="BJ426" s="18" t="s">
        <v>77</v>
      </c>
      <c r="BK426" s="186">
        <f>ROUND(I426*H426,2)</f>
        <v>0</v>
      </c>
      <c r="BL426" s="18" t="s">
        <v>243</v>
      </c>
      <c r="BM426" s="185" t="s">
        <v>547</v>
      </c>
    </row>
    <row r="427" spans="1:65" s="2" customFormat="1" ht="24.2" customHeight="1">
      <c r="A427" s="35"/>
      <c r="B427" s="36"/>
      <c r="C427" s="174" t="s">
        <v>548</v>
      </c>
      <c r="D427" s="174" t="s">
        <v>131</v>
      </c>
      <c r="E427" s="175" t="s">
        <v>549</v>
      </c>
      <c r="F427" s="176" t="s">
        <v>550</v>
      </c>
      <c r="G427" s="177" t="s">
        <v>134</v>
      </c>
      <c r="H427" s="178">
        <v>11</v>
      </c>
      <c r="I427" s="179"/>
      <c r="J427" s="180">
        <f>ROUND(I427*H427,2)</f>
        <v>0</v>
      </c>
      <c r="K427" s="176" t="s">
        <v>135</v>
      </c>
      <c r="L427" s="40"/>
      <c r="M427" s="181" t="s">
        <v>19</v>
      </c>
      <c r="N427" s="182" t="s">
        <v>40</v>
      </c>
      <c r="O427" s="65"/>
      <c r="P427" s="183">
        <f>O427*H427</f>
        <v>0</v>
      </c>
      <c r="Q427" s="183">
        <v>0</v>
      </c>
      <c r="R427" s="183">
        <f>Q427*H427</f>
        <v>0</v>
      </c>
      <c r="S427" s="183">
        <v>0</v>
      </c>
      <c r="T427" s="184">
        <f>S427*H427</f>
        <v>0</v>
      </c>
      <c r="U427" s="35"/>
      <c r="V427" s="35"/>
      <c r="W427" s="35"/>
      <c r="X427" s="35"/>
      <c r="Y427" s="35"/>
      <c r="Z427" s="35"/>
      <c r="AA427" s="35"/>
      <c r="AB427" s="35"/>
      <c r="AC427" s="35"/>
      <c r="AD427" s="35"/>
      <c r="AE427" s="35"/>
      <c r="AR427" s="185" t="s">
        <v>243</v>
      </c>
      <c r="AT427" s="185" t="s">
        <v>131</v>
      </c>
      <c r="AU427" s="185" t="s">
        <v>79</v>
      </c>
      <c r="AY427" s="18" t="s">
        <v>128</v>
      </c>
      <c r="BE427" s="186">
        <f>IF(N427="základní",J427,0)</f>
        <v>0</v>
      </c>
      <c r="BF427" s="186">
        <f>IF(N427="snížená",J427,0)</f>
        <v>0</v>
      </c>
      <c r="BG427" s="186">
        <f>IF(N427="zákl. přenesená",J427,0)</f>
        <v>0</v>
      </c>
      <c r="BH427" s="186">
        <f>IF(N427="sníž. přenesená",J427,0)</f>
        <v>0</v>
      </c>
      <c r="BI427" s="186">
        <f>IF(N427="nulová",J427,0)</f>
        <v>0</v>
      </c>
      <c r="BJ427" s="18" t="s">
        <v>77</v>
      </c>
      <c r="BK427" s="186">
        <f>ROUND(I427*H427,2)</f>
        <v>0</v>
      </c>
      <c r="BL427" s="18" t="s">
        <v>243</v>
      </c>
      <c r="BM427" s="185" t="s">
        <v>551</v>
      </c>
    </row>
    <row r="428" spans="1:47" s="2" customFormat="1" ht="11.25">
      <c r="A428" s="35"/>
      <c r="B428" s="36"/>
      <c r="C428" s="37"/>
      <c r="D428" s="187" t="s">
        <v>138</v>
      </c>
      <c r="E428" s="37"/>
      <c r="F428" s="188" t="s">
        <v>552</v>
      </c>
      <c r="G428" s="37"/>
      <c r="H428" s="37"/>
      <c r="I428" s="189"/>
      <c r="J428" s="37"/>
      <c r="K428" s="37"/>
      <c r="L428" s="40"/>
      <c r="M428" s="190"/>
      <c r="N428" s="191"/>
      <c r="O428" s="65"/>
      <c r="P428" s="65"/>
      <c r="Q428" s="65"/>
      <c r="R428" s="65"/>
      <c r="S428" s="65"/>
      <c r="T428" s="66"/>
      <c r="U428" s="35"/>
      <c r="V428" s="35"/>
      <c r="W428" s="35"/>
      <c r="X428" s="35"/>
      <c r="Y428" s="35"/>
      <c r="Z428" s="35"/>
      <c r="AA428" s="35"/>
      <c r="AB428" s="35"/>
      <c r="AC428" s="35"/>
      <c r="AD428" s="35"/>
      <c r="AE428" s="35"/>
      <c r="AT428" s="18" t="s">
        <v>138</v>
      </c>
      <c r="AU428" s="18" t="s">
        <v>79</v>
      </c>
    </row>
    <row r="429" spans="1:65" s="2" customFormat="1" ht="16.5" customHeight="1">
      <c r="A429" s="35"/>
      <c r="B429" s="36"/>
      <c r="C429" s="226" t="s">
        <v>553</v>
      </c>
      <c r="D429" s="226" t="s">
        <v>297</v>
      </c>
      <c r="E429" s="227" t="s">
        <v>554</v>
      </c>
      <c r="F429" s="228" t="s">
        <v>555</v>
      </c>
      <c r="G429" s="229" t="s">
        <v>134</v>
      </c>
      <c r="H429" s="230">
        <v>11</v>
      </c>
      <c r="I429" s="231"/>
      <c r="J429" s="232">
        <f>ROUND(I429*H429,2)</f>
        <v>0</v>
      </c>
      <c r="K429" s="228" t="s">
        <v>135</v>
      </c>
      <c r="L429" s="233"/>
      <c r="M429" s="234" t="s">
        <v>19</v>
      </c>
      <c r="N429" s="235" t="s">
        <v>40</v>
      </c>
      <c r="O429" s="65"/>
      <c r="P429" s="183">
        <f>O429*H429</f>
        <v>0</v>
      </c>
      <c r="Q429" s="183">
        <v>0.00015</v>
      </c>
      <c r="R429" s="183">
        <f>Q429*H429</f>
        <v>0.0016499999999999998</v>
      </c>
      <c r="S429" s="183">
        <v>0</v>
      </c>
      <c r="T429" s="184">
        <f>S429*H429</f>
        <v>0</v>
      </c>
      <c r="U429" s="35"/>
      <c r="V429" s="35"/>
      <c r="W429" s="35"/>
      <c r="X429" s="35"/>
      <c r="Y429" s="35"/>
      <c r="Z429" s="35"/>
      <c r="AA429" s="35"/>
      <c r="AB429" s="35"/>
      <c r="AC429" s="35"/>
      <c r="AD429" s="35"/>
      <c r="AE429" s="35"/>
      <c r="AR429" s="185" t="s">
        <v>368</v>
      </c>
      <c r="AT429" s="185" t="s">
        <v>297</v>
      </c>
      <c r="AU429" s="185" t="s">
        <v>79</v>
      </c>
      <c r="AY429" s="18" t="s">
        <v>128</v>
      </c>
      <c r="BE429" s="186">
        <f>IF(N429="základní",J429,0)</f>
        <v>0</v>
      </c>
      <c r="BF429" s="186">
        <f>IF(N429="snížená",J429,0)</f>
        <v>0</v>
      </c>
      <c r="BG429" s="186">
        <f>IF(N429="zákl. přenesená",J429,0)</f>
        <v>0</v>
      </c>
      <c r="BH429" s="186">
        <f>IF(N429="sníž. přenesená",J429,0)</f>
        <v>0</v>
      </c>
      <c r="BI429" s="186">
        <f>IF(N429="nulová",J429,0)</f>
        <v>0</v>
      </c>
      <c r="BJ429" s="18" t="s">
        <v>77</v>
      </c>
      <c r="BK429" s="186">
        <f>ROUND(I429*H429,2)</f>
        <v>0</v>
      </c>
      <c r="BL429" s="18" t="s">
        <v>243</v>
      </c>
      <c r="BM429" s="185" t="s">
        <v>556</v>
      </c>
    </row>
    <row r="430" spans="1:65" s="2" customFormat="1" ht="24.2" customHeight="1">
      <c r="A430" s="35"/>
      <c r="B430" s="36"/>
      <c r="C430" s="174" t="s">
        <v>557</v>
      </c>
      <c r="D430" s="174" t="s">
        <v>131</v>
      </c>
      <c r="E430" s="175" t="s">
        <v>558</v>
      </c>
      <c r="F430" s="176" t="s">
        <v>559</v>
      </c>
      <c r="G430" s="177" t="s">
        <v>134</v>
      </c>
      <c r="H430" s="178">
        <v>11</v>
      </c>
      <c r="I430" s="179"/>
      <c r="J430" s="180">
        <f>ROUND(I430*H430,2)</f>
        <v>0</v>
      </c>
      <c r="K430" s="176" t="s">
        <v>135</v>
      </c>
      <c r="L430" s="40"/>
      <c r="M430" s="181" t="s">
        <v>19</v>
      </c>
      <c r="N430" s="182" t="s">
        <v>40</v>
      </c>
      <c r="O430" s="65"/>
      <c r="P430" s="183">
        <f>O430*H430</f>
        <v>0</v>
      </c>
      <c r="Q430" s="183">
        <v>0</v>
      </c>
      <c r="R430" s="183">
        <f>Q430*H430</f>
        <v>0</v>
      </c>
      <c r="S430" s="183">
        <v>0</v>
      </c>
      <c r="T430" s="184">
        <f>S430*H430</f>
        <v>0</v>
      </c>
      <c r="U430" s="35"/>
      <c r="V430" s="35"/>
      <c r="W430" s="35"/>
      <c r="X430" s="35"/>
      <c r="Y430" s="35"/>
      <c r="Z430" s="35"/>
      <c r="AA430" s="35"/>
      <c r="AB430" s="35"/>
      <c r="AC430" s="35"/>
      <c r="AD430" s="35"/>
      <c r="AE430" s="35"/>
      <c r="AR430" s="185" t="s">
        <v>243</v>
      </c>
      <c r="AT430" s="185" t="s">
        <v>131</v>
      </c>
      <c r="AU430" s="185" t="s">
        <v>79</v>
      </c>
      <c r="AY430" s="18" t="s">
        <v>128</v>
      </c>
      <c r="BE430" s="186">
        <f>IF(N430="základní",J430,0)</f>
        <v>0</v>
      </c>
      <c r="BF430" s="186">
        <f>IF(N430="snížená",J430,0)</f>
        <v>0</v>
      </c>
      <c r="BG430" s="186">
        <f>IF(N430="zákl. přenesená",J430,0)</f>
        <v>0</v>
      </c>
      <c r="BH430" s="186">
        <f>IF(N430="sníž. přenesená",J430,0)</f>
        <v>0</v>
      </c>
      <c r="BI430" s="186">
        <f>IF(N430="nulová",J430,0)</f>
        <v>0</v>
      </c>
      <c r="BJ430" s="18" t="s">
        <v>77</v>
      </c>
      <c r="BK430" s="186">
        <f>ROUND(I430*H430,2)</f>
        <v>0</v>
      </c>
      <c r="BL430" s="18" t="s">
        <v>243</v>
      </c>
      <c r="BM430" s="185" t="s">
        <v>560</v>
      </c>
    </row>
    <row r="431" spans="1:47" s="2" customFormat="1" ht="11.25">
      <c r="A431" s="35"/>
      <c r="B431" s="36"/>
      <c r="C431" s="37"/>
      <c r="D431" s="187" t="s">
        <v>138</v>
      </c>
      <c r="E431" s="37"/>
      <c r="F431" s="188" t="s">
        <v>561</v>
      </c>
      <c r="G431" s="37"/>
      <c r="H431" s="37"/>
      <c r="I431" s="189"/>
      <c r="J431" s="37"/>
      <c r="K431" s="37"/>
      <c r="L431" s="40"/>
      <c r="M431" s="190"/>
      <c r="N431" s="191"/>
      <c r="O431" s="65"/>
      <c r="P431" s="65"/>
      <c r="Q431" s="65"/>
      <c r="R431" s="65"/>
      <c r="S431" s="65"/>
      <c r="T431" s="66"/>
      <c r="U431" s="35"/>
      <c r="V431" s="35"/>
      <c r="W431" s="35"/>
      <c r="X431" s="35"/>
      <c r="Y431" s="35"/>
      <c r="Z431" s="35"/>
      <c r="AA431" s="35"/>
      <c r="AB431" s="35"/>
      <c r="AC431" s="35"/>
      <c r="AD431" s="35"/>
      <c r="AE431" s="35"/>
      <c r="AT431" s="18" t="s">
        <v>138</v>
      </c>
      <c r="AU431" s="18" t="s">
        <v>79</v>
      </c>
    </row>
    <row r="432" spans="1:65" s="2" customFormat="1" ht="24.2" customHeight="1">
      <c r="A432" s="35"/>
      <c r="B432" s="36"/>
      <c r="C432" s="226" t="s">
        <v>562</v>
      </c>
      <c r="D432" s="226" t="s">
        <v>297</v>
      </c>
      <c r="E432" s="227" t="s">
        <v>563</v>
      </c>
      <c r="F432" s="228" t="s">
        <v>564</v>
      </c>
      <c r="G432" s="229" t="s">
        <v>134</v>
      </c>
      <c r="H432" s="230">
        <v>11</v>
      </c>
      <c r="I432" s="231"/>
      <c r="J432" s="232">
        <f>ROUND(I432*H432,2)</f>
        <v>0</v>
      </c>
      <c r="K432" s="228" t="s">
        <v>135</v>
      </c>
      <c r="L432" s="233"/>
      <c r="M432" s="234" t="s">
        <v>19</v>
      </c>
      <c r="N432" s="235" t="s">
        <v>40</v>
      </c>
      <c r="O432" s="65"/>
      <c r="P432" s="183">
        <f>O432*H432</f>
        <v>0</v>
      </c>
      <c r="Q432" s="183">
        <v>0.0012</v>
      </c>
      <c r="R432" s="183">
        <f>Q432*H432</f>
        <v>0.013199999999999998</v>
      </c>
      <c r="S432" s="183">
        <v>0</v>
      </c>
      <c r="T432" s="184">
        <f>S432*H432</f>
        <v>0</v>
      </c>
      <c r="U432" s="35"/>
      <c r="V432" s="35"/>
      <c r="W432" s="35"/>
      <c r="X432" s="35"/>
      <c r="Y432" s="35"/>
      <c r="Z432" s="35"/>
      <c r="AA432" s="35"/>
      <c r="AB432" s="35"/>
      <c r="AC432" s="35"/>
      <c r="AD432" s="35"/>
      <c r="AE432" s="35"/>
      <c r="AR432" s="185" t="s">
        <v>368</v>
      </c>
      <c r="AT432" s="185" t="s">
        <v>297</v>
      </c>
      <c r="AU432" s="185" t="s">
        <v>79</v>
      </c>
      <c r="AY432" s="18" t="s">
        <v>128</v>
      </c>
      <c r="BE432" s="186">
        <f>IF(N432="základní",J432,0)</f>
        <v>0</v>
      </c>
      <c r="BF432" s="186">
        <f>IF(N432="snížená",J432,0)</f>
        <v>0</v>
      </c>
      <c r="BG432" s="186">
        <f>IF(N432="zákl. přenesená",J432,0)</f>
        <v>0</v>
      </c>
      <c r="BH432" s="186">
        <f>IF(N432="sníž. přenesená",J432,0)</f>
        <v>0</v>
      </c>
      <c r="BI432" s="186">
        <f>IF(N432="nulová",J432,0)</f>
        <v>0</v>
      </c>
      <c r="BJ432" s="18" t="s">
        <v>77</v>
      </c>
      <c r="BK432" s="186">
        <f>ROUND(I432*H432,2)</f>
        <v>0</v>
      </c>
      <c r="BL432" s="18" t="s">
        <v>243</v>
      </c>
      <c r="BM432" s="185" t="s">
        <v>565</v>
      </c>
    </row>
    <row r="433" spans="1:65" s="2" customFormat="1" ht="44.25" customHeight="1">
      <c r="A433" s="35"/>
      <c r="B433" s="36"/>
      <c r="C433" s="174" t="s">
        <v>566</v>
      </c>
      <c r="D433" s="174" t="s">
        <v>131</v>
      </c>
      <c r="E433" s="175" t="s">
        <v>567</v>
      </c>
      <c r="F433" s="176" t="s">
        <v>568</v>
      </c>
      <c r="G433" s="177" t="s">
        <v>523</v>
      </c>
      <c r="H433" s="247"/>
      <c r="I433" s="179"/>
      <c r="J433" s="180">
        <f>ROUND(I433*H433,2)</f>
        <v>0</v>
      </c>
      <c r="K433" s="176" t="s">
        <v>135</v>
      </c>
      <c r="L433" s="40"/>
      <c r="M433" s="181" t="s">
        <v>19</v>
      </c>
      <c r="N433" s="182" t="s">
        <v>40</v>
      </c>
      <c r="O433" s="65"/>
      <c r="P433" s="183">
        <f>O433*H433</f>
        <v>0</v>
      </c>
      <c r="Q433" s="183">
        <v>0</v>
      </c>
      <c r="R433" s="183">
        <f>Q433*H433</f>
        <v>0</v>
      </c>
      <c r="S433" s="183">
        <v>0</v>
      </c>
      <c r="T433" s="184">
        <f>S433*H433</f>
        <v>0</v>
      </c>
      <c r="U433" s="35"/>
      <c r="V433" s="35"/>
      <c r="W433" s="35"/>
      <c r="X433" s="35"/>
      <c r="Y433" s="35"/>
      <c r="Z433" s="35"/>
      <c r="AA433" s="35"/>
      <c r="AB433" s="35"/>
      <c r="AC433" s="35"/>
      <c r="AD433" s="35"/>
      <c r="AE433" s="35"/>
      <c r="AR433" s="185" t="s">
        <v>243</v>
      </c>
      <c r="AT433" s="185" t="s">
        <v>131</v>
      </c>
      <c r="AU433" s="185" t="s">
        <v>79</v>
      </c>
      <c r="AY433" s="18" t="s">
        <v>128</v>
      </c>
      <c r="BE433" s="186">
        <f>IF(N433="základní",J433,0)</f>
        <v>0</v>
      </c>
      <c r="BF433" s="186">
        <f>IF(N433="snížená",J433,0)</f>
        <v>0</v>
      </c>
      <c r="BG433" s="186">
        <f>IF(N433="zákl. přenesená",J433,0)</f>
        <v>0</v>
      </c>
      <c r="BH433" s="186">
        <f>IF(N433="sníž. přenesená",J433,0)</f>
        <v>0</v>
      </c>
      <c r="BI433" s="186">
        <f>IF(N433="nulová",J433,0)</f>
        <v>0</v>
      </c>
      <c r="BJ433" s="18" t="s">
        <v>77</v>
      </c>
      <c r="BK433" s="186">
        <f>ROUND(I433*H433,2)</f>
        <v>0</v>
      </c>
      <c r="BL433" s="18" t="s">
        <v>243</v>
      </c>
      <c r="BM433" s="185" t="s">
        <v>569</v>
      </c>
    </row>
    <row r="434" spans="1:47" s="2" customFormat="1" ht="11.25">
      <c r="A434" s="35"/>
      <c r="B434" s="36"/>
      <c r="C434" s="37"/>
      <c r="D434" s="187" t="s">
        <v>138</v>
      </c>
      <c r="E434" s="37"/>
      <c r="F434" s="188" t="s">
        <v>570</v>
      </c>
      <c r="G434" s="37"/>
      <c r="H434" s="37"/>
      <c r="I434" s="189"/>
      <c r="J434" s="37"/>
      <c r="K434" s="37"/>
      <c r="L434" s="40"/>
      <c r="M434" s="190"/>
      <c r="N434" s="191"/>
      <c r="O434" s="65"/>
      <c r="P434" s="65"/>
      <c r="Q434" s="65"/>
      <c r="R434" s="65"/>
      <c r="S434" s="65"/>
      <c r="T434" s="66"/>
      <c r="U434" s="35"/>
      <c r="V434" s="35"/>
      <c r="W434" s="35"/>
      <c r="X434" s="35"/>
      <c r="Y434" s="35"/>
      <c r="Z434" s="35"/>
      <c r="AA434" s="35"/>
      <c r="AB434" s="35"/>
      <c r="AC434" s="35"/>
      <c r="AD434" s="35"/>
      <c r="AE434" s="35"/>
      <c r="AT434" s="18" t="s">
        <v>138</v>
      </c>
      <c r="AU434" s="18" t="s">
        <v>79</v>
      </c>
    </row>
    <row r="435" spans="1:47" s="2" customFormat="1" ht="126.75">
      <c r="A435" s="35"/>
      <c r="B435" s="36"/>
      <c r="C435" s="37"/>
      <c r="D435" s="194" t="s">
        <v>194</v>
      </c>
      <c r="E435" s="37"/>
      <c r="F435" s="225" t="s">
        <v>571</v>
      </c>
      <c r="G435" s="37"/>
      <c r="H435" s="37"/>
      <c r="I435" s="189"/>
      <c r="J435" s="37"/>
      <c r="K435" s="37"/>
      <c r="L435" s="40"/>
      <c r="M435" s="190"/>
      <c r="N435" s="191"/>
      <c r="O435" s="65"/>
      <c r="P435" s="65"/>
      <c r="Q435" s="65"/>
      <c r="R435" s="65"/>
      <c r="S435" s="65"/>
      <c r="T435" s="66"/>
      <c r="U435" s="35"/>
      <c r="V435" s="35"/>
      <c r="W435" s="35"/>
      <c r="X435" s="35"/>
      <c r="Y435" s="35"/>
      <c r="Z435" s="35"/>
      <c r="AA435" s="35"/>
      <c r="AB435" s="35"/>
      <c r="AC435" s="35"/>
      <c r="AD435" s="35"/>
      <c r="AE435" s="35"/>
      <c r="AT435" s="18" t="s">
        <v>194</v>
      </c>
      <c r="AU435" s="18" t="s">
        <v>79</v>
      </c>
    </row>
    <row r="436" spans="2:63" s="12" customFormat="1" ht="22.9" customHeight="1">
      <c r="B436" s="158"/>
      <c r="C436" s="159"/>
      <c r="D436" s="160" t="s">
        <v>68</v>
      </c>
      <c r="E436" s="172" t="s">
        <v>572</v>
      </c>
      <c r="F436" s="172" t="s">
        <v>573</v>
      </c>
      <c r="G436" s="159"/>
      <c r="H436" s="159"/>
      <c r="I436" s="162"/>
      <c r="J436" s="173">
        <f>BK436</f>
        <v>0</v>
      </c>
      <c r="K436" s="159"/>
      <c r="L436" s="164"/>
      <c r="M436" s="165"/>
      <c r="N436" s="166"/>
      <c r="O436" s="166"/>
      <c r="P436" s="167">
        <f>SUM(P437:P477)</f>
        <v>0</v>
      </c>
      <c r="Q436" s="166"/>
      <c r="R436" s="167">
        <f>SUM(R437:R477)</f>
        <v>4.250497599999999</v>
      </c>
      <c r="S436" s="166"/>
      <c r="T436" s="168">
        <f>SUM(T437:T477)</f>
        <v>0</v>
      </c>
      <c r="AR436" s="169" t="s">
        <v>79</v>
      </c>
      <c r="AT436" s="170" t="s">
        <v>68</v>
      </c>
      <c r="AU436" s="170" t="s">
        <v>77</v>
      </c>
      <c r="AY436" s="169" t="s">
        <v>128</v>
      </c>
      <c r="BK436" s="171">
        <f>SUM(BK437:BK477)</f>
        <v>0</v>
      </c>
    </row>
    <row r="437" spans="1:65" s="2" customFormat="1" ht="24.2" customHeight="1">
      <c r="A437" s="35"/>
      <c r="B437" s="36"/>
      <c r="C437" s="174" t="s">
        <v>574</v>
      </c>
      <c r="D437" s="174" t="s">
        <v>131</v>
      </c>
      <c r="E437" s="175" t="s">
        <v>575</v>
      </c>
      <c r="F437" s="176" t="s">
        <v>576</v>
      </c>
      <c r="G437" s="177" t="s">
        <v>157</v>
      </c>
      <c r="H437" s="178">
        <v>145.354</v>
      </c>
      <c r="I437" s="179"/>
      <c r="J437" s="180">
        <f>ROUND(I437*H437,2)</f>
        <v>0</v>
      </c>
      <c r="K437" s="176" t="s">
        <v>135</v>
      </c>
      <c r="L437" s="40"/>
      <c r="M437" s="181" t="s">
        <v>19</v>
      </c>
      <c r="N437" s="182" t="s">
        <v>40</v>
      </c>
      <c r="O437" s="65"/>
      <c r="P437" s="183">
        <f>O437*H437</f>
        <v>0</v>
      </c>
      <c r="Q437" s="183">
        <v>0.0003</v>
      </c>
      <c r="R437" s="183">
        <f>Q437*H437</f>
        <v>0.0436062</v>
      </c>
      <c r="S437" s="183">
        <v>0</v>
      </c>
      <c r="T437" s="184">
        <f>S437*H437</f>
        <v>0</v>
      </c>
      <c r="U437" s="35"/>
      <c r="V437" s="35"/>
      <c r="W437" s="35"/>
      <c r="X437" s="35"/>
      <c r="Y437" s="35"/>
      <c r="Z437" s="35"/>
      <c r="AA437" s="35"/>
      <c r="AB437" s="35"/>
      <c r="AC437" s="35"/>
      <c r="AD437" s="35"/>
      <c r="AE437" s="35"/>
      <c r="AR437" s="185" t="s">
        <v>243</v>
      </c>
      <c r="AT437" s="185" t="s">
        <v>131</v>
      </c>
      <c r="AU437" s="185" t="s">
        <v>79</v>
      </c>
      <c r="AY437" s="18" t="s">
        <v>128</v>
      </c>
      <c r="BE437" s="186">
        <f>IF(N437="základní",J437,0)</f>
        <v>0</v>
      </c>
      <c r="BF437" s="186">
        <f>IF(N437="snížená",J437,0)</f>
        <v>0</v>
      </c>
      <c r="BG437" s="186">
        <f>IF(N437="zákl. přenesená",J437,0)</f>
        <v>0</v>
      </c>
      <c r="BH437" s="186">
        <f>IF(N437="sníž. přenesená",J437,0)</f>
        <v>0</v>
      </c>
      <c r="BI437" s="186">
        <f>IF(N437="nulová",J437,0)</f>
        <v>0</v>
      </c>
      <c r="BJ437" s="18" t="s">
        <v>77</v>
      </c>
      <c r="BK437" s="186">
        <f>ROUND(I437*H437,2)</f>
        <v>0</v>
      </c>
      <c r="BL437" s="18" t="s">
        <v>243</v>
      </c>
      <c r="BM437" s="185" t="s">
        <v>577</v>
      </c>
    </row>
    <row r="438" spans="1:47" s="2" customFormat="1" ht="11.25">
      <c r="A438" s="35"/>
      <c r="B438" s="36"/>
      <c r="C438" s="37"/>
      <c r="D438" s="187" t="s">
        <v>138</v>
      </c>
      <c r="E438" s="37"/>
      <c r="F438" s="188" t="s">
        <v>578</v>
      </c>
      <c r="G438" s="37"/>
      <c r="H438" s="37"/>
      <c r="I438" s="189"/>
      <c r="J438" s="37"/>
      <c r="K438" s="37"/>
      <c r="L438" s="40"/>
      <c r="M438" s="190"/>
      <c r="N438" s="191"/>
      <c r="O438" s="65"/>
      <c r="P438" s="65"/>
      <c r="Q438" s="65"/>
      <c r="R438" s="65"/>
      <c r="S438" s="65"/>
      <c r="T438" s="66"/>
      <c r="U438" s="35"/>
      <c r="V438" s="35"/>
      <c r="W438" s="35"/>
      <c r="X438" s="35"/>
      <c r="Y438" s="35"/>
      <c r="Z438" s="35"/>
      <c r="AA438" s="35"/>
      <c r="AB438" s="35"/>
      <c r="AC438" s="35"/>
      <c r="AD438" s="35"/>
      <c r="AE438" s="35"/>
      <c r="AT438" s="18" t="s">
        <v>138</v>
      </c>
      <c r="AU438" s="18" t="s">
        <v>79</v>
      </c>
    </row>
    <row r="439" spans="1:47" s="2" customFormat="1" ht="78">
      <c r="A439" s="35"/>
      <c r="B439" s="36"/>
      <c r="C439" s="37"/>
      <c r="D439" s="194" t="s">
        <v>194</v>
      </c>
      <c r="E439" s="37"/>
      <c r="F439" s="225" t="s">
        <v>579</v>
      </c>
      <c r="G439" s="37"/>
      <c r="H439" s="37"/>
      <c r="I439" s="189"/>
      <c r="J439" s="37"/>
      <c r="K439" s="37"/>
      <c r="L439" s="40"/>
      <c r="M439" s="190"/>
      <c r="N439" s="191"/>
      <c r="O439" s="65"/>
      <c r="P439" s="65"/>
      <c r="Q439" s="65"/>
      <c r="R439" s="65"/>
      <c r="S439" s="65"/>
      <c r="T439" s="66"/>
      <c r="U439" s="35"/>
      <c r="V439" s="35"/>
      <c r="W439" s="35"/>
      <c r="X439" s="35"/>
      <c r="Y439" s="35"/>
      <c r="Z439" s="35"/>
      <c r="AA439" s="35"/>
      <c r="AB439" s="35"/>
      <c r="AC439" s="35"/>
      <c r="AD439" s="35"/>
      <c r="AE439" s="35"/>
      <c r="AT439" s="18" t="s">
        <v>194</v>
      </c>
      <c r="AU439" s="18" t="s">
        <v>79</v>
      </c>
    </row>
    <row r="440" spans="2:51" s="13" customFormat="1" ht="11.25">
      <c r="B440" s="192"/>
      <c r="C440" s="193"/>
      <c r="D440" s="194" t="s">
        <v>140</v>
      </c>
      <c r="E440" s="195" t="s">
        <v>19</v>
      </c>
      <c r="F440" s="196" t="s">
        <v>307</v>
      </c>
      <c r="G440" s="193"/>
      <c r="H440" s="195" t="s">
        <v>19</v>
      </c>
      <c r="I440" s="197"/>
      <c r="J440" s="193"/>
      <c r="K440" s="193"/>
      <c r="L440" s="198"/>
      <c r="M440" s="199"/>
      <c r="N440" s="200"/>
      <c r="O440" s="200"/>
      <c r="P440" s="200"/>
      <c r="Q440" s="200"/>
      <c r="R440" s="200"/>
      <c r="S440" s="200"/>
      <c r="T440" s="201"/>
      <c r="AT440" s="202" t="s">
        <v>140</v>
      </c>
      <c r="AU440" s="202" t="s">
        <v>79</v>
      </c>
      <c r="AV440" s="13" t="s">
        <v>77</v>
      </c>
      <c r="AW440" s="13" t="s">
        <v>31</v>
      </c>
      <c r="AX440" s="13" t="s">
        <v>69</v>
      </c>
      <c r="AY440" s="202" t="s">
        <v>128</v>
      </c>
    </row>
    <row r="441" spans="2:51" s="14" customFormat="1" ht="22.5">
      <c r="B441" s="203"/>
      <c r="C441" s="204"/>
      <c r="D441" s="194" t="s">
        <v>140</v>
      </c>
      <c r="E441" s="205" t="s">
        <v>19</v>
      </c>
      <c r="F441" s="206" t="s">
        <v>308</v>
      </c>
      <c r="G441" s="204"/>
      <c r="H441" s="207">
        <v>144.83</v>
      </c>
      <c r="I441" s="208"/>
      <c r="J441" s="204"/>
      <c r="K441" s="204"/>
      <c r="L441" s="209"/>
      <c r="M441" s="210"/>
      <c r="N441" s="211"/>
      <c r="O441" s="211"/>
      <c r="P441" s="211"/>
      <c r="Q441" s="211"/>
      <c r="R441" s="211"/>
      <c r="S441" s="211"/>
      <c r="T441" s="212"/>
      <c r="AT441" s="213" t="s">
        <v>140</v>
      </c>
      <c r="AU441" s="213" t="s">
        <v>79</v>
      </c>
      <c r="AV441" s="14" t="s">
        <v>79</v>
      </c>
      <c r="AW441" s="14" t="s">
        <v>31</v>
      </c>
      <c r="AX441" s="14" t="s">
        <v>69</v>
      </c>
      <c r="AY441" s="213" t="s">
        <v>128</v>
      </c>
    </row>
    <row r="442" spans="2:51" s="14" customFormat="1" ht="11.25">
      <c r="B442" s="203"/>
      <c r="C442" s="204"/>
      <c r="D442" s="194" t="s">
        <v>140</v>
      </c>
      <c r="E442" s="205" t="s">
        <v>19</v>
      </c>
      <c r="F442" s="206" t="s">
        <v>315</v>
      </c>
      <c r="G442" s="204"/>
      <c r="H442" s="207">
        <v>0.524</v>
      </c>
      <c r="I442" s="208"/>
      <c r="J442" s="204"/>
      <c r="K442" s="204"/>
      <c r="L442" s="209"/>
      <c r="M442" s="210"/>
      <c r="N442" s="211"/>
      <c r="O442" s="211"/>
      <c r="P442" s="211"/>
      <c r="Q442" s="211"/>
      <c r="R442" s="211"/>
      <c r="S442" s="211"/>
      <c r="T442" s="212"/>
      <c r="AT442" s="213" t="s">
        <v>140</v>
      </c>
      <c r="AU442" s="213" t="s">
        <v>79</v>
      </c>
      <c r="AV442" s="14" t="s">
        <v>79</v>
      </c>
      <c r="AW442" s="14" t="s">
        <v>31</v>
      </c>
      <c r="AX442" s="14" t="s">
        <v>69</v>
      </c>
      <c r="AY442" s="213" t="s">
        <v>128</v>
      </c>
    </row>
    <row r="443" spans="2:51" s="15" customFormat="1" ht="11.25">
      <c r="B443" s="214"/>
      <c r="C443" s="215"/>
      <c r="D443" s="194" t="s">
        <v>140</v>
      </c>
      <c r="E443" s="216" t="s">
        <v>19</v>
      </c>
      <c r="F443" s="217" t="s">
        <v>142</v>
      </c>
      <c r="G443" s="215"/>
      <c r="H443" s="218">
        <v>145.354</v>
      </c>
      <c r="I443" s="219"/>
      <c r="J443" s="215"/>
      <c r="K443" s="215"/>
      <c r="L443" s="220"/>
      <c r="M443" s="221"/>
      <c r="N443" s="222"/>
      <c r="O443" s="222"/>
      <c r="P443" s="222"/>
      <c r="Q443" s="222"/>
      <c r="R443" s="222"/>
      <c r="S443" s="222"/>
      <c r="T443" s="223"/>
      <c r="AT443" s="224" t="s">
        <v>140</v>
      </c>
      <c r="AU443" s="224" t="s">
        <v>79</v>
      </c>
      <c r="AV443" s="15" t="s">
        <v>136</v>
      </c>
      <c r="AW443" s="15" t="s">
        <v>31</v>
      </c>
      <c r="AX443" s="15" t="s">
        <v>77</v>
      </c>
      <c r="AY443" s="224" t="s">
        <v>128</v>
      </c>
    </row>
    <row r="444" spans="1:65" s="2" customFormat="1" ht="33" customHeight="1">
      <c r="A444" s="35"/>
      <c r="B444" s="36"/>
      <c r="C444" s="174" t="s">
        <v>580</v>
      </c>
      <c r="D444" s="174" t="s">
        <v>131</v>
      </c>
      <c r="E444" s="175" t="s">
        <v>581</v>
      </c>
      <c r="F444" s="176" t="s">
        <v>582</v>
      </c>
      <c r="G444" s="177" t="s">
        <v>289</v>
      </c>
      <c r="H444" s="178">
        <v>102.94</v>
      </c>
      <c r="I444" s="179"/>
      <c r="J444" s="180">
        <f>ROUND(I444*H444,2)</f>
        <v>0</v>
      </c>
      <c r="K444" s="176" t="s">
        <v>135</v>
      </c>
      <c r="L444" s="40"/>
      <c r="M444" s="181" t="s">
        <v>19</v>
      </c>
      <c r="N444" s="182" t="s">
        <v>40</v>
      </c>
      <c r="O444" s="65"/>
      <c r="P444" s="183">
        <f>O444*H444</f>
        <v>0</v>
      </c>
      <c r="Q444" s="183">
        <v>0.00058</v>
      </c>
      <c r="R444" s="183">
        <f>Q444*H444</f>
        <v>0.0597052</v>
      </c>
      <c r="S444" s="183">
        <v>0</v>
      </c>
      <c r="T444" s="184">
        <f>S444*H444</f>
        <v>0</v>
      </c>
      <c r="U444" s="35"/>
      <c r="V444" s="35"/>
      <c r="W444" s="35"/>
      <c r="X444" s="35"/>
      <c r="Y444" s="35"/>
      <c r="Z444" s="35"/>
      <c r="AA444" s="35"/>
      <c r="AB444" s="35"/>
      <c r="AC444" s="35"/>
      <c r="AD444" s="35"/>
      <c r="AE444" s="35"/>
      <c r="AR444" s="185" t="s">
        <v>243</v>
      </c>
      <c r="AT444" s="185" t="s">
        <v>131</v>
      </c>
      <c r="AU444" s="185" t="s">
        <v>79</v>
      </c>
      <c r="AY444" s="18" t="s">
        <v>128</v>
      </c>
      <c r="BE444" s="186">
        <f>IF(N444="základní",J444,0)</f>
        <v>0</v>
      </c>
      <c r="BF444" s="186">
        <f>IF(N444="snížená",J444,0)</f>
        <v>0</v>
      </c>
      <c r="BG444" s="186">
        <f>IF(N444="zákl. přenesená",J444,0)</f>
        <v>0</v>
      </c>
      <c r="BH444" s="186">
        <f>IF(N444="sníž. přenesená",J444,0)</f>
        <v>0</v>
      </c>
      <c r="BI444" s="186">
        <f>IF(N444="nulová",J444,0)</f>
        <v>0</v>
      </c>
      <c r="BJ444" s="18" t="s">
        <v>77</v>
      </c>
      <c r="BK444" s="186">
        <f>ROUND(I444*H444,2)</f>
        <v>0</v>
      </c>
      <c r="BL444" s="18" t="s">
        <v>243</v>
      </c>
      <c r="BM444" s="185" t="s">
        <v>583</v>
      </c>
    </row>
    <row r="445" spans="1:47" s="2" customFormat="1" ht="11.25">
      <c r="A445" s="35"/>
      <c r="B445" s="36"/>
      <c r="C445" s="37"/>
      <c r="D445" s="187" t="s">
        <v>138</v>
      </c>
      <c r="E445" s="37"/>
      <c r="F445" s="188" t="s">
        <v>584</v>
      </c>
      <c r="G445" s="37"/>
      <c r="H445" s="37"/>
      <c r="I445" s="189"/>
      <c r="J445" s="37"/>
      <c r="K445" s="37"/>
      <c r="L445" s="40"/>
      <c r="M445" s="190"/>
      <c r="N445" s="191"/>
      <c r="O445" s="65"/>
      <c r="P445" s="65"/>
      <c r="Q445" s="65"/>
      <c r="R445" s="65"/>
      <c r="S445" s="65"/>
      <c r="T445" s="66"/>
      <c r="U445" s="35"/>
      <c r="V445" s="35"/>
      <c r="W445" s="35"/>
      <c r="X445" s="35"/>
      <c r="Y445" s="35"/>
      <c r="Z445" s="35"/>
      <c r="AA445" s="35"/>
      <c r="AB445" s="35"/>
      <c r="AC445" s="35"/>
      <c r="AD445" s="35"/>
      <c r="AE445" s="35"/>
      <c r="AT445" s="18" t="s">
        <v>138</v>
      </c>
      <c r="AU445" s="18" t="s">
        <v>79</v>
      </c>
    </row>
    <row r="446" spans="2:51" s="13" customFormat="1" ht="11.25">
      <c r="B446" s="192"/>
      <c r="C446" s="193"/>
      <c r="D446" s="194" t="s">
        <v>140</v>
      </c>
      <c r="E446" s="195" t="s">
        <v>19</v>
      </c>
      <c r="F446" s="196" t="s">
        <v>585</v>
      </c>
      <c r="G446" s="193"/>
      <c r="H446" s="195" t="s">
        <v>19</v>
      </c>
      <c r="I446" s="197"/>
      <c r="J446" s="193"/>
      <c r="K446" s="193"/>
      <c r="L446" s="198"/>
      <c r="M446" s="199"/>
      <c r="N446" s="200"/>
      <c r="O446" s="200"/>
      <c r="P446" s="200"/>
      <c r="Q446" s="200"/>
      <c r="R446" s="200"/>
      <c r="S446" s="200"/>
      <c r="T446" s="201"/>
      <c r="AT446" s="202" t="s">
        <v>140</v>
      </c>
      <c r="AU446" s="202" t="s">
        <v>79</v>
      </c>
      <c r="AV446" s="13" t="s">
        <v>77</v>
      </c>
      <c r="AW446" s="13" t="s">
        <v>31</v>
      </c>
      <c r="AX446" s="13" t="s">
        <v>69</v>
      </c>
      <c r="AY446" s="202" t="s">
        <v>128</v>
      </c>
    </row>
    <row r="447" spans="2:51" s="14" customFormat="1" ht="22.5">
      <c r="B447" s="203"/>
      <c r="C447" s="204"/>
      <c r="D447" s="194" t="s">
        <v>140</v>
      </c>
      <c r="E447" s="205" t="s">
        <v>19</v>
      </c>
      <c r="F447" s="206" t="s">
        <v>586</v>
      </c>
      <c r="G447" s="204"/>
      <c r="H447" s="207">
        <v>102.94</v>
      </c>
      <c r="I447" s="208"/>
      <c r="J447" s="204"/>
      <c r="K447" s="204"/>
      <c r="L447" s="209"/>
      <c r="M447" s="210"/>
      <c r="N447" s="211"/>
      <c r="O447" s="211"/>
      <c r="P447" s="211"/>
      <c r="Q447" s="211"/>
      <c r="R447" s="211"/>
      <c r="S447" s="211"/>
      <c r="T447" s="212"/>
      <c r="AT447" s="213" t="s">
        <v>140</v>
      </c>
      <c r="AU447" s="213" t="s">
        <v>79</v>
      </c>
      <c r="AV447" s="14" t="s">
        <v>79</v>
      </c>
      <c r="AW447" s="14" t="s">
        <v>31</v>
      </c>
      <c r="AX447" s="14" t="s">
        <v>69</v>
      </c>
      <c r="AY447" s="213" t="s">
        <v>128</v>
      </c>
    </row>
    <row r="448" spans="2:51" s="15" customFormat="1" ht="11.25">
      <c r="B448" s="214"/>
      <c r="C448" s="215"/>
      <c r="D448" s="194" t="s">
        <v>140</v>
      </c>
      <c r="E448" s="216" t="s">
        <v>19</v>
      </c>
      <c r="F448" s="217" t="s">
        <v>142</v>
      </c>
      <c r="G448" s="215"/>
      <c r="H448" s="218">
        <v>102.94</v>
      </c>
      <c r="I448" s="219"/>
      <c r="J448" s="215"/>
      <c r="K448" s="215"/>
      <c r="L448" s="220"/>
      <c r="M448" s="221"/>
      <c r="N448" s="222"/>
      <c r="O448" s="222"/>
      <c r="P448" s="222"/>
      <c r="Q448" s="222"/>
      <c r="R448" s="222"/>
      <c r="S448" s="222"/>
      <c r="T448" s="223"/>
      <c r="AT448" s="224" t="s">
        <v>140</v>
      </c>
      <c r="AU448" s="224" t="s">
        <v>79</v>
      </c>
      <c r="AV448" s="15" t="s">
        <v>136</v>
      </c>
      <c r="AW448" s="15" t="s">
        <v>31</v>
      </c>
      <c r="AX448" s="15" t="s">
        <v>77</v>
      </c>
      <c r="AY448" s="224" t="s">
        <v>128</v>
      </c>
    </row>
    <row r="449" spans="1:65" s="2" customFormat="1" ht="37.9" customHeight="1">
      <c r="A449" s="35"/>
      <c r="B449" s="36"/>
      <c r="C449" s="226" t="s">
        <v>587</v>
      </c>
      <c r="D449" s="226" t="s">
        <v>297</v>
      </c>
      <c r="E449" s="227" t="s">
        <v>588</v>
      </c>
      <c r="F449" s="228" t="s">
        <v>589</v>
      </c>
      <c r="G449" s="229" t="s">
        <v>157</v>
      </c>
      <c r="H449" s="230">
        <v>11.323</v>
      </c>
      <c r="I449" s="231"/>
      <c r="J449" s="232">
        <f>ROUND(I449*H449,2)</f>
        <v>0</v>
      </c>
      <c r="K449" s="228" t="s">
        <v>135</v>
      </c>
      <c r="L449" s="233"/>
      <c r="M449" s="234" t="s">
        <v>19</v>
      </c>
      <c r="N449" s="235" t="s">
        <v>40</v>
      </c>
      <c r="O449" s="65"/>
      <c r="P449" s="183">
        <f>O449*H449</f>
        <v>0</v>
      </c>
      <c r="Q449" s="183">
        <v>0.0192</v>
      </c>
      <c r="R449" s="183">
        <f>Q449*H449</f>
        <v>0.2174016</v>
      </c>
      <c r="S449" s="183">
        <v>0</v>
      </c>
      <c r="T449" s="184">
        <f>S449*H449</f>
        <v>0</v>
      </c>
      <c r="U449" s="35"/>
      <c r="V449" s="35"/>
      <c r="W449" s="35"/>
      <c r="X449" s="35"/>
      <c r="Y449" s="35"/>
      <c r="Z449" s="35"/>
      <c r="AA449" s="35"/>
      <c r="AB449" s="35"/>
      <c r="AC449" s="35"/>
      <c r="AD449" s="35"/>
      <c r="AE449" s="35"/>
      <c r="AR449" s="185" t="s">
        <v>368</v>
      </c>
      <c r="AT449" s="185" t="s">
        <v>297</v>
      </c>
      <c r="AU449" s="185" t="s">
        <v>79</v>
      </c>
      <c r="AY449" s="18" t="s">
        <v>128</v>
      </c>
      <c r="BE449" s="186">
        <f>IF(N449="základní",J449,0)</f>
        <v>0</v>
      </c>
      <c r="BF449" s="186">
        <f>IF(N449="snížená",J449,0)</f>
        <v>0</v>
      </c>
      <c r="BG449" s="186">
        <f>IF(N449="zákl. přenesená",J449,0)</f>
        <v>0</v>
      </c>
      <c r="BH449" s="186">
        <f>IF(N449="sníž. přenesená",J449,0)</f>
        <v>0</v>
      </c>
      <c r="BI449" s="186">
        <f>IF(N449="nulová",J449,0)</f>
        <v>0</v>
      </c>
      <c r="BJ449" s="18" t="s">
        <v>77</v>
      </c>
      <c r="BK449" s="186">
        <f>ROUND(I449*H449,2)</f>
        <v>0</v>
      </c>
      <c r="BL449" s="18" t="s">
        <v>243</v>
      </c>
      <c r="BM449" s="185" t="s">
        <v>590</v>
      </c>
    </row>
    <row r="450" spans="2:51" s="13" customFormat="1" ht="11.25">
      <c r="B450" s="192"/>
      <c r="C450" s="193"/>
      <c r="D450" s="194" t="s">
        <v>140</v>
      </c>
      <c r="E450" s="195" t="s">
        <v>19</v>
      </c>
      <c r="F450" s="196" t="s">
        <v>591</v>
      </c>
      <c r="G450" s="193"/>
      <c r="H450" s="195" t="s">
        <v>19</v>
      </c>
      <c r="I450" s="197"/>
      <c r="J450" s="193"/>
      <c r="K450" s="193"/>
      <c r="L450" s="198"/>
      <c r="M450" s="199"/>
      <c r="N450" s="200"/>
      <c r="O450" s="200"/>
      <c r="P450" s="200"/>
      <c r="Q450" s="200"/>
      <c r="R450" s="200"/>
      <c r="S450" s="200"/>
      <c r="T450" s="201"/>
      <c r="AT450" s="202" t="s">
        <v>140</v>
      </c>
      <c r="AU450" s="202" t="s">
        <v>79</v>
      </c>
      <c r="AV450" s="13" t="s">
        <v>77</v>
      </c>
      <c r="AW450" s="13" t="s">
        <v>31</v>
      </c>
      <c r="AX450" s="13" t="s">
        <v>69</v>
      </c>
      <c r="AY450" s="202" t="s">
        <v>128</v>
      </c>
    </row>
    <row r="451" spans="2:51" s="14" customFormat="1" ht="11.25">
      <c r="B451" s="203"/>
      <c r="C451" s="204"/>
      <c r="D451" s="194" t="s">
        <v>140</v>
      </c>
      <c r="E451" s="205" t="s">
        <v>19</v>
      </c>
      <c r="F451" s="206" t="s">
        <v>592</v>
      </c>
      <c r="G451" s="204"/>
      <c r="H451" s="207">
        <v>11.323</v>
      </c>
      <c r="I451" s="208"/>
      <c r="J451" s="204"/>
      <c r="K451" s="204"/>
      <c r="L451" s="209"/>
      <c r="M451" s="210"/>
      <c r="N451" s="211"/>
      <c r="O451" s="211"/>
      <c r="P451" s="211"/>
      <c r="Q451" s="211"/>
      <c r="R451" s="211"/>
      <c r="S451" s="211"/>
      <c r="T451" s="212"/>
      <c r="AT451" s="213" t="s">
        <v>140</v>
      </c>
      <c r="AU451" s="213" t="s">
        <v>79</v>
      </c>
      <c r="AV451" s="14" t="s">
        <v>79</v>
      </c>
      <c r="AW451" s="14" t="s">
        <v>31</v>
      </c>
      <c r="AX451" s="14" t="s">
        <v>69</v>
      </c>
      <c r="AY451" s="213" t="s">
        <v>128</v>
      </c>
    </row>
    <row r="452" spans="2:51" s="15" customFormat="1" ht="11.25">
      <c r="B452" s="214"/>
      <c r="C452" s="215"/>
      <c r="D452" s="194" t="s">
        <v>140</v>
      </c>
      <c r="E452" s="216" t="s">
        <v>19</v>
      </c>
      <c r="F452" s="217" t="s">
        <v>142</v>
      </c>
      <c r="G452" s="215"/>
      <c r="H452" s="218">
        <v>11.323</v>
      </c>
      <c r="I452" s="219"/>
      <c r="J452" s="215"/>
      <c r="K452" s="215"/>
      <c r="L452" s="220"/>
      <c r="M452" s="221"/>
      <c r="N452" s="222"/>
      <c r="O452" s="222"/>
      <c r="P452" s="222"/>
      <c r="Q452" s="222"/>
      <c r="R452" s="222"/>
      <c r="S452" s="222"/>
      <c r="T452" s="223"/>
      <c r="AT452" s="224" t="s">
        <v>140</v>
      </c>
      <c r="AU452" s="224" t="s">
        <v>79</v>
      </c>
      <c r="AV452" s="15" t="s">
        <v>136</v>
      </c>
      <c r="AW452" s="15" t="s">
        <v>31</v>
      </c>
      <c r="AX452" s="15" t="s">
        <v>77</v>
      </c>
      <c r="AY452" s="224" t="s">
        <v>128</v>
      </c>
    </row>
    <row r="453" spans="1:65" s="2" customFormat="1" ht="37.9" customHeight="1">
      <c r="A453" s="35"/>
      <c r="B453" s="36"/>
      <c r="C453" s="174" t="s">
        <v>593</v>
      </c>
      <c r="D453" s="174" t="s">
        <v>131</v>
      </c>
      <c r="E453" s="175" t="s">
        <v>594</v>
      </c>
      <c r="F453" s="176" t="s">
        <v>595</v>
      </c>
      <c r="G453" s="177" t="s">
        <v>157</v>
      </c>
      <c r="H453" s="178">
        <v>145.354</v>
      </c>
      <c r="I453" s="179"/>
      <c r="J453" s="180">
        <f>ROUND(I453*H453,2)</f>
        <v>0</v>
      </c>
      <c r="K453" s="176" t="s">
        <v>135</v>
      </c>
      <c r="L453" s="40"/>
      <c r="M453" s="181" t="s">
        <v>19</v>
      </c>
      <c r="N453" s="182" t="s">
        <v>40</v>
      </c>
      <c r="O453" s="65"/>
      <c r="P453" s="183">
        <f>O453*H453</f>
        <v>0</v>
      </c>
      <c r="Q453" s="183">
        <v>0.0063</v>
      </c>
      <c r="R453" s="183">
        <f>Q453*H453</f>
        <v>0.9157302</v>
      </c>
      <c r="S453" s="183">
        <v>0</v>
      </c>
      <c r="T453" s="184">
        <f>S453*H453</f>
        <v>0</v>
      </c>
      <c r="U453" s="35"/>
      <c r="V453" s="35"/>
      <c r="W453" s="35"/>
      <c r="X453" s="35"/>
      <c r="Y453" s="35"/>
      <c r="Z453" s="35"/>
      <c r="AA453" s="35"/>
      <c r="AB453" s="35"/>
      <c r="AC453" s="35"/>
      <c r="AD453" s="35"/>
      <c r="AE453" s="35"/>
      <c r="AR453" s="185" t="s">
        <v>243</v>
      </c>
      <c r="AT453" s="185" t="s">
        <v>131</v>
      </c>
      <c r="AU453" s="185" t="s">
        <v>79</v>
      </c>
      <c r="AY453" s="18" t="s">
        <v>128</v>
      </c>
      <c r="BE453" s="186">
        <f>IF(N453="základní",J453,0)</f>
        <v>0</v>
      </c>
      <c r="BF453" s="186">
        <f>IF(N453="snížená",J453,0)</f>
        <v>0</v>
      </c>
      <c r="BG453" s="186">
        <f>IF(N453="zákl. přenesená",J453,0)</f>
        <v>0</v>
      </c>
      <c r="BH453" s="186">
        <f>IF(N453="sníž. přenesená",J453,0)</f>
        <v>0</v>
      </c>
      <c r="BI453" s="186">
        <f>IF(N453="nulová",J453,0)</f>
        <v>0</v>
      </c>
      <c r="BJ453" s="18" t="s">
        <v>77</v>
      </c>
      <c r="BK453" s="186">
        <f>ROUND(I453*H453,2)</f>
        <v>0</v>
      </c>
      <c r="BL453" s="18" t="s">
        <v>243</v>
      </c>
      <c r="BM453" s="185" t="s">
        <v>596</v>
      </c>
    </row>
    <row r="454" spans="1:47" s="2" customFormat="1" ht="11.25">
      <c r="A454" s="35"/>
      <c r="B454" s="36"/>
      <c r="C454" s="37"/>
      <c r="D454" s="187" t="s">
        <v>138</v>
      </c>
      <c r="E454" s="37"/>
      <c r="F454" s="188" t="s">
        <v>597</v>
      </c>
      <c r="G454" s="37"/>
      <c r="H454" s="37"/>
      <c r="I454" s="189"/>
      <c r="J454" s="37"/>
      <c r="K454" s="37"/>
      <c r="L454" s="40"/>
      <c r="M454" s="190"/>
      <c r="N454" s="191"/>
      <c r="O454" s="65"/>
      <c r="P454" s="65"/>
      <c r="Q454" s="65"/>
      <c r="R454" s="65"/>
      <c r="S454" s="65"/>
      <c r="T454" s="66"/>
      <c r="U454" s="35"/>
      <c r="V454" s="35"/>
      <c r="W454" s="35"/>
      <c r="X454" s="35"/>
      <c r="Y454" s="35"/>
      <c r="Z454" s="35"/>
      <c r="AA454" s="35"/>
      <c r="AB454" s="35"/>
      <c r="AC454" s="35"/>
      <c r="AD454" s="35"/>
      <c r="AE454" s="35"/>
      <c r="AT454" s="18" t="s">
        <v>138</v>
      </c>
      <c r="AU454" s="18" t="s">
        <v>79</v>
      </c>
    </row>
    <row r="455" spans="1:47" s="2" customFormat="1" ht="29.25">
      <c r="A455" s="35"/>
      <c r="B455" s="36"/>
      <c r="C455" s="37"/>
      <c r="D455" s="194" t="s">
        <v>194</v>
      </c>
      <c r="E455" s="37"/>
      <c r="F455" s="225" t="s">
        <v>598</v>
      </c>
      <c r="G455" s="37"/>
      <c r="H455" s="37"/>
      <c r="I455" s="189"/>
      <c r="J455" s="37"/>
      <c r="K455" s="37"/>
      <c r="L455" s="40"/>
      <c r="M455" s="190"/>
      <c r="N455" s="191"/>
      <c r="O455" s="65"/>
      <c r="P455" s="65"/>
      <c r="Q455" s="65"/>
      <c r="R455" s="65"/>
      <c r="S455" s="65"/>
      <c r="T455" s="66"/>
      <c r="U455" s="35"/>
      <c r="V455" s="35"/>
      <c r="W455" s="35"/>
      <c r="X455" s="35"/>
      <c r="Y455" s="35"/>
      <c r="Z455" s="35"/>
      <c r="AA455" s="35"/>
      <c r="AB455" s="35"/>
      <c r="AC455" s="35"/>
      <c r="AD455" s="35"/>
      <c r="AE455" s="35"/>
      <c r="AT455" s="18" t="s">
        <v>194</v>
      </c>
      <c r="AU455" s="18" t="s">
        <v>79</v>
      </c>
    </row>
    <row r="456" spans="2:51" s="13" customFormat="1" ht="11.25">
      <c r="B456" s="192"/>
      <c r="C456" s="193"/>
      <c r="D456" s="194" t="s">
        <v>140</v>
      </c>
      <c r="E456" s="195" t="s">
        <v>19</v>
      </c>
      <c r="F456" s="196" t="s">
        <v>307</v>
      </c>
      <c r="G456" s="193"/>
      <c r="H456" s="195" t="s">
        <v>19</v>
      </c>
      <c r="I456" s="197"/>
      <c r="J456" s="193"/>
      <c r="K456" s="193"/>
      <c r="L456" s="198"/>
      <c r="M456" s="199"/>
      <c r="N456" s="200"/>
      <c r="O456" s="200"/>
      <c r="P456" s="200"/>
      <c r="Q456" s="200"/>
      <c r="R456" s="200"/>
      <c r="S456" s="200"/>
      <c r="T456" s="201"/>
      <c r="AT456" s="202" t="s">
        <v>140</v>
      </c>
      <c r="AU456" s="202" t="s">
        <v>79</v>
      </c>
      <c r="AV456" s="13" t="s">
        <v>77</v>
      </c>
      <c r="AW456" s="13" t="s">
        <v>31</v>
      </c>
      <c r="AX456" s="13" t="s">
        <v>69</v>
      </c>
      <c r="AY456" s="202" t="s">
        <v>128</v>
      </c>
    </row>
    <row r="457" spans="2:51" s="14" customFormat="1" ht="22.5">
      <c r="B457" s="203"/>
      <c r="C457" s="204"/>
      <c r="D457" s="194" t="s">
        <v>140</v>
      </c>
      <c r="E457" s="205" t="s">
        <v>19</v>
      </c>
      <c r="F457" s="206" t="s">
        <v>308</v>
      </c>
      <c r="G457" s="204"/>
      <c r="H457" s="207">
        <v>144.83</v>
      </c>
      <c r="I457" s="208"/>
      <c r="J457" s="204"/>
      <c r="K457" s="204"/>
      <c r="L457" s="209"/>
      <c r="M457" s="210"/>
      <c r="N457" s="211"/>
      <c r="O457" s="211"/>
      <c r="P457" s="211"/>
      <c r="Q457" s="211"/>
      <c r="R457" s="211"/>
      <c r="S457" s="211"/>
      <c r="T457" s="212"/>
      <c r="AT457" s="213" t="s">
        <v>140</v>
      </c>
      <c r="AU457" s="213" t="s">
        <v>79</v>
      </c>
      <c r="AV457" s="14" t="s">
        <v>79</v>
      </c>
      <c r="AW457" s="14" t="s">
        <v>31</v>
      </c>
      <c r="AX457" s="14" t="s">
        <v>69</v>
      </c>
      <c r="AY457" s="213" t="s">
        <v>128</v>
      </c>
    </row>
    <row r="458" spans="2:51" s="14" customFormat="1" ht="11.25">
      <c r="B458" s="203"/>
      <c r="C458" s="204"/>
      <c r="D458" s="194" t="s">
        <v>140</v>
      </c>
      <c r="E458" s="205" t="s">
        <v>19</v>
      </c>
      <c r="F458" s="206" t="s">
        <v>315</v>
      </c>
      <c r="G458" s="204"/>
      <c r="H458" s="207">
        <v>0.524</v>
      </c>
      <c r="I458" s="208"/>
      <c r="J458" s="204"/>
      <c r="K458" s="204"/>
      <c r="L458" s="209"/>
      <c r="M458" s="210"/>
      <c r="N458" s="211"/>
      <c r="O458" s="211"/>
      <c r="P458" s="211"/>
      <c r="Q458" s="211"/>
      <c r="R458" s="211"/>
      <c r="S458" s="211"/>
      <c r="T458" s="212"/>
      <c r="AT458" s="213" t="s">
        <v>140</v>
      </c>
      <c r="AU458" s="213" t="s">
        <v>79</v>
      </c>
      <c r="AV458" s="14" t="s">
        <v>79</v>
      </c>
      <c r="AW458" s="14" t="s">
        <v>31</v>
      </c>
      <c r="AX458" s="14" t="s">
        <v>69</v>
      </c>
      <c r="AY458" s="213" t="s">
        <v>128</v>
      </c>
    </row>
    <row r="459" spans="2:51" s="15" customFormat="1" ht="11.25">
      <c r="B459" s="214"/>
      <c r="C459" s="215"/>
      <c r="D459" s="194" t="s">
        <v>140</v>
      </c>
      <c r="E459" s="216" t="s">
        <v>19</v>
      </c>
      <c r="F459" s="217" t="s">
        <v>142</v>
      </c>
      <c r="G459" s="215"/>
      <c r="H459" s="218">
        <v>145.354</v>
      </c>
      <c r="I459" s="219"/>
      <c r="J459" s="215"/>
      <c r="K459" s="215"/>
      <c r="L459" s="220"/>
      <c r="M459" s="221"/>
      <c r="N459" s="222"/>
      <c r="O459" s="222"/>
      <c r="P459" s="222"/>
      <c r="Q459" s="222"/>
      <c r="R459" s="222"/>
      <c r="S459" s="222"/>
      <c r="T459" s="223"/>
      <c r="AT459" s="224" t="s">
        <v>140</v>
      </c>
      <c r="AU459" s="224" t="s">
        <v>79</v>
      </c>
      <c r="AV459" s="15" t="s">
        <v>136</v>
      </c>
      <c r="AW459" s="15" t="s">
        <v>31</v>
      </c>
      <c r="AX459" s="15" t="s">
        <v>77</v>
      </c>
      <c r="AY459" s="224" t="s">
        <v>128</v>
      </c>
    </row>
    <row r="460" spans="1:65" s="2" customFormat="1" ht="37.9" customHeight="1">
      <c r="A460" s="35"/>
      <c r="B460" s="36"/>
      <c r="C460" s="226" t="s">
        <v>599</v>
      </c>
      <c r="D460" s="226" t="s">
        <v>297</v>
      </c>
      <c r="E460" s="227" t="s">
        <v>588</v>
      </c>
      <c r="F460" s="228" t="s">
        <v>589</v>
      </c>
      <c r="G460" s="229" t="s">
        <v>157</v>
      </c>
      <c r="H460" s="230">
        <v>156.982</v>
      </c>
      <c r="I460" s="231"/>
      <c r="J460" s="232">
        <f>ROUND(I460*H460,2)</f>
        <v>0</v>
      </c>
      <c r="K460" s="228" t="s">
        <v>135</v>
      </c>
      <c r="L460" s="233"/>
      <c r="M460" s="234" t="s">
        <v>19</v>
      </c>
      <c r="N460" s="235" t="s">
        <v>40</v>
      </c>
      <c r="O460" s="65"/>
      <c r="P460" s="183">
        <f>O460*H460</f>
        <v>0</v>
      </c>
      <c r="Q460" s="183">
        <v>0.0192</v>
      </c>
      <c r="R460" s="183">
        <f>Q460*H460</f>
        <v>3.0140543999999996</v>
      </c>
      <c r="S460" s="183">
        <v>0</v>
      </c>
      <c r="T460" s="184">
        <f>S460*H460</f>
        <v>0</v>
      </c>
      <c r="U460" s="35"/>
      <c r="V460" s="35"/>
      <c r="W460" s="35"/>
      <c r="X460" s="35"/>
      <c r="Y460" s="35"/>
      <c r="Z460" s="35"/>
      <c r="AA460" s="35"/>
      <c r="AB460" s="35"/>
      <c r="AC460" s="35"/>
      <c r="AD460" s="35"/>
      <c r="AE460" s="35"/>
      <c r="AR460" s="185" t="s">
        <v>368</v>
      </c>
      <c r="AT460" s="185" t="s">
        <v>297</v>
      </c>
      <c r="AU460" s="185" t="s">
        <v>79</v>
      </c>
      <c r="AY460" s="18" t="s">
        <v>128</v>
      </c>
      <c r="BE460" s="186">
        <f>IF(N460="základní",J460,0)</f>
        <v>0</v>
      </c>
      <c r="BF460" s="186">
        <f>IF(N460="snížená",J460,0)</f>
        <v>0</v>
      </c>
      <c r="BG460" s="186">
        <f>IF(N460="zákl. přenesená",J460,0)</f>
        <v>0</v>
      </c>
      <c r="BH460" s="186">
        <f>IF(N460="sníž. přenesená",J460,0)</f>
        <v>0</v>
      </c>
      <c r="BI460" s="186">
        <f>IF(N460="nulová",J460,0)</f>
        <v>0</v>
      </c>
      <c r="BJ460" s="18" t="s">
        <v>77</v>
      </c>
      <c r="BK460" s="186">
        <f>ROUND(I460*H460,2)</f>
        <v>0</v>
      </c>
      <c r="BL460" s="18" t="s">
        <v>243</v>
      </c>
      <c r="BM460" s="185" t="s">
        <v>600</v>
      </c>
    </row>
    <row r="461" spans="2:51" s="14" customFormat="1" ht="11.25">
      <c r="B461" s="203"/>
      <c r="C461" s="204"/>
      <c r="D461" s="194" t="s">
        <v>140</v>
      </c>
      <c r="E461" s="205" t="s">
        <v>19</v>
      </c>
      <c r="F461" s="206" t="s">
        <v>601</v>
      </c>
      <c r="G461" s="204"/>
      <c r="H461" s="207">
        <v>156.982</v>
      </c>
      <c r="I461" s="208"/>
      <c r="J461" s="204"/>
      <c r="K461" s="204"/>
      <c r="L461" s="209"/>
      <c r="M461" s="210"/>
      <c r="N461" s="211"/>
      <c r="O461" s="211"/>
      <c r="P461" s="211"/>
      <c r="Q461" s="211"/>
      <c r="R461" s="211"/>
      <c r="S461" s="211"/>
      <c r="T461" s="212"/>
      <c r="AT461" s="213" t="s">
        <v>140</v>
      </c>
      <c r="AU461" s="213" t="s">
        <v>79</v>
      </c>
      <c r="AV461" s="14" t="s">
        <v>79</v>
      </c>
      <c r="AW461" s="14" t="s">
        <v>31</v>
      </c>
      <c r="AX461" s="14" t="s">
        <v>69</v>
      </c>
      <c r="AY461" s="213" t="s">
        <v>128</v>
      </c>
    </row>
    <row r="462" spans="2:51" s="15" customFormat="1" ht="11.25">
      <c r="B462" s="214"/>
      <c r="C462" s="215"/>
      <c r="D462" s="194" t="s">
        <v>140</v>
      </c>
      <c r="E462" s="216" t="s">
        <v>19</v>
      </c>
      <c r="F462" s="217" t="s">
        <v>142</v>
      </c>
      <c r="G462" s="215"/>
      <c r="H462" s="218">
        <v>156.982</v>
      </c>
      <c r="I462" s="219"/>
      <c r="J462" s="215"/>
      <c r="K462" s="215"/>
      <c r="L462" s="220"/>
      <c r="M462" s="221"/>
      <c r="N462" s="222"/>
      <c r="O462" s="222"/>
      <c r="P462" s="222"/>
      <c r="Q462" s="222"/>
      <c r="R462" s="222"/>
      <c r="S462" s="222"/>
      <c r="T462" s="223"/>
      <c r="AT462" s="224" t="s">
        <v>140</v>
      </c>
      <c r="AU462" s="224" t="s">
        <v>79</v>
      </c>
      <c r="AV462" s="15" t="s">
        <v>136</v>
      </c>
      <c r="AW462" s="15" t="s">
        <v>31</v>
      </c>
      <c r="AX462" s="15" t="s">
        <v>77</v>
      </c>
      <c r="AY462" s="224" t="s">
        <v>128</v>
      </c>
    </row>
    <row r="463" spans="1:65" s="2" customFormat="1" ht="37.9" customHeight="1">
      <c r="A463" s="35"/>
      <c r="B463" s="36"/>
      <c r="C463" s="174" t="s">
        <v>602</v>
      </c>
      <c r="D463" s="174" t="s">
        <v>131</v>
      </c>
      <c r="E463" s="175" t="s">
        <v>603</v>
      </c>
      <c r="F463" s="176" t="s">
        <v>604</v>
      </c>
      <c r="G463" s="177" t="s">
        <v>157</v>
      </c>
      <c r="H463" s="178">
        <v>2.55</v>
      </c>
      <c r="I463" s="179"/>
      <c r="J463" s="180">
        <f>ROUND(I463*H463,2)</f>
        <v>0</v>
      </c>
      <c r="K463" s="176" t="s">
        <v>135</v>
      </c>
      <c r="L463" s="40"/>
      <c r="M463" s="181" t="s">
        <v>19</v>
      </c>
      <c r="N463" s="182" t="s">
        <v>40</v>
      </c>
      <c r="O463" s="65"/>
      <c r="P463" s="183">
        <f>O463*H463</f>
        <v>0</v>
      </c>
      <c r="Q463" s="183">
        <v>0</v>
      </c>
      <c r="R463" s="183">
        <f>Q463*H463</f>
        <v>0</v>
      </c>
      <c r="S463" s="183">
        <v>0</v>
      </c>
      <c r="T463" s="184">
        <f>S463*H463</f>
        <v>0</v>
      </c>
      <c r="U463" s="35"/>
      <c r="V463" s="35"/>
      <c r="W463" s="35"/>
      <c r="X463" s="35"/>
      <c r="Y463" s="35"/>
      <c r="Z463" s="35"/>
      <c r="AA463" s="35"/>
      <c r="AB463" s="35"/>
      <c r="AC463" s="35"/>
      <c r="AD463" s="35"/>
      <c r="AE463" s="35"/>
      <c r="AR463" s="185" t="s">
        <v>243</v>
      </c>
      <c r="AT463" s="185" t="s">
        <v>131</v>
      </c>
      <c r="AU463" s="185" t="s">
        <v>79</v>
      </c>
      <c r="AY463" s="18" t="s">
        <v>128</v>
      </c>
      <c r="BE463" s="186">
        <f>IF(N463="základní",J463,0)</f>
        <v>0</v>
      </c>
      <c r="BF463" s="186">
        <f>IF(N463="snížená",J463,0)</f>
        <v>0</v>
      </c>
      <c r="BG463" s="186">
        <f>IF(N463="zákl. přenesená",J463,0)</f>
        <v>0</v>
      </c>
      <c r="BH463" s="186">
        <f>IF(N463="sníž. přenesená",J463,0)</f>
        <v>0</v>
      </c>
      <c r="BI463" s="186">
        <f>IF(N463="nulová",J463,0)</f>
        <v>0</v>
      </c>
      <c r="BJ463" s="18" t="s">
        <v>77</v>
      </c>
      <c r="BK463" s="186">
        <f>ROUND(I463*H463,2)</f>
        <v>0</v>
      </c>
      <c r="BL463" s="18" t="s">
        <v>243</v>
      </c>
      <c r="BM463" s="185" t="s">
        <v>605</v>
      </c>
    </row>
    <row r="464" spans="1:47" s="2" customFormat="1" ht="11.25">
      <c r="A464" s="35"/>
      <c r="B464" s="36"/>
      <c r="C464" s="37"/>
      <c r="D464" s="187" t="s">
        <v>138</v>
      </c>
      <c r="E464" s="37"/>
      <c r="F464" s="188" t="s">
        <v>606</v>
      </c>
      <c r="G464" s="37"/>
      <c r="H464" s="37"/>
      <c r="I464" s="189"/>
      <c r="J464" s="37"/>
      <c r="K464" s="37"/>
      <c r="L464" s="40"/>
      <c r="M464" s="190"/>
      <c r="N464" s="191"/>
      <c r="O464" s="65"/>
      <c r="P464" s="65"/>
      <c r="Q464" s="65"/>
      <c r="R464" s="65"/>
      <c r="S464" s="65"/>
      <c r="T464" s="66"/>
      <c r="U464" s="35"/>
      <c r="V464" s="35"/>
      <c r="W464" s="35"/>
      <c r="X464" s="35"/>
      <c r="Y464" s="35"/>
      <c r="Z464" s="35"/>
      <c r="AA464" s="35"/>
      <c r="AB464" s="35"/>
      <c r="AC464" s="35"/>
      <c r="AD464" s="35"/>
      <c r="AE464" s="35"/>
      <c r="AT464" s="18" t="s">
        <v>138</v>
      </c>
      <c r="AU464" s="18" t="s">
        <v>79</v>
      </c>
    </row>
    <row r="465" spans="1:47" s="2" customFormat="1" ht="29.25">
      <c r="A465" s="35"/>
      <c r="B465" s="36"/>
      <c r="C465" s="37"/>
      <c r="D465" s="194" t="s">
        <v>194</v>
      </c>
      <c r="E465" s="37"/>
      <c r="F465" s="225" t="s">
        <v>598</v>
      </c>
      <c r="G465" s="37"/>
      <c r="H465" s="37"/>
      <c r="I465" s="189"/>
      <c r="J465" s="37"/>
      <c r="K465" s="37"/>
      <c r="L465" s="40"/>
      <c r="M465" s="190"/>
      <c r="N465" s="191"/>
      <c r="O465" s="65"/>
      <c r="P465" s="65"/>
      <c r="Q465" s="65"/>
      <c r="R465" s="65"/>
      <c r="S465" s="65"/>
      <c r="T465" s="66"/>
      <c r="U465" s="35"/>
      <c r="V465" s="35"/>
      <c r="W465" s="35"/>
      <c r="X465" s="35"/>
      <c r="Y465" s="35"/>
      <c r="Z465" s="35"/>
      <c r="AA465" s="35"/>
      <c r="AB465" s="35"/>
      <c r="AC465" s="35"/>
      <c r="AD465" s="35"/>
      <c r="AE465" s="35"/>
      <c r="AT465" s="18" t="s">
        <v>194</v>
      </c>
      <c r="AU465" s="18" t="s">
        <v>79</v>
      </c>
    </row>
    <row r="466" spans="2:51" s="14" customFormat="1" ht="11.25">
      <c r="B466" s="203"/>
      <c r="C466" s="204"/>
      <c r="D466" s="194" t="s">
        <v>140</v>
      </c>
      <c r="E466" s="205" t="s">
        <v>19</v>
      </c>
      <c r="F466" s="206" t="s">
        <v>607</v>
      </c>
      <c r="G466" s="204"/>
      <c r="H466" s="207">
        <v>2.55</v>
      </c>
      <c r="I466" s="208"/>
      <c r="J466" s="204"/>
      <c r="K466" s="204"/>
      <c r="L466" s="209"/>
      <c r="M466" s="210"/>
      <c r="N466" s="211"/>
      <c r="O466" s="211"/>
      <c r="P466" s="211"/>
      <c r="Q466" s="211"/>
      <c r="R466" s="211"/>
      <c r="S466" s="211"/>
      <c r="T466" s="212"/>
      <c r="AT466" s="213" t="s">
        <v>140</v>
      </c>
      <c r="AU466" s="213" t="s">
        <v>79</v>
      </c>
      <c r="AV466" s="14" t="s">
        <v>79</v>
      </c>
      <c r="AW466" s="14" t="s">
        <v>31</v>
      </c>
      <c r="AX466" s="14" t="s">
        <v>69</v>
      </c>
      <c r="AY466" s="213" t="s">
        <v>128</v>
      </c>
    </row>
    <row r="467" spans="2:51" s="15" customFormat="1" ht="11.25">
      <c r="B467" s="214"/>
      <c r="C467" s="215"/>
      <c r="D467" s="194" t="s">
        <v>140</v>
      </c>
      <c r="E467" s="216" t="s">
        <v>19</v>
      </c>
      <c r="F467" s="217" t="s">
        <v>142</v>
      </c>
      <c r="G467" s="215"/>
      <c r="H467" s="218">
        <v>2.55</v>
      </c>
      <c r="I467" s="219"/>
      <c r="J467" s="215"/>
      <c r="K467" s="215"/>
      <c r="L467" s="220"/>
      <c r="M467" s="221"/>
      <c r="N467" s="222"/>
      <c r="O467" s="222"/>
      <c r="P467" s="222"/>
      <c r="Q467" s="222"/>
      <c r="R467" s="222"/>
      <c r="S467" s="222"/>
      <c r="T467" s="223"/>
      <c r="AT467" s="224" t="s">
        <v>140</v>
      </c>
      <c r="AU467" s="224" t="s">
        <v>79</v>
      </c>
      <c r="AV467" s="15" t="s">
        <v>136</v>
      </c>
      <c r="AW467" s="15" t="s">
        <v>31</v>
      </c>
      <c r="AX467" s="15" t="s">
        <v>77</v>
      </c>
      <c r="AY467" s="224" t="s">
        <v>128</v>
      </c>
    </row>
    <row r="468" spans="1:65" s="2" customFormat="1" ht="37.9" customHeight="1">
      <c r="A468" s="35"/>
      <c r="B468" s="36"/>
      <c r="C468" s="174" t="s">
        <v>608</v>
      </c>
      <c r="D468" s="174" t="s">
        <v>131</v>
      </c>
      <c r="E468" s="175" t="s">
        <v>609</v>
      </c>
      <c r="F468" s="176" t="s">
        <v>610</v>
      </c>
      <c r="G468" s="177" t="s">
        <v>157</v>
      </c>
      <c r="H468" s="178">
        <v>145.354</v>
      </c>
      <c r="I468" s="179"/>
      <c r="J468" s="180">
        <f>ROUND(I468*H468,2)</f>
        <v>0</v>
      </c>
      <c r="K468" s="176" t="s">
        <v>135</v>
      </c>
      <c r="L468" s="40"/>
      <c r="M468" s="181" t="s">
        <v>19</v>
      </c>
      <c r="N468" s="182" t="s">
        <v>40</v>
      </c>
      <c r="O468" s="65"/>
      <c r="P468" s="183">
        <f>O468*H468</f>
        <v>0</v>
      </c>
      <c r="Q468" s="183">
        <v>0</v>
      </c>
      <c r="R468" s="183">
        <f>Q468*H468</f>
        <v>0</v>
      </c>
      <c r="S468" s="183">
        <v>0</v>
      </c>
      <c r="T468" s="184">
        <f>S468*H468</f>
        <v>0</v>
      </c>
      <c r="U468" s="35"/>
      <c r="V468" s="35"/>
      <c r="W468" s="35"/>
      <c r="X468" s="35"/>
      <c r="Y468" s="35"/>
      <c r="Z468" s="35"/>
      <c r="AA468" s="35"/>
      <c r="AB468" s="35"/>
      <c r="AC468" s="35"/>
      <c r="AD468" s="35"/>
      <c r="AE468" s="35"/>
      <c r="AR468" s="185" t="s">
        <v>243</v>
      </c>
      <c r="AT468" s="185" t="s">
        <v>131</v>
      </c>
      <c r="AU468" s="185" t="s">
        <v>79</v>
      </c>
      <c r="AY468" s="18" t="s">
        <v>128</v>
      </c>
      <c r="BE468" s="186">
        <f>IF(N468="základní",J468,0)</f>
        <v>0</v>
      </c>
      <c r="BF468" s="186">
        <f>IF(N468="snížená",J468,0)</f>
        <v>0</v>
      </c>
      <c r="BG468" s="186">
        <f>IF(N468="zákl. přenesená",J468,0)</f>
        <v>0</v>
      </c>
      <c r="BH468" s="186">
        <f>IF(N468="sníž. přenesená",J468,0)</f>
        <v>0</v>
      </c>
      <c r="BI468" s="186">
        <f>IF(N468="nulová",J468,0)</f>
        <v>0</v>
      </c>
      <c r="BJ468" s="18" t="s">
        <v>77</v>
      </c>
      <c r="BK468" s="186">
        <f>ROUND(I468*H468,2)</f>
        <v>0</v>
      </c>
      <c r="BL468" s="18" t="s">
        <v>243</v>
      </c>
      <c r="BM468" s="185" t="s">
        <v>611</v>
      </c>
    </row>
    <row r="469" spans="1:47" s="2" customFormat="1" ht="11.25">
      <c r="A469" s="35"/>
      <c r="B469" s="36"/>
      <c r="C469" s="37"/>
      <c r="D469" s="187" t="s">
        <v>138</v>
      </c>
      <c r="E469" s="37"/>
      <c r="F469" s="188" t="s">
        <v>612</v>
      </c>
      <c r="G469" s="37"/>
      <c r="H469" s="37"/>
      <c r="I469" s="189"/>
      <c r="J469" s="37"/>
      <c r="K469" s="37"/>
      <c r="L469" s="40"/>
      <c r="M469" s="190"/>
      <c r="N469" s="191"/>
      <c r="O469" s="65"/>
      <c r="P469" s="65"/>
      <c r="Q469" s="65"/>
      <c r="R469" s="65"/>
      <c r="S469" s="65"/>
      <c r="T469" s="66"/>
      <c r="U469" s="35"/>
      <c r="V469" s="35"/>
      <c r="W469" s="35"/>
      <c r="X469" s="35"/>
      <c r="Y469" s="35"/>
      <c r="Z469" s="35"/>
      <c r="AA469" s="35"/>
      <c r="AB469" s="35"/>
      <c r="AC469" s="35"/>
      <c r="AD469" s="35"/>
      <c r="AE469" s="35"/>
      <c r="AT469" s="18" t="s">
        <v>138</v>
      </c>
      <c r="AU469" s="18" t="s">
        <v>79</v>
      </c>
    </row>
    <row r="470" spans="1:47" s="2" customFormat="1" ht="29.25">
      <c r="A470" s="35"/>
      <c r="B470" s="36"/>
      <c r="C470" s="37"/>
      <c r="D470" s="194" t="s">
        <v>194</v>
      </c>
      <c r="E470" s="37"/>
      <c r="F470" s="225" t="s">
        <v>613</v>
      </c>
      <c r="G470" s="37"/>
      <c r="H470" s="37"/>
      <c r="I470" s="189"/>
      <c r="J470" s="37"/>
      <c r="K470" s="37"/>
      <c r="L470" s="40"/>
      <c r="M470" s="190"/>
      <c r="N470" s="191"/>
      <c r="O470" s="65"/>
      <c r="P470" s="65"/>
      <c r="Q470" s="65"/>
      <c r="R470" s="65"/>
      <c r="S470" s="65"/>
      <c r="T470" s="66"/>
      <c r="U470" s="35"/>
      <c r="V470" s="35"/>
      <c r="W470" s="35"/>
      <c r="X470" s="35"/>
      <c r="Y470" s="35"/>
      <c r="Z470" s="35"/>
      <c r="AA470" s="35"/>
      <c r="AB470" s="35"/>
      <c r="AC470" s="35"/>
      <c r="AD470" s="35"/>
      <c r="AE470" s="35"/>
      <c r="AT470" s="18" t="s">
        <v>194</v>
      </c>
      <c r="AU470" s="18" t="s">
        <v>79</v>
      </c>
    </row>
    <row r="471" spans="1:65" s="2" customFormat="1" ht="33" customHeight="1">
      <c r="A471" s="35"/>
      <c r="B471" s="36"/>
      <c r="C471" s="174" t="s">
        <v>614</v>
      </c>
      <c r="D471" s="174" t="s">
        <v>131</v>
      </c>
      <c r="E471" s="175" t="s">
        <v>615</v>
      </c>
      <c r="F471" s="176" t="s">
        <v>616</v>
      </c>
      <c r="G471" s="177" t="s">
        <v>157</v>
      </c>
      <c r="H471" s="178">
        <v>145.354</v>
      </c>
      <c r="I471" s="179"/>
      <c r="J471" s="180">
        <f>ROUND(I471*H471,2)</f>
        <v>0</v>
      </c>
      <c r="K471" s="176" t="s">
        <v>135</v>
      </c>
      <c r="L471" s="40"/>
      <c r="M471" s="181" t="s">
        <v>19</v>
      </c>
      <c r="N471" s="182" t="s">
        <v>40</v>
      </c>
      <c r="O471" s="65"/>
      <c r="P471" s="183">
        <f>O471*H471</f>
        <v>0</v>
      </c>
      <c r="Q471" s="183">
        <v>0</v>
      </c>
      <c r="R471" s="183">
        <f>Q471*H471</f>
        <v>0</v>
      </c>
      <c r="S471" s="183">
        <v>0</v>
      </c>
      <c r="T471" s="184">
        <f>S471*H471</f>
        <v>0</v>
      </c>
      <c r="U471" s="35"/>
      <c r="V471" s="35"/>
      <c r="W471" s="35"/>
      <c r="X471" s="35"/>
      <c r="Y471" s="35"/>
      <c r="Z471" s="35"/>
      <c r="AA471" s="35"/>
      <c r="AB471" s="35"/>
      <c r="AC471" s="35"/>
      <c r="AD471" s="35"/>
      <c r="AE471" s="35"/>
      <c r="AR471" s="185" t="s">
        <v>243</v>
      </c>
      <c r="AT471" s="185" t="s">
        <v>131</v>
      </c>
      <c r="AU471" s="185" t="s">
        <v>79</v>
      </c>
      <c r="AY471" s="18" t="s">
        <v>128</v>
      </c>
      <c r="BE471" s="186">
        <f>IF(N471="základní",J471,0)</f>
        <v>0</v>
      </c>
      <c r="BF471" s="186">
        <f>IF(N471="snížená",J471,0)</f>
        <v>0</v>
      </c>
      <c r="BG471" s="186">
        <f>IF(N471="zákl. přenesená",J471,0)</f>
        <v>0</v>
      </c>
      <c r="BH471" s="186">
        <f>IF(N471="sníž. přenesená",J471,0)</f>
        <v>0</v>
      </c>
      <c r="BI471" s="186">
        <f>IF(N471="nulová",J471,0)</f>
        <v>0</v>
      </c>
      <c r="BJ471" s="18" t="s">
        <v>77</v>
      </c>
      <c r="BK471" s="186">
        <f>ROUND(I471*H471,2)</f>
        <v>0</v>
      </c>
      <c r="BL471" s="18" t="s">
        <v>243</v>
      </c>
      <c r="BM471" s="185" t="s">
        <v>617</v>
      </c>
    </row>
    <row r="472" spans="1:47" s="2" customFormat="1" ht="11.25">
      <c r="A472" s="35"/>
      <c r="B472" s="36"/>
      <c r="C472" s="37"/>
      <c r="D472" s="187" t="s">
        <v>138</v>
      </c>
      <c r="E472" s="37"/>
      <c r="F472" s="188" t="s">
        <v>618</v>
      </c>
      <c r="G472" s="37"/>
      <c r="H472" s="37"/>
      <c r="I472" s="189"/>
      <c r="J472" s="37"/>
      <c r="K472" s="37"/>
      <c r="L472" s="40"/>
      <c r="M472" s="190"/>
      <c r="N472" s="191"/>
      <c r="O472" s="65"/>
      <c r="P472" s="65"/>
      <c r="Q472" s="65"/>
      <c r="R472" s="65"/>
      <c r="S472" s="65"/>
      <c r="T472" s="66"/>
      <c r="U472" s="35"/>
      <c r="V472" s="35"/>
      <c r="W472" s="35"/>
      <c r="X472" s="35"/>
      <c r="Y472" s="35"/>
      <c r="Z472" s="35"/>
      <c r="AA472" s="35"/>
      <c r="AB472" s="35"/>
      <c r="AC472" s="35"/>
      <c r="AD472" s="35"/>
      <c r="AE472" s="35"/>
      <c r="AT472" s="18" t="s">
        <v>138</v>
      </c>
      <c r="AU472" s="18" t="s">
        <v>79</v>
      </c>
    </row>
    <row r="473" spans="1:47" s="2" customFormat="1" ht="29.25">
      <c r="A473" s="35"/>
      <c r="B473" s="36"/>
      <c r="C473" s="37"/>
      <c r="D473" s="194" t="s">
        <v>194</v>
      </c>
      <c r="E473" s="37"/>
      <c r="F473" s="225" t="s">
        <v>613</v>
      </c>
      <c r="G473" s="37"/>
      <c r="H473" s="37"/>
      <c r="I473" s="189"/>
      <c r="J473" s="37"/>
      <c r="K473" s="37"/>
      <c r="L473" s="40"/>
      <c r="M473" s="190"/>
      <c r="N473" s="191"/>
      <c r="O473" s="65"/>
      <c r="P473" s="65"/>
      <c r="Q473" s="65"/>
      <c r="R473" s="65"/>
      <c r="S473" s="65"/>
      <c r="T473" s="66"/>
      <c r="U473" s="35"/>
      <c r="V473" s="35"/>
      <c r="W473" s="35"/>
      <c r="X473" s="35"/>
      <c r="Y473" s="35"/>
      <c r="Z473" s="35"/>
      <c r="AA473" s="35"/>
      <c r="AB473" s="35"/>
      <c r="AC473" s="35"/>
      <c r="AD473" s="35"/>
      <c r="AE473" s="35"/>
      <c r="AT473" s="18" t="s">
        <v>194</v>
      </c>
      <c r="AU473" s="18" t="s">
        <v>79</v>
      </c>
    </row>
    <row r="474" spans="1:65" s="2" customFormat="1" ht="16.5" customHeight="1">
      <c r="A474" s="35"/>
      <c r="B474" s="36"/>
      <c r="C474" s="174" t="s">
        <v>619</v>
      </c>
      <c r="D474" s="174" t="s">
        <v>131</v>
      </c>
      <c r="E474" s="175" t="s">
        <v>620</v>
      </c>
      <c r="F474" s="176" t="s">
        <v>621</v>
      </c>
      <c r="G474" s="177" t="s">
        <v>157</v>
      </c>
      <c r="H474" s="178">
        <v>145.354</v>
      </c>
      <c r="I474" s="179"/>
      <c r="J474" s="180">
        <f>ROUND(I474*H474,2)</f>
        <v>0</v>
      </c>
      <c r="K474" s="176" t="s">
        <v>19</v>
      </c>
      <c r="L474" s="40"/>
      <c r="M474" s="181" t="s">
        <v>19</v>
      </c>
      <c r="N474" s="182" t="s">
        <v>40</v>
      </c>
      <c r="O474" s="65"/>
      <c r="P474" s="183">
        <f>O474*H474</f>
        <v>0</v>
      </c>
      <c r="Q474" s="183">
        <v>0</v>
      </c>
      <c r="R474" s="183">
        <f>Q474*H474</f>
        <v>0</v>
      </c>
      <c r="S474" s="183">
        <v>0</v>
      </c>
      <c r="T474" s="184">
        <f>S474*H474</f>
        <v>0</v>
      </c>
      <c r="U474" s="35"/>
      <c r="V474" s="35"/>
      <c r="W474" s="35"/>
      <c r="X474" s="35"/>
      <c r="Y474" s="35"/>
      <c r="Z474" s="35"/>
      <c r="AA474" s="35"/>
      <c r="AB474" s="35"/>
      <c r="AC474" s="35"/>
      <c r="AD474" s="35"/>
      <c r="AE474" s="35"/>
      <c r="AR474" s="185" t="s">
        <v>243</v>
      </c>
      <c r="AT474" s="185" t="s">
        <v>131</v>
      </c>
      <c r="AU474" s="185" t="s">
        <v>79</v>
      </c>
      <c r="AY474" s="18" t="s">
        <v>128</v>
      </c>
      <c r="BE474" s="186">
        <f>IF(N474="základní",J474,0)</f>
        <v>0</v>
      </c>
      <c r="BF474" s="186">
        <f>IF(N474="snížená",J474,0)</f>
        <v>0</v>
      </c>
      <c r="BG474" s="186">
        <f>IF(N474="zákl. přenesená",J474,0)</f>
        <v>0</v>
      </c>
      <c r="BH474" s="186">
        <f>IF(N474="sníž. přenesená",J474,0)</f>
        <v>0</v>
      </c>
      <c r="BI474" s="186">
        <f>IF(N474="nulová",J474,0)</f>
        <v>0</v>
      </c>
      <c r="BJ474" s="18" t="s">
        <v>77</v>
      </c>
      <c r="BK474" s="186">
        <f>ROUND(I474*H474,2)</f>
        <v>0</v>
      </c>
      <c r="BL474" s="18" t="s">
        <v>243</v>
      </c>
      <c r="BM474" s="185" t="s">
        <v>622</v>
      </c>
    </row>
    <row r="475" spans="1:65" s="2" customFormat="1" ht="44.25" customHeight="1">
      <c r="A475" s="35"/>
      <c r="B475" s="36"/>
      <c r="C475" s="174" t="s">
        <v>623</v>
      </c>
      <c r="D475" s="174" t="s">
        <v>131</v>
      </c>
      <c r="E475" s="175" t="s">
        <v>624</v>
      </c>
      <c r="F475" s="176" t="s">
        <v>625</v>
      </c>
      <c r="G475" s="177" t="s">
        <v>523</v>
      </c>
      <c r="H475" s="247"/>
      <c r="I475" s="179"/>
      <c r="J475" s="180">
        <f>ROUND(I475*H475,2)</f>
        <v>0</v>
      </c>
      <c r="K475" s="176" t="s">
        <v>135</v>
      </c>
      <c r="L475" s="40"/>
      <c r="M475" s="181" t="s">
        <v>19</v>
      </c>
      <c r="N475" s="182" t="s">
        <v>40</v>
      </c>
      <c r="O475" s="65"/>
      <c r="P475" s="183">
        <f>O475*H475</f>
        <v>0</v>
      </c>
      <c r="Q475" s="183">
        <v>0</v>
      </c>
      <c r="R475" s="183">
        <f>Q475*H475</f>
        <v>0</v>
      </c>
      <c r="S475" s="183">
        <v>0</v>
      </c>
      <c r="T475" s="184">
        <f>S475*H475</f>
        <v>0</v>
      </c>
      <c r="U475" s="35"/>
      <c r="V475" s="35"/>
      <c r="W475" s="35"/>
      <c r="X475" s="35"/>
      <c r="Y475" s="35"/>
      <c r="Z475" s="35"/>
      <c r="AA475" s="35"/>
      <c r="AB475" s="35"/>
      <c r="AC475" s="35"/>
      <c r="AD475" s="35"/>
      <c r="AE475" s="35"/>
      <c r="AR475" s="185" t="s">
        <v>243</v>
      </c>
      <c r="AT475" s="185" t="s">
        <v>131</v>
      </c>
      <c r="AU475" s="185" t="s">
        <v>79</v>
      </c>
      <c r="AY475" s="18" t="s">
        <v>128</v>
      </c>
      <c r="BE475" s="186">
        <f>IF(N475="základní",J475,0)</f>
        <v>0</v>
      </c>
      <c r="BF475" s="186">
        <f>IF(N475="snížená",J475,0)</f>
        <v>0</v>
      </c>
      <c r="BG475" s="186">
        <f>IF(N475="zákl. přenesená",J475,0)</f>
        <v>0</v>
      </c>
      <c r="BH475" s="186">
        <f>IF(N475="sníž. přenesená",J475,0)</f>
        <v>0</v>
      </c>
      <c r="BI475" s="186">
        <f>IF(N475="nulová",J475,0)</f>
        <v>0</v>
      </c>
      <c r="BJ475" s="18" t="s">
        <v>77</v>
      </c>
      <c r="BK475" s="186">
        <f>ROUND(I475*H475,2)</f>
        <v>0</v>
      </c>
      <c r="BL475" s="18" t="s">
        <v>243</v>
      </c>
      <c r="BM475" s="185" t="s">
        <v>626</v>
      </c>
    </row>
    <row r="476" spans="1:47" s="2" customFormat="1" ht="11.25">
      <c r="A476" s="35"/>
      <c r="B476" s="36"/>
      <c r="C476" s="37"/>
      <c r="D476" s="187" t="s">
        <v>138</v>
      </c>
      <c r="E476" s="37"/>
      <c r="F476" s="188" t="s">
        <v>627</v>
      </c>
      <c r="G476" s="37"/>
      <c r="H476" s="37"/>
      <c r="I476" s="189"/>
      <c r="J476" s="37"/>
      <c r="K476" s="37"/>
      <c r="L476" s="40"/>
      <c r="M476" s="190"/>
      <c r="N476" s="191"/>
      <c r="O476" s="65"/>
      <c r="P476" s="65"/>
      <c r="Q476" s="65"/>
      <c r="R476" s="65"/>
      <c r="S476" s="65"/>
      <c r="T476" s="66"/>
      <c r="U476" s="35"/>
      <c r="V476" s="35"/>
      <c r="W476" s="35"/>
      <c r="X476" s="35"/>
      <c r="Y476" s="35"/>
      <c r="Z476" s="35"/>
      <c r="AA476" s="35"/>
      <c r="AB476" s="35"/>
      <c r="AC476" s="35"/>
      <c r="AD476" s="35"/>
      <c r="AE476" s="35"/>
      <c r="AT476" s="18" t="s">
        <v>138</v>
      </c>
      <c r="AU476" s="18" t="s">
        <v>79</v>
      </c>
    </row>
    <row r="477" spans="1:47" s="2" customFormat="1" ht="126.75">
      <c r="A477" s="35"/>
      <c r="B477" s="36"/>
      <c r="C477" s="37"/>
      <c r="D477" s="194" t="s">
        <v>194</v>
      </c>
      <c r="E477" s="37"/>
      <c r="F477" s="225" t="s">
        <v>628</v>
      </c>
      <c r="G477" s="37"/>
      <c r="H477" s="37"/>
      <c r="I477" s="189"/>
      <c r="J477" s="37"/>
      <c r="K477" s="37"/>
      <c r="L477" s="40"/>
      <c r="M477" s="190"/>
      <c r="N477" s="191"/>
      <c r="O477" s="65"/>
      <c r="P477" s="65"/>
      <c r="Q477" s="65"/>
      <c r="R477" s="65"/>
      <c r="S477" s="65"/>
      <c r="T477" s="66"/>
      <c r="U477" s="35"/>
      <c r="V477" s="35"/>
      <c r="W477" s="35"/>
      <c r="X477" s="35"/>
      <c r="Y477" s="35"/>
      <c r="Z477" s="35"/>
      <c r="AA477" s="35"/>
      <c r="AB477" s="35"/>
      <c r="AC477" s="35"/>
      <c r="AD477" s="35"/>
      <c r="AE477" s="35"/>
      <c r="AT477" s="18" t="s">
        <v>194</v>
      </c>
      <c r="AU477" s="18" t="s">
        <v>79</v>
      </c>
    </row>
    <row r="478" spans="2:63" s="12" customFormat="1" ht="22.9" customHeight="1">
      <c r="B478" s="158"/>
      <c r="C478" s="159"/>
      <c r="D478" s="160" t="s">
        <v>68</v>
      </c>
      <c r="E478" s="172" t="s">
        <v>629</v>
      </c>
      <c r="F478" s="172" t="s">
        <v>630</v>
      </c>
      <c r="G478" s="159"/>
      <c r="H478" s="159"/>
      <c r="I478" s="162"/>
      <c r="J478" s="173">
        <f>BK478</f>
        <v>0</v>
      </c>
      <c r="K478" s="159"/>
      <c r="L478" s="164"/>
      <c r="M478" s="165"/>
      <c r="N478" s="166"/>
      <c r="O478" s="166"/>
      <c r="P478" s="167">
        <f>SUM(P479:P514)</f>
        <v>0</v>
      </c>
      <c r="Q478" s="166"/>
      <c r="R478" s="167">
        <f>SUM(R479:R514)</f>
        <v>0.616845</v>
      </c>
      <c r="S478" s="166"/>
      <c r="T478" s="168">
        <f>SUM(T479:T514)</f>
        <v>0</v>
      </c>
      <c r="AR478" s="169" t="s">
        <v>79</v>
      </c>
      <c r="AT478" s="170" t="s">
        <v>68</v>
      </c>
      <c r="AU478" s="170" t="s">
        <v>77</v>
      </c>
      <c r="AY478" s="169" t="s">
        <v>128</v>
      </c>
      <c r="BK478" s="171">
        <f>SUM(BK479:BK514)</f>
        <v>0</v>
      </c>
    </row>
    <row r="479" spans="1:65" s="2" customFormat="1" ht="24.2" customHeight="1">
      <c r="A479" s="35"/>
      <c r="B479" s="36"/>
      <c r="C479" s="174" t="s">
        <v>631</v>
      </c>
      <c r="D479" s="174" t="s">
        <v>131</v>
      </c>
      <c r="E479" s="175" t="s">
        <v>632</v>
      </c>
      <c r="F479" s="176" t="s">
        <v>633</v>
      </c>
      <c r="G479" s="177" t="s">
        <v>157</v>
      </c>
      <c r="H479" s="178">
        <v>87</v>
      </c>
      <c r="I479" s="179"/>
      <c r="J479" s="180">
        <f>ROUND(I479*H479,2)</f>
        <v>0</v>
      </c>
      <c r="K479" s="176" t="s">
        <v>135</v>
      </c>
      <c r="L479" s="40"/>
      <c r="M479" s="181" t="s">
        <v>19</v>
      </c>
      <c r="N479" s="182" t="s">
        <v>40</v>
      </c>
      <c r="O479" s="65"/>
      <c r="P479" s="183">
        <f>O479*H479</f>
        <v>0</v>
      </c>
      <c r="Q479" s="183">
        <v>0.0003</v>
      </c>
      <c r="R479" s="183">
        <f>Q479*H479</f>
        <v>0.026099999999999998</v>
      </c>
      <c r="S479" s="183">
        <v>0</v>
      </c>
      <c r="T479" s="184">
        <f>S479*H479</f>
        <v>0</v>
      </c>
      <c r="U479" s="35"/>
      <c r="V479" s="35"/>
      <c r="W479" s="35"/>
      <c r="X479" s="35"/>
      <c r="Y479" s="35"/>
      <c r="Z479" s="35"/>
      <c r="AA479" s="35"/>
      <c r="AB479" s="35"/>
      <c r="AC479" s="35"/>
      <c r="AD479" s="35"/>
      <c r="AE479" s="35"/>
      <c r="AR479" s="185" t="s">
        <v>243</v>
      </c>
      <c r="AT479" s="185" t="s">
        <v>131</v>
      </c>
      <c r="AU479" s="185" t="s">
        <v>79</v>
      </c>
      <c r="AY479" s="18" t="s">
        <v>128</v>
      </c>
      <c r="BE479" s="186">
        <f>IF(N479="základní",J479,0)</f>
        <v>0</v>
      </c>
      <c r="BF479" s="186">
        <f>IF(N479="snížená",J479,0)</f>
        <v>0</v>
      </c>
      <c r="BG479" s="186">
        <f>IF(N479="zákl. přenesená",J479,0)</f>
        <v>0</v>
      </c>
      <c r="BH479" s="186">
        <f>IF(N479="sníž. přenesená",J479,0)</f>
        <v>0</v>
      </c>
      <c r="BI479" s="186">
        <f>IF(N479="nulová",J479,0)</f>
        <v>0</v>
      </c>
      <c r="BJ479" s="18" t="s">
        <v>77</v>
      </c>
      <c r="BK479" s="186">
        <f>ROUND(I479*H479,2)</f>
        <v>0</v>
      </c>
      <c r="BL479" s="18" t="s">
        <v>243</v>
      </c>
      <c r="BM479" s="185" t="s">
        <v>634</v>
      </c>
    </row>
    <row r="480" spans="1:47" s="2" customFormat="1" ht="11.25">
      <c r="A480" s="35"/>
      <c r="B480" s="36"/>
      <c r="C480" s="37"/>
      <c r="D480" s="187" t="s">
        <v>138</v>
      </c>
      <c r="E480" s="37"/>
      <c r="F480" s="188" t="s">
        <v>635</v>
      </c>
      <c r="G480" s="37"/>
      <c r="H480" s="37"/>
      <c r="I480" s="189"/>
      <c r="J480" s="37"/>
      <c r="K480" s="37"/>
      <c r="L480" s="40"/>
      <c r="M480" s="190"/>
      <c r="N480" s="191"/>
      <c r="O480" s="65"/>
      <c r="P480" s="65"/>
      <c r="Q480" s="65"/>
      <c r="R480" s="65"/>
      <c r="S480" s="65"/>
      <c r="T480" s="66"/>
      <c r="U480" s="35"/>
      <c r="V480" s="35"/>
      <c r="W480" s="35"/>
      <c r="X480" s="35"/>
      <c r="Y480" s="35"/>
      <c r="Z480" s="35"/>
      <c r="AA480" s="35"/>
      <c r="AB480" s="35"/>
      <c r="AC480" s="35"/>
      <c r="AD480" s="35"/>
      <c r="AE480" s="35"/>
      <c r="AT480" s="18" t="s">
        <v>138</v>
      </c>
      <c r="AU480" s="18" t="s">
        <v>79</v>
      </c>
    </row>
    <row r="481" spans="1:47" s="2" customFormat="1" ht="107.25">
      <c r="A481" s="35"/>
      <c r="B481" s="36"/>
      <c r="C481" s="37"/>
      <c r="D481" s="194" t="s">
        <v>194</v>
      </c>
      <c r="E481" s="37"/>
      <c r="F481" s="225" t="s">
        <v>636</v>
      </c>
      <c r="G481" s="37"/>
      <c r="H481" s="37"/>
      <c r="I481" s="189"/>
      <c r="J481" s="37"/>
      <c r="K481" s="37"/>
      <c r="L481" s="40"/>
      <c r="M481" s="190"/>
      <c r="N481" s="191"/>
      <c r="O481" s="65"/>
      <c r="P481" s="65"/>
      <c r="Q481" s="65"/>
      <c r="R481" s="65"/>
      <c r="S481" s="65"/>
      <c r="T481" s="66"/>
      <c r="U481" s="35"/>
      <c r="V481" s="35"/>
      <c r="W481" s="35"/>
      <c r="X481" s="35"/>
      <c r="Y481" s="35"/>
      <c r="Z481" s="35"/>
      <c r="AA481" s="35"/>
      <c r="AB481" s="35"/>
      <c r="AC481" s="35"/>
      <c r="AD481" s="35"/>
      <c r="AE481" s="35"/>
      <c r="AT481" s="18" t="s">
        <v>194</v>
      </c>
      <c r="AU481" s="18" t="s">
        <v>79</v>
      </c>
    </row>
    <row r="482" spans="2:51" s="13" customFormat="1" ht="11.25">
      <c r="B482" s="192"/>
      <c r="C482" s="193"/>
      <c r="D482" s="194" t="s">
        <v>140</v>
      </c>
      <c r="E482" s="195" t="s">
        <v>19</v>
      </c>
      <c r="F482" s="196" t="s">
        <v>637</v>
      </c>
      <c r="G482" s="193"/>
      <c r="H482" s="195" t="s">
        <v>19</v>
      </c>
      <c r="I482" s="197"/>
      <c r="J482" s="193"/>
      <c r="K482" s="193"/>
      <c r="L482" s="198"/>
      <c r="M482" s="199"/>
      <c r="N482" s="200"/>
      <c r="O482" s="200"/>
      <c r="P482" s="200"/>
      <c r="Q482" s="200"/>
      <c r="R482" s="200"/>
      <c r="S482" s="200"/>
      <c r="T482" s="201"/>
      <c r="AT482" s="202" t="s">
        <v>140</v>
      </c>
      <c r="AU482" s="202" t="s">
        <v>79</v>
      </c>
      <c r="AV482" s="13" t="s">
        <v>77</v>
      </c>
      <c r="AW482" s="13" t="s">
        <v>31</v>
      </c>
      <c r="AX482" s="13" t="s">
        <v>69</v>
      </c>
      <c r="AY482" s="202" t="s">
        <v>128</v>
      </c>
    </row>
    <row r="483" spans="2:51" s="14" customFormat="1" ht="11.25">
      <c r="B483" s="203"/>
      <c r="C483" s="204"/>
      <c r="D483" s="194" t="s">
        <v>140</v>
      </c>
      <c r="E483" s="205" t="s">
        <v>19</v>
      </c>
      <c r="F483" s="206" t="s">
        <v>224</v>
      </c>
      <c r="G483" s="204"/>
      <c r="H483" s="207">
        <v>87</v>
      </c>
      <c r="I483" s="208"/>
      <c r="J483" s="204"/>
      <c r="K483" s="204"/>
      <c r="L483" s="209"/>
      <c r="M483" s="210"/>
      <c r="N483" s="211"/>
      <c r="O483" s="211"/>
      <c r="P483" s="211"/>
      <c r="Q483" s="211"/>
      <c r="R483" s="211"/>
      <c r="S483" s="211"/>
      <c r="T483" s="212"/>
      <c r="AT483" s="213" t="s">
        <v>140</v>
      </c>
      <c r="AU483" s="213" t="s">
        <v>79</v>
      </c>
      <c r="AV483" s="14" t="s">
        <v>79</v>
      </c>
      <c r="AW483" s="14" t="s">
        <v>31</v>
      </c>
      <c r="AX483" s="14" t="s">
        <v>69</v>
      </c>
      <c r="AY483" s="213" t="s">
        <v>128</v>
      </c>
    </row>
    <row r="484" spans="2:51" s="15" customFormat="1" ht="11.25">
      <c r="B484" s="214"/>
      <c r="C484" s="215"/>
      <c r="D484" s="194" t="s">
        <v>140</v>
      </c>
      <c r="E484" s="216" t="s">
        <v>19</v>
      </c>
      <c r="F484" s="217" t="s">
        <v>142</v>
      </c>
      <c r="G484" s="215"/>
      <c r="H484" s="218">
        <v>87</v>
      </c>
      <c r="I484" s="219"/>
      <c r="J484" s="215"/>
      <c r="K484" s="215"/>
      <c r="L484" s="220"/>
      <c r="M484" s="221"/>
      <c r="N484" s="222"/>
      <c r="O484" s="222"/>
      <c r="P484" s="222"/>
      <c r="Q484" s="222"/>
      <c r="R484" s="222"/>
      <c r="S484" s="222"/>
      <c r="T484" s="223"/>
      <c r="AT484" s="224" t="s">
        <v>140</v>
      </c>
      <c r="AU484" s="224" t="s">
        <v>79</v>
      </c>
      <c r="AV484" s="15" t="s">
        <v>136</v>
      </c>
      <c r="AW484" s="15" t="s">
        <v>31</v>
      </c>
      <c r="AX484" s="15" t="s">
        <v>77</v>
      </c>
      <c r="AY484" s="224" t="s">
        <v>128</v>
      </c>
    </row>
    <row r="485" spans="1:65" s="2" customFormat="1" ht="37.9" customHeight="1">
      <c r="A485" s="35"/>
      <c r="B485" s="36"/>
      <c r="C485" s="174" t="s">
        <v>638</v>
      </c>
      <c r="D485" s="174" t="s">
        <v>131</v>
      </c>
      <c r="E485" s="175" t="s">
        <v>639</v>
      </c>
      <c r="F485" s="176" t="s">
        <v>640</v>
      </c>
      <c r="G485" s="177" t="s">
        <v>157</v>
      </c>
      <c r="H485" s="178">
        <v>87</v>
      </c>
      <c r="I485" s="179"/>
      <c r="J485" s="180">
        <f>ROUND(I485*H485,2)</f>
        <v>0</v>
      </c>
      <c r="K485" s="176" t="s">
        <v>135</v>
      </c>
      <c r="L485" s="40"/>
      <c r="M485" s="181" t="s">
        <v>19</v>
      </c>
      <c r="N485" s="182" t="s">
        <v>40</v>
      </c>
      <c r="O485" s="65"/>
      <c r="P485" s="183">
        <f>O485*H485</f>
        <v>0</v>
      </c>
      <c r="Q485" s="183">
        <v>0.006</v>
      </c>
      <c r="R485" s="183">
        <f>Q485*H485</f>
        <v>0.522</v>
      </c>
      <c r="S485" s="183">
        <v>0</v>
      </c>
      <c r="T485" s="184">
        <f>S485*H485</f>
        <v>0</v>
      </c>
      <c r="U485" s="35"/>
      <c r="V485" s="35"/>
      <c r="W485" s="35"/>
      <c r="X485" s="35"/>
      <c r="Y485" s="35"/>
      <c r="Z485" s="35"/>
      <c r="AA485" s="35"/>
      <c r="AB485" s="35"/>
      <c r="AC485" s="35"/>
      <c r="AD485" s="35"/>
      <c r="AE485" s="35"/>
      <c r="AR485" s="185" t="s">
        <v>243</v>
      </c>
      <c r="AT485" s="185" t="s">
        <v>131</v>
      </c>
      <c r="AU485" s="185" t="s">
        <v>79</v>
      </c>
      <c r="AY485" s="18" t="s">
        <v>128</v>
      </c>
      <c r="BE485" s="186">
        <f>IF(N485="základní",J485,0)</f>
        <v>0</v>
      </c>
      <c r="BF485" s="186">
        <f>IF(N485="snížená",J485,0)</f>
        <v>0</v>
      </c>
      <c r="BG485" s="186">
        <f>IF(N485="zákl. přenesená",J485,0)</f>
        <v>0</v>
      </c>
      <c r="BH485" s="186">
        <f>IF(N485="sníž. přenesená",J485,0)</f>
        <v>0</v>
      </c>
      <c r="BI485" s="186">
        <f>IF(N485="nulová",J485,0)</f>
        <v>0</v>
      </c>
      <c r="BJ485" s="18" t="s">
        <v>77</v>
      </c>
      <c r="BK485" s="186">
        <f>ROUND(I485*H485,2)</f>
        <v>0</v>
      </c>
      <c r="BL485" s="18" t="s">
        <v>243</v>
      </c>
      <c r="BM485" s="185" t="s">
        <v>641</v>
      </c>
    </row>
    <row r="486" spans="1:47" s="2" customFormat="1" ht="11.25">
      <c r="A486" s="35"/>
      <c r="B486" s="36"/>
      <c r="C486" s="37"/>
      <c r="D486" s="187" t="s">
        <v>138</v>
      </c>
      <c r="E486" s="37"/>
      <c r="F486" s="188" t="s">
        <v>642</v>
      </c>
      <c r="G486" s="37"/>
      <c r="H486" s="37"/>
      <c r="I486" s="189"/>
      <c r="J486" s="37"/>
      <c r="K486" s="37"/>
      <c r="L486" s="40"/>
      <c r="M486" s="190"/>
      <c r="N486" s="191"/>
      <c r="O486" s="65"/>
      <c r="P486" s="65"/>
      <c r="Q486" s="65"/>
      <c r="R486" s="65"/>
      <c r="S486" s="65"/>
      <c r="T486" s="66"/>
      <c r="U486" s="35"/>
      <c r="V486" s="35"/>
      <c r="W486" s="35"/>
      <c r="X486" s="35"/>
      <c r="Y486" s="35"/>
      <c r="Z486" s="35"/>
      <c r="AA486" s="35"/>
      <c r="AB486" s="35"/>
      <c r="AC486" s="35"/>
      <c r="AD486" s="35"/>
      <c r="AE486" s="35"/>
      <c r="AT486" s="18" t="s">
        <v>138</v>
      </c>
      <c r="AU486" s="18" t="s">
        <v>79</v>
      </c>
    </row>
    <row r="487" spans="1:47" s="2" customFormat="1" ht="29.25">
      <c r="A487" s="35"/>
      <c r="B487" s="36"/>
      <c r="C487" s="37"/>
      <c r="D487" s="194" t="s">
        <v>194</v>
      </c>
      <c r="E487" s="37"/>
      <c r="F487" s="225" t="s">
        <v>613</v>
      </c>
      <c r="G487" s="37"/>
      <c r="H487" s="37"/>
      <c r="I487" s="189"/>
      <c r="J487" s="37"/>
      <c r="K487" s="37"/>
      <c r="L487" s="40"/>
      <c r="M487" s="190"/>
      <c r="N487" s="191"/>
      <c r="O487" s="65"/>
      <c r="P487" s="65"/>
      <c r="Q487" s="65"/>
      <c r="R487" s="65"/>
      <c r="S487" s="65"/>
      <c r="T487" s="66"/>
      <c r="U487" s="35"/>
      <c r="V487" s="35"/>
      <c r="W487" s="35"/>
      <c r="X487" s="35"/>
      <c r="Y487" s="35"/>
      <c r="Z487" s="35"/>
      <c r="AA487" s="35"/>
      <c r="AB487" s="35"/>
      <c r="AC487" s="35"/>
      <c r="AD487" s="35"/>
      <c r="AE487" s="35"/>
      <c r="AT487" s="18" t="s">
        <v>194</v>
      </c>
      <c r="AU487" s="18" t="s">
        <v>79</v>
      </c>
    </row>
    <row r="488" spans="2:51" s="13" customFormat="1" ht="11.25">
      <c r="B488" s="192"/>
      <c r="C488" s="193"/>
      <c r="D488" s="194" t="s">
        <v>140</v>
      </c>
      <c r="E488" s="195" t="s">
        <v>19</v>
      </c>
      <c r="F488" s="196" t="s">
        <v>460</v>
      </c>
      <c r="G488" s="193"/>
      <c r="H488" s="195" t="s">
        <v>19</v>
      </c>
      <c r="I488" s="197"/>
      <c r="J488" s="193"/>
      <c r="K488" s="193"/>
      <c r="L488" s="198"/>
      <c r="M488" s="199"/>
      <c r="N488" s="200"/>
      <c r="O488" s="200"/>
      <c r="P488" s="200"/>
      <c r="Q488" s="200"/>
      <c r="R488" s="200"/>
      <c r="S488" s="200"/>
      <c r="T488" s="201"/>
      <c r="AT488" s="202" t="s">
        <v>140</v>
      </c>
      <c r="AU488" s="202" t="s">
        <v>79</v>
      </c>
      <c r="AV488" s="13" t="s">
        <v>77</v>
      </c>
      <c r="AW488" s="13" t="s">
        <v>31</v>
      </c>
      <c r="AX488" s="13" t="s">
        <v>69</v>
      </c>
      <c r="AY488" s="202" t="s">
        <v>128</v>
      </c>
    </row>
    <row r="489" spans="2:51" s="14" customFormat="1" ht="11.25">
      <c r="B489" s="203"/>
      <c r="C489" s="204"/>
      <c r="D489" s="194" t="s">
        <v>140</v>
      </c>
      <c r="E489" s="205" t="s">
        <v>19</v>
      </c>
      <c r="F489" s="206" t="s">
        <v>224</v>
      </c>
      <c r="G489" s="204"/>
      <c r="H489" s="207">
        <v>87</v>
      </c>
      <c r="I489" s="208"/>
      <c r="J489" s="204"/>
      <c r="K489" s="204"/>
      <c r="L489" s="209"/>
      <c r="M489" s="210"/>
      <c r="N489" s="211"/>
      <c r="O489" s="211"/>
      <c r="P489" s="211"/>
      <c r="Q489" s="211"/>
      <c r="R489" s="211"/>
      <c r="S489" s="211"/>
      <c r="T489" s="212"/>
      <c r="AT489" s="213" t="s">
        <v>140</v>
      </c>
      <c r="AU489" s="213" t="s">
        <v>79</v>
      </c>
      <c r="AV489" s="14" t="s">
        <v>79</v>
      </c>
      <c r="AW489" s="14" t="s">
        <v>31</v>
      </c>
      <c r="AX489" s="14" t="s">
        <v>69</v>
      </c>
      <c r="AY489" s="213" t="s">
        <v>128</v>
      </c>
    </row>
    <row r="490" spans="2:51" s="15" customFormat="1" ht="11.25">
      <c r="B490" s="214"/>
      <c r="C490" s="215"/>
      <c r="D490" s="194" t="s">
        <v>140</v>
      </c>
      <c r="E490" s="216" t="s">
        <v>19</v>
      </c>
      <c r="F490" s="217" t="s">
        <v>142</v>
      </c>
      <c r="G490" s="215"/>
      <c r="H490" s="218">
        <v>87</v>
      </c>
      <c r="I490" s="219"/>
      <c r="J490" s="215"/>
      <c r="K490" s="215"/>
      <c r="L490" s="220"/>
      <c r="M490" s="221"/>
      <c r="N490" s="222"/>
      <c r="O490" s="222"/>
      <c r="P490" s="222"/>
      <c r="Q490" s="222"/>
      <c r="R490" s="222"/>
      <c r="S490" s="222"/>
      <c r="T490" s="223"/>
      <c r="AT490" s="224" t="s">
        <v>140</v>
      </c>
      <c r="AU490" s="224" t="s">
        <v>79</v>
      </c>
      <c r="AV490" s="15" t="s">
        <v>136</v>
      </c>
      <c r="AW490" s="15" t="s">
        <v>31</v>
      </c>
      <c r="AX490" s="15" t="s">
        <v>77</v>
      </c>
      <c r="AY490" s="224" t="s">
        <v>128</v>
      </c>
    </row>
    <row r="491" spans="1:65" s="2" customFormat="1" ht="33" customHeight="1">
      <c r="A491" s="35"/>
      <c r="B491" s="36"/>
      <c r="C491" s="174" t="s">
        <v>643</v>
      </c>
      <c r="D491" s="174" t="s">
        <v>131</v>
      </c>
      <c r="E491" s="175" t="s">
        <v>644</v>
      </c>
      <c r="F491" s="176" t="s">
        <v>645</v>
      </c>
      <c r="G491" s="177" t="s">
        <v>157</v>
      </c>
      <c r="H491" s="178">
        <v>87</v>
      </c>
      <c r="I491" s="179"/>
      <c r="J491" s="180">
        <f>ROUND(I491*H491,2)</f>
        <v>0</v>
      </c>
      <c r="K491" s="176" t="s">
        <v>135</v>
      </c>
      <c r="L491" s="40"/>
      <c r="M491" s="181" t="s">
        <v>19</v>
      </c>
      <c r="N491" s="182" t="s">
        <v>40</v>
      </c>
      <c r="O491" s="65"/>
      <c r="P491" s="183">
        <f>O491*H491</f>
        <v>0</v>
      </c>
      <c r="Q491" s="183">
        <v>0</v>
      </c>
      <c r="R491" s="183">
        <f>Q491*H491</f>
        <v>0</v>
      </c>
      <c r="S491" s="183">
        <v>0</v>
      </c>
      <c r="T491" s="184">
        <f>S491*H491</f>
        <v>0</v>
      </c>
      <c r="U491" s="35"/>
      <c r="V491" s="35"/>
      <c r="W491" s="35"/>
      <c r="X491" s="35"/>
      <c r="Y491" s="35"/>
      <c r="Z491" s="35"/>
      <c r="AA491" s="35"/>
      <c r="AB491" s="35"/>
      <c r="AC491" s="35"/>
      <c r="AD491" s="35"/>
      <c r="AE491" s="35"/>
      <c r="AR491" s="185" t="s">
        <v>243</v>
      </c>
      <c r="AT491" s="185" t="s">
        <v>131</v>
      </c>
      <c r="AU491" s="185" t="s">
        <v>79</v>
      </c>
      <c r="AY491" s="18" t="s">
        <v>128</v>
      </c>
      <c r="BE491" s="186">
        <f>IF(N491="základní",J491,0)</f>
        <v>0</v>
      </c>
      <c r="BF491" s="186">
        <f>IF(N491="snížená",J491,0)</f>
        <v>0</v>
      </c>
      <c r="BG491" s="186">
        <f>IF(N491="zákl. přenesená",J491,0)</f>
        <v>0</v>
      </c>
      <c r="BH491" s="186">
        <f>IF(N491="sníž. přenesená",J491,0)</f>
        <v>0</v>
      </c>
      <c r="BI491" s="186">
        <f>IF(N491="nulová",J491,0)</f>
        <v>0</v>
      </c>
      <c r="BJ491" s="18" t="s">
        <v>77</v>
      </c>
      <c r="BK491" s="186">
        <f>ROUND(I491*H491,2)</f>
        <v>0</v>
      </c>
      <c r="BL491" s="18" t="s">
        <v>243</v>
      </c>
      <c r="BM491" s="185" t="s">
        <v>646</v>
      </c>
    </row>
    <row r="492" spans="1:47" s="2" customFormat="1" ht="11.25">
      <c r="A492" s="35"/>
      <c r="B492" s="36"/>
      <c r="C492" s="37"/>
      <c r="D492" s="187" t="s">
        <v>138</v>
      </c>
      <c r="E492" s="37"/>
      <c r="F492" s="188" t="s">
        <v>647</v>
      </c>
      <c r="G492" s="37"/>
      <c r="H492" s="37"/>
      <c r="I492" s="189"/>
      <c r="J492" s="37"/>
      <c r="K492" s="37"/>
      <c r="L492" s="40"/>
      <c r="M492" s="190"/>
      <c r="N492" s="191"/>
      <c r="O492" s="65"/>
      <c r="P492" s="65"/>
      <c r="Q492" s="65"/>
      <c r="R492" s="65"/>
      <c r="S492" s="65"/>
      <c r="T492" s="66"/>
      <c r="U492" s="35"/>
      <c r="V492" s="35"/>
      <c r="W492" s="35"/>
      <c r="X492" s="35"/>
      <c r="Y492" s="35"/>
      <c r="Z492" s="35"/>
      <c r="AA492" s="35"/>
      <c r="AB492" s="35"/>
      <c r="AC492" s="35"/>
      <c r="AD492" s="35"/>
      <c r="AE492" s="35"/>
      <c r="AT492" s="18" t="s">
        <v>138</v>
      </c>
      <c r="AU492" s="18" t="s">
        <v>79</v>
      </c>
    </row>
    <row r="493" spans="1:47" s="2" customFormat="1" ht="29.25">
      <c r="A493" s="35"/>
      <c r="B493" s="36"/>
      <c r="C493" s="37"/>
      <c r="D493" s="194" t="s">
        <v>194</v>
      </c>
      <c r="E493" s="37"/>
      <c r="F493" s="225" t="s">
        <v>613</v>
      </c>
      <c r="G493" s="37"/>
      <c r="H493" s="37"/>
      <c r="I493" s="189"/>
      <c r="J493" s="37"/>
      <c r="K493" s="37"/>
      <c r="L493" s="40"/>
      <c r="M493" s="190"/>
      <c r="N493" s="191"/>
      <c r="O493" s="65"/>
      <c r="P493" s="65"/>
      <c r="Q493" s="65"/>
      <c r="R493" s="65"/>
      <c r="S493" s="65"/>
      <c r="T493" s="66"/>
      <c r="U493" s="35"/>
      <c r="V493" s="35"/>
      <c r="W493" s="35"/>
      <c r="X493" s="35"/>
      <c r="Y493" s="35"/>
      <c r="Z493" s="35"/>
      <c r="AA493" s="35"/>
      <c r="AB493" s="35"/>
      <c r="AC493" s="35"/>
      <c r="AD493" s="35"/>
      <c r="AE493" s="35"/>
      <c r="AT493" s="18" t="s">
        <v>194</v>
      </c>
      <c r="AU493" s="18" t="s">
        <v>79</v>
      </c>
    </row>
    <row r="494" spans="1:65" s="2" customFormat="1" ht="33" customHeight="1">
      <c r="A494" s="35"/>
      <c r="B494" s="36"/>
      <c r="C494" s="174" t="s">
        <v>648</v>
      </c>
      <c r="D494" s="174" t="s">
        <v>131</v>
      </c>
      <c r="E494" s="175" t="s">
        <v>649</v>
      </c>
      <c r="F494" s="176" t="s">
        <v>650</v>
      </c>
      <c r="G494" s="177" t="s">
        <v>157</v>
      </c>
      <c r="H494" s="178">
        <v>87</v>
      </c>
      <c r="I494" s="179"/>
      <c r="J494" s="180">
        <f>ROUND(I494*H494,2)</f>
        <v>0</v>
      </c>
      <c r="K494" s="176" t="s">
        <v>135</v>
      </c>
      <c r="L494" s="40"/>
      <c r="M494" s="181" t="s">
        <v>19</v>
      </c>
      <c r="N494" s="182" t="s">
        <v>40</v>
      </c>
      <c r="O494" s="65"/>
      <c r="P494" s="183">
        <f>O494*H494</f>
        <v>0</v>
      </c>
      <c r="Q494" s="183">
        <v>0</v>
      </c>
      <c r="R494" s="183">
        <f>Q494*H494</f>
        <v>0</v>
      </c>
      <c r="S494" s="183">
        <v>0</v>
      </c>
      <c r="T494" s="184">
        <f>S494*H494</f>
        <v>0</v>
      </c>
      <c r="U494" s="35"/>
      <c r="V494" s="35"/>
      <c r="W494" s="35"/>
      <c r="X494" s="35"/>
      <c r="Y494" s="35"/>
      <c r="Z494" s="35"/>
      <c r="AA494" s="35"/>
      <c r="AB494" s="35"/>
      <c r="AC494" s="35"/>
      <c r="AD494" s="35"/>
      <c r="AE494" s="35"/>
      <c r="AR494" s="185" t="s">
        <v>243</v>
      </c>
      <c r="AT494" s="185" t="s">
        <v>131</v>
      </c>
      <c r="AU494" s="185" t="s">
        <v>79</v>
      </c>
      <c r="AY494" s="18" t="s">
        <v>128</v>
      </c>
      <c r="BE494" s="186">
        <f>IF(N494="základní",J494,0)</f>
        <v>0</v>
      </c>
      <c r="BF494" s="186">
        <f>IF(N494="snížená",J494,0)</f>
        <v>0</v>
      </c>
      <c r="BG494" s="186">
        <f>IF(N494="zákl. přenesená",J494,0)</f>
        <v>0</v>
      </c>
      <c r="BH494" s="186">
        <f>IF(N494="sníž. přenesená",J494,0)</f>
        <v>0</v>
      </c>
      <c r="BI494" s="186">
        <f>IF(N494="nulová",J494,0)</f>
        <v>0</v>
      </c>
      <c r="BJ494" s="18" t="s">
        <v>77</v>
      </c>
      <c r="BK494" s="186">
        <f>ROUND(I494*H494,2)</f>
        <v>0</v>
      </c>
      <c r="BL494" s="18" t="s">
        <v>243</v>
      </c>
      <c r="BM494" s="185" t="s">
        <v>651</v>
      </c>
    </row>
    <row r="495" spans="1:47" s="2" customFormat="1" ht="11.25">
      <c r="A495" s="35"/>
      <c r="B495" s="36"/>
      <c r="C495" s="37"/>
      <c r="D495" s="187" t="s">
        <v>138</v>
      </c>
      <c r="E495" s="37"/>
      <c r="F495" s="188" t="s">
        <v>652</v>
      </c>
      <c r="G495" s="37"/>
      <c r="H495" s="37"/>
      <c r="I495" s="189"/>
      <c r="J495" s="37"/>
      <c r="K495" s="37"/>
      <c r="L495" s="40"/>
      <c r="M495" s="190"/>
      <c r="N495" s="191"/>
      <c r="O495" s="65"/>
      <c r="P495" s="65"/>
      <c r="Q495" s="65"/>
      <c r="R495" s="65"/>
      <c r="S495" s="65"/>
      <c r="T495" s="66"/>
      <c r="U495" s="35"/>
      <c r="V495" s="35"/>
      <c r="W495" s="35"/>
      <c r="X495" s="35"/>
      <c r="Y495" s="35"/>
      <c r="Z495" s="35"/>
      <c r="AA495" s="35"/>
      <c r="AB495" s="35"/>
      <c r="AC495" s="35"/>
      <c r="AD495" s="35"/>
      <c r="AE495" s="35"/>
      <c r="AT495" s="18" t="s">
        <v>138</v>
      </c>
      <c r="AU495" s="18" t="s">
        <v>79</v>
      </c>
    </row>
    <row r="496" spans="1:47" s="2" customFormat="1" ht="29.25">
      <c r="A496" s="35"/>
      <c r="B496" s="36"/>
      <c r="C496" s="37"/>
      <c r="D496" s="194" t="s">
        <v>194</v>
      </c>
      <c r="E496" s="37"/>
      <c r="F496" s="225" t="s">
        <v>613</v>
      </c>
      <c r="G496" s="37"/>
      <c r="H496" s="37"/>
      <c r="I496" s="189"/>
      <c r="J496" s="37"/>
      <c r="K496" s="37"/>
      <c r="L496" s="40"/>
      <c r="M496" s="190"/>
      <c r="N496" s="191"/>
      <c r="O496" s="65"/>
      <c r="P496" s="65"/>
      <c r="Q496" s="65"/>
      <c r="R496" s="65"/>
      <c r="S496" s="65"/>
      <c r="T496" s="66"/>
      <c r="U496" s="35"/>
      <c r="V496" s="35"/>
      <c r="W496" s="35"/>
      <c r="X496" s="35"/>
      <c r="Y496" s="35"/>
      <c r="Z496" s="35"/>
      <c r="AA496" s="35"/>
      <c r="AB496" s="35"/>
      <c r="AC496" s="35"/>
      <c r="AD496" s="35"/>
      <c r="AE496" s="35"/>
      <c r="AT496" s="18" t="s">
        <v>194</v>
      </c>
      <c r="AU496" s="18" t="s">
        <v>79</v>
      </c>
    </row>
    <row r="497" spans="1:65" s="2" customFormat="1" ht="24.2" customHeight="1">
      <c r="A497" s="35"/>
      <c r="B497" s="36"/>
      <c r="C497" s="174" t="s">
        <v>653</v>
      </c>
      <c r="D497" s="174" t="s">
        <v>131</v>
      </c>
      <c r="E497" s="175" t="s">
        <v>654</v>
      </c>
      <c r="F497" s="176" t="s">
        <v>655</v>
      </c>
      <c r="G497" s="177" t="s">
        <v>289</v>
      </c>
      <c r="H497" s="178">
        <v>41.5</v>
      </c>
      <c r="I497" s="179"/>
      <c r="J497" s="180">
        <f>ROUND(I497*H497,2)</f>
        <v>0</v>
      </c>
      <c r="K497" s="176" t="s">
        <v>135</v>
      </c>
      <c r="L497" s="40"/>
      <c r="M497" s="181" t="s">
        <v>19</v>
      </c>
      <c r="N497" s="182" t="s">
        <v>40</v>
      </c>
      <c r="O497" s="65"/>
      <c r="P497" s="183">
        <f>O497*H497</f>
        <v>0</v>
      </c>
      <c r="Q497" s="183">
        <v>0.00055</v>
      </c>
      <c r="R497" s="183">
        <f>Q497*H497</f>
        <v>0.022825</v>
      </c>
      <c r="S497" s="183">
        <v>0</v>
      </c>
      <c r="T497" s="184">
        <f>S497*H497</f>
        <v>0</v>
      </c>
      <c r="U497" s="35"/>
      <c r="V497" s="35"/>
      <c r="W497" s="35"/>
      <c r="X497" s="35"/>
      <c r="Y497" s="35"/>
      <c r="Z497" s="35"/>
      <c r="AA497" s="35"/>
      <c r="AB497" s="35"/>
      <c r="AC497" s="35"/>
      <c r="AD497" s="35"/>
      <c r="AE497" s="35"/>
      <c r="AR497" s="185" t="s">
        <v>243</v>
      </c>
      <c r="AT497" s="185" t="s">
        <v>131</v>
      </c>
      <c r="AU497" s="185" t="s">
        <v>79</v>
      </c>
      <c r="AY497" s="18" t="s">
        <v>128</v>
      </c>
      <c r="BE497" s="186">
        <f>IF(N497="základní",J497,0)</f>
        <v>0</v>
      </c>
      <c r="BF497" s="186">
        <f>IF(N497="snížená",J497,0)</f>
        <v>0</v>
      </c>
      <c r="BG497" s="186">
        <f>IF(N497="zákl. přenesená",J497,0)</f>
        <v>0</v>
      </c>
      <c r="BH497" s="186">
        <f>IF(N497="sníž. přenesená",J497,0)</f>
        <v>0</v>
      </c>
      <c r="BI497" s="186">
        <f>IF(N497="nulová",J497,0)</f>
        <v>0</v>
      </c>
      <c r="BJ497" s="18" t="s">
        <v>77</v>
      </c>
      <c r="BK497" s="186">
        <f>ROUND(I497*H497,2)</f>
        <v>0</v>
      </c>
      <c r="BL497" s="18" t="s">
        <v>243</v>
      </c>
      <c r="BM497" s="185" t="s">
        <v>656</v>
      </c>
    </row>
    <row r="498" spans="1:47" s="2" customFormat="1" ht="11.25">
      <c r="A498" s="35"/>
      <c r="B498" s="36"/>
      <c r="C498" s="37"/>
      <c r="D498" s="187" t="s">
        <v>138</v>
      </c>
      <c r="E498" s="37"/>
      <c r="F498" s="188" t="s">
        <v>657</v>
      </c>
      <c r="G498" s="37"/>
      <c r="H498" s="37"/>
      <c r="I498" s="189"/>
      <c r="J498" s="37"/>
      <c r="K498" s="37"/>
      <c r="L498" s="40"/>
      <c r="M498" s="190"/>
      <c r="N498" s="191"/>
      <c r="O498" s="65"/>
      <c r="P498" s="65"/>
      <c r="Q498" s="65"/>
      <c r="R498" s="65"/>
      <c r="S498" s="65"/>
      <c r="T498" s="66"/>
      <c r="U498" s="35"/>
      <c r="V498" s="35"/>
      <c r="W498" s="35"/>
      <c r="X498" s="35"/>
      <c r="Y498" s="35"/>
      <c r="Z498" s="35"/>
      <c r="AA498" s="35"/>
      <c r="AB498" s="35"/>
      <c r="AC498" s="35"/>
      <c r="AD498" s="35"/>
      <c r="AE498" s="35"/>
      <c r="AT498" s="18" t="s">
        <v>138</v>
      </c>
      <c r="AU498" s="18" t="s">
        <v>79</v>
      </c>
    </row>
    <row r="499" spans="1:47" s="2" customFormat="1" ht="58.5">
      <c r="A499" s="35"/>
      <c r="B499" s="36"/>
      <c r="C499" s="37"/>
      <c r="D499" s="194" t="s">
        <v>194</v>
      </c>
      <c r="E499" s="37"/>
      <c r="F499" s="225" t="s">
        <v>658</v>
      </c>
      <c r="G499" s="37"/>
      <c r="H499" s="37"/>
      <c r="I499" s="189"/>
      <c r="J499" s="37"/>
      <c r="K499" s="37"/>
      <c r="L499" s="40"/>
      <c r="M499" s="190"/>
      <c r="N499" s="191"/>
      <c r="O499" s="65"/>
      <c r="P499" s="65"/>
      <c r="Q499" s="65"/>
      <c r="R499" s="65"/>
      <c r="S499" s="65"/>
      <c r="T499" s="66"/>
      <c r="U499" s="35"/>
      <c r="V499" s="35"/>
      <c r="W499" s="35"/>
      <c r="X499" s="35"/>
      <c r="Y499" s="35"/>
      <c r="Z499" s="35"/>
      <c r="AA499" s="35"/>
      <c r="AB499" s="35"/>
      <c r="AC499" s="35"/>
      <c r="AD499" s="35"/>
      <c r="AE499" s="35"/>
      <c r="AT499" s="18" t="s">
        <v>194</v>
      </c>
      <c r="AU499" s="18" t="s">
        <v>79</v>
      </c>
    </row>
    <row r="500" spans="2:51" s="14" customFormat="1" ht="11.25">
      <c r="B500" s="203"/>
      <c r="C500" s="204"/>
      <c r="D500" s="194" t="s">
        <v>140</v>
      </c>
      <c r="E500" s="205" t="s">
        <v>19</v>
      </c>
      <c r="F500" s="206" t="s">
        <v>659</v>
      </c>
      <c r="G500" s="204"/>
      <c r="H500" s="207">
        <v>41.5</v>
      </c>
      <c r="I500" s="208"/>
      <c r="J500" s="204"/>
      <c r="K500" s="204"/>
      <c r="L500" s="209"/>
      <c r="M500" s="210"/>
      <c r="N500" s="211"/>
      <c r="O500" s="211"/>
      <c r="P500" s="211"/>
      <c r="Q500" s="211"/>
      <c r="R500" s="211"/>
      <c r="S500" s="211"/>
      <c r="T500" s="212"/>
      <c r="AT500" s="213" t="s">
        <v>140</v>
      </c>
      <c r="AU500" s="213" t="s">
        <v>79</v>
      </c>
      <c r="AV500" s="14" t="s">
        <v>79</v>
      </c>
      <c r="AW500" s="14" t="s">
        <v>31</v>
      </c>
      <c r="AX500" s="14" t="s">
        <v>69</v>
      </c>
      <c r="AY500" s="213" t="s">
        <v>128</v>
      </c>
    </row>
    <row r="501" spans="2:51" s="15" customFormat="1" ht="11.25">
      <c r="B501" s="214"/>
      <c r="C501" s="215"/>
      <c r="D501" s="194" t="s">
        <v>140</v>
      </c>
      <c r="E501" s="216" t="s">
        <v>19</v>
      </c>
      <c r="F501" s="217" t="s">
        <v>142</v>
      </c>
      <c r="G501" s="215"/>
      <c r="H501" s="218">
        <v>41.5</v>
      </c>
      <c r="I501" s="219"/>
      <c r="J501" s="215"/>
      <c r="K501" s="215"/>
      <c r="L501" s="220"/>
      <c r="M501" s="221"/>
      <c r="N501" s="222"/>
      <c r="O501" s="222"/>
      <c r="P501" s="222"/>
      <c r="Q501" s="222"/>
      <c r="R501" s="222"/>
      <c r="S501" s="222"/>
      <c r="T501" s="223"/>
      <c r="AT501" s="224" t="s">
        <v>140</v>
      </c>
      <c r="AU501" s="224" t="s">
        <v>79</v>
      </c>
      <c r="AV501" s="15" t="s">
        <v>136</v>
      </c>
      <c r="AW501" s="15" t="s">
        <v>31</v>
      </c>
      <c r="AX501" s="15" t="s">
        <v>77</v>
      </c>
      <c r="AY501" s="224" t="s">
        <v>128</v>
      </c>
    </row>
    <row r="502" spans="1:65" s="2" customFormat="1" ht="37.9" customHeight="1">
      <c r="A502" s="35"/>
      <c r="B502" s="36"/>
      <c r="C502" s="174" t="s">
        <v>660</v>
      </c>
      <c r="D502" s="174" t="s">
        <v>131</v>
      </c>
      <c r="E502" s="175" t="s">
        <v>661</v>
      </c>
      <c r="F502" s="176" t="s">
        <v>662</v>
      </c>
      <c r="G502" s="177" t="s">
        <v>289</v>
      </c>
      <c r="H502" s="178">
        <v>22.96</v>
      </c>
      <c r="I502" s="179"/>
      <c r="J502" s="180">
        <f>ROUND(I502*H502,2)</f>
        <v>0</v>
      </c>
      <c r="K502" s="176" t="s">
        <v>135</v>
      </c>
      <c r="L502" s="40"/>
      <c r="M502" s="181" t="s">
        <v>19</v>
      </c>
      <c r="N502" s="182" t="s">
        <v>40</v>
      </c>
      <c r="O502" s="65"/>
      <c r="P502" s="183">
        <f>O502*H502</f>
        <v>0</v>
      </c>
      <c r="Q502" s="183">
        <v>0.002</v>
      </c>
      <c r="R502" s="183">
        <f>Q502*H502</f>
        <v>0.04592</v>
      </c>
      <c r="S502" s="183">
        <v>0</v>
      </c>
      <c r="T502" s="184">
        <f>S502*H502</f>
        <v>0</v>
      </c>
      <c r="U502" s="35"/>
      <c r="V502" s="35"/>
      <c r="W502" s="35"/>
      <c r="X502" s="35"/>
      <c r="Y502" s="35"/>
      <c r="Z502" s="35"/>
      <c r="AA502" s="35"/>
      <c r="AB502" s="35"/>
      <c r="AC502" s="35"/>
      <c r="AD502" s="35"/>
      <c r="AE502" s="35"/>
      <c r="AR502" s="185" t="s">
        <v>243</v>
      </c>
      <c r="AT502" s="185" t="s">
        <v>131</v>
      </c>
      <c r="AU502" s="185" t="s">
        <v>79</v>
      </c>
      <c r="AY502" s="18" t="s">
        <v>128</v>
      </c>
      <c r="BE502" s="186">
        <f>IF(N502="základní",J502,0)</f>
        <v>0</v>
      </c>
      <c r="BF502" s="186">
        <f>IF(N502="snížená",J502,0)</f>
        <v>0</v>
      </c>
      <c r="BG502" s="186">
        <f>IF(N502="zákl. přenesená",J502,0)</f>
        <v>0</v>
      </c>
      <c r="BH502" s="186">
        <f>IF(N502="sníž. přenesená",J502,0)</f>
        <v>0</v>
      </c>
      <c r="BI502" s="186">
        <f>IF(N502="nulová",J502,0)</f>
        <v>0</v>
      </c>
      <c r="BJ502" s="18" t="s">
        <v>77</v>
      </c>
      <c r="BK502" s="186">
        <f>ROUND(I502*H502,2)</f>
        <v>0</v>
      </c>
      <c r="BL502" s="18" t="s">
        <v>243</v>
      </c>
      <c r="BM502" s="185" t="s">
        <v>663</v>
      </c>
    </row>
    <row r="503" spans="1:47" s="2" customFormat="1" ht="11.25">
      <c r="A503" s="35"/>
      <c r="B503" s="36"/>
      <c r="C503" s="37"/>
      <c r="D503" s="187" t="s">
        <v>138</v>
      </c>
      <c r="E503" s="37"/>
      <c r="F503" s="188" t="s">
        <v>664</v>
      </c>
      <c r="G503" s="37"/>
      <c r="H503" s="37"/>
      <c r="I503" s="189"/>
      <c r="J503" s="37"/>
      <c r="K503" s="37"/>
      <c r="L503" s="40"/>
      <c r="M503" s="190"/>
      <c r="N503" s="191"/>
      <c r="O503" s="65"/>
      <c r="P503" s="65"/>
      <c r="Q503" s="65"/>
      <c r="R503" s="65"/>
      <c r="S503" s="65"/>
      <c r="T503" s="66"/>
      <c r="U503" s="35"/>
      <c r="V503" s="35"/>
      <c r="W503" s="35"/>
      <c r="X503" s="35"/>
      <c r="Y503" s="35"/>
      <c r="Z503" s="35"/>
      <c r="AA503" s="35"/>
      <c r="AB503" s="35"/>
      <c r="AC503" s="35"/>
      <c r="AD503" s="35"/>
      <c r="AE503" s="35"/>
      <c r="AT503" s="18" t="s">
        <v>138</v>
      </c>
      <c r="AU503" s="18" t="s">
        <v>79</v>
      </c>
    </row>
    <row r="504" spans="1:47" s="2" customFormat="1" ht="19.5">
      <c r="A504" s="35"/>
      <c r="B504" s="36"/>
      <c r="C504" s="37"/>
      <c r="D504" s="194" t="s">
        <v>274</v>
      </c>
      <c r="E504" s="37"/>
      <c r="F504" s="225" t="s">
        <v>665</v>
      </c>
      <c r="G504" s="37"/>
      <c r="H504" s="37"/>
      <c r="I504" s="189"/>
      <c r="J504" s="37"/>
      <c r="K504" s="37"/>
      <c r="L504" s="40"/>
      <c r="M504" s="190"/>
      <c r="N504" s="191"/>
      <c r="O504" s="65"/>
      <c r="P504" s="65"/>
      <c r="Q504" s="65"/>
      <c r="R504" s="65"/>
      <c r="S504" s="65"/>
      <c r="T504" s="66"/>
      <c r="U504" s="35"/>
      <c r="V504" s="35"/>
      <c r="W504" s="35"/>
      <c r="X504" s="35"/>
      <c r="Y504" s="35"/>
      <c r="Z504" s="35"/>
      <c r="AA504" s="35"/>
      <c r="AB504" s="35"/>
      <c r="AC504" s="35"/>
      <c r="AD504" s="35"/>
      <c r="AE504" s="35"/>
      <c r="AT504" s="18" t="s">
        <v>274</v>
      </c>
      <c r="AU504" s="18" t="s">
        <v>79</v>
      </c>
    </row>
    <row r="505" spans="2:51" s="14" customFormat="1" ht="11.25">
      <c r="B505" s="203"/>
      <c r="C505" s="204"/>
      <c r="D505" s="194" t="s">
        <v>140</v>
      </c>
      <c r="E505" s="205" t="s">
        <v>19</v>
      </c>
      <c r="F505" s="206" t="s">
        <v>666</v>
      </c>
      <c r="G505" s="204"/>
      <c r="H505" s="207">
        <v>22.96</v>
      </c>
      <c r="I505" s="208"/>
      <c r="J505" s="204"/>
      <c r="K505" s="204"/>
      <c r="L505" s="209"/>
      <c r="M505" s="210"/>
      <c r="N505" s="211"/>
      <c r="O505" s="211"/>
      <c r="P505" s="211"/>
      <c r="Q505" s="211"/>
      <c r="R505" s="211"/>
      <c r="S505" s="211"/>
      <c r="T505" s="212"/>
      <c r="AT505" s="213" t="s">
        <v>140</v>
      </c>
      <c r="AU505" s="213" t="s">
        <v>79</v>
      </c>
      <c r="AV505" s="14" t="s">
        <v>79</v>
      </c>
      <c r="AW505" s="14" t="s">
        <v>31</v>
      </c>
      <c r="AX505" s="14" t="s">
        <v>69</v>
      </c>
      <c r="AY505" s="213" t="s">
        <v>128</v>
      </c>
    </row>
    <row r="506" spans="2:51" s="15" customFormat="1" ht="11.25">
      <c r="B506" s="214"/>
      <c r="C506" s="215"/>
      <c r="D506" s="194" t="s">
        <v>140</v>
      </c>
      <c r="E506" s="216" t="s">
        <v>19</v>
      </c>
      <c r="F506" s="217" t="s">
        <v>142</v>
      </c>
      <c r="G506" s="215"/>
      <c r="H506" s="218">
        <v>22.96</v>
      </c>
      <c r="I506" s="219"/>
      <c r="J506" s="215"/>
      <c r="K506" s="215"/>
      <c r="L506" s="220"/>
      <c r="M506" s="221"/>
      <c r="N506" s="222"/>
      <c r="O506" s="222"/>
      <c r="P506" s="222"/>
      <c r="Q506" s="222"/>
      <c r="R506" s="222"/>
      <c r="S506" s="222"/>
      <c r="T506" s="223"/>
      <c r="AT506" s="224" t="s">
        <v>140</v>
      </c>
      <c r="AU506" s="224" t="s">
        <v>79</v>
      </c>
      <c r="AV506" s="15" t="s">
        <v>136</v>
      </c>
      <c r="AW506" s="15" t="s">
        <v>31</v>
      </c>
      <c r="AX506" s="15" t="s">
        <v>77</v>
      </c>
      <c r="AY506" s="224" t="s">
        <v>128</v>
      </c>
    </row>
    <row r="507" spans="1:65" s="2" customFormat="1" ht="16.5" customHeight="1">
      <c r="A507" s="35"/>
      <c r="B507" s="36"/>
      <c r="C507" s="226" t="s">
        <v>667</v>
      </c>
      <c r="D507" s="226" t="s">
        <v>297</v>
      </c>
      <c r="E507" s="227" t="s">
        <v>668</v>
      </c>
      <c r="F507" s="228" t="s">
        <v>669</v>
      </c>
      <c r="G507" s="229" t="s">
        <v>670</v>
      </c>
      <c r="H507" s="230">
        <v>98.62</v>
      </c>
      <c r="I507" s="231"/>
      <c r="J507" s="232">
        <f>ROUND(I507*H507,2)</f>
        <v>0</v>
      </c>
      <c r="K507" s="228" t="s">
        <v>19</v>
      </c>
      <c r="L507" s="233"/>
      <c r="M507" s="234" t="s">
        <v>19</v>
      </c>
      <c r="N507" s="235" t="s">
        <v>40</v>
      </c>
      <c r="O507" s="65"/>
      <c r="P507" s="183">
        <f>O507*H507</f>
        <v>0</v>
      </c>
      <c r="Q507" s="183">
        <v>0</v>
      </c>
      <c r="R507" s="183">
        <f>Q507*H507</f>
        <v>0</v>
      </c>
      <c r="S507" s="183">
        <v>0</v>
      </c>
      <c r="T507" s="184">
        <f>S507*H507</f>
        <v>0</v>
      </c>
      <c r="U507" s="35"/>
      <c r="V507" s="35"/>
      <c r="W507" s="35"/>
      <c r="X507" s="35"/>
      <c r="Y507" s="35"/>
      <c r="Z507" s="35"/>
      <c r="AA507" s="35"/>
      <c r="AB507" s="35"/>
      <c r="AC507" s="35"/>
      <c r="AD507" s="35"/>
      <c r="AE507" s="35"/>
      <c r="AR507" s="185" t="s">
        <v>368</v>
      </c>
      <c r="AT507" s="185" t="s">
        <v>297</v>
      </c>
      <c r="AU507" s="185" t="s">
        <v>79</v>
      </c>
      <c r="AY507" s="18" t="s">
        <v>128</v>
      </c>
      <c r="BE507" s="186">
        <f>IF(N507="základní",J507,0)</f>
        <v>0</v>
      </c>
      <c r="BF507" s="186">
        <f>IF(N507="snížená",J507,0)</f>
        <v>0</v>
      </c>
      <c r="BG507" s="186">
        <f>IF(N507="zákl. přenesená",J507,0)</f>
        <v>0</v>
      </c>
      <c r="BH507" s="186">
        <f>IF(N507="sníž. přenesená",J507,0)</f>
        <v>0</v>
      </c>
      <c r="BI507" s="186">
        <f>IF(N507="nulová",J507,0)</f>
        <v>0</v>
      </c>
      <c r="BJ507" s="18" t="s">
        <v>77</v>
      </c>
      <c r="BK507" s="186">
        <f>ROUND(I507*H507,2)</f>
        <v>0</v>
      </c>
      <c r="BL507" s="18" t="s">
        <v>243</v>
      </c>
      <c r="BM507" s="185" t="s">
        <v>671</v>
      </c>
    </row>
    <row r="508" spans="2:51" s="14" customFormat="1" ht="11.25">
      <c r="B508" s="203"/>
      <c r="C508" s="204"/>
      <c r="D508" s="194" t="s">
        <v>140</v>
      </c>
      <c r="E508" s="205" t="s">
        <v>19</v>
      </c>
      <c r="F508" s="206" t="s">
        <v>672</v>
      </c>
      <c r="G508" s="204"/>
      <c r="H508" s="207">
        <v>91.35</v>
      </c>
      <c r="I508" s="208"/>
      <c r="J508" s="204"/>
      <c r="K508" s="204"/>
      <c r="L508" s="209"/>
      <c r="M508" s="210"/>
      <c r="N508" s="211"/>
      <c r="O508" s="211"/>
      <c r="P508" s="211"/>
      <c r="Q508" s="211"/>
      <c r="R508" s="211"/>
      <c r="S508" s="211"/>
      <c r="T508" s="212"/>
      <c r="AT508" s="213" t="s">
        <v>140</v>
      </c>
      <c r="AU508" s="213" t="s">
        <v>79</v>
      </c>
      <c r="AV508" s="14" t="s">
        <v>79</v>
      </c>
      <c r="AW508" s="14" t="s">
        <v>31</v>
      </c>
      <c r="AX508" s="14" t="s">
        <v>69</v>
      </c>
      <c r="AY508" s="213" t="s">
        <v>128</v>
      </c>
    </row>
    <row r="509" spans="2:51" s="14" customFormat="1" ht="11.25">
      <c r="B509" s="203"/>
      <c r="C509" s="204"/>
      <c r="D509" s="194" t="s">
        <v>140</v>
      </c>
      <c r="E509" s="205" t="s">
        <v>19</v>
      </c>
      <c r="F509" s="206" t="s">
        <v>673</v>
      </c>
      <c r="G509" s="204"/>
      <c r="H509" s="207">
        <v>7.27</v>
      </c>
      <c r="I509" s="208"/>
      <c r="J509" s="204"/>
      <c r="K509" s="204"/>
      <c r="L509" s="209"/>
      <c r="M509" s="210"/>
      <c r="N509" s="211"/>
      <c r="O509" s="211"/>
      <c r="P509" s="211"/>
      <c r="Q509" s="211"/>
      <c r="R509" s="211"/>
      <c r="S509" s="211"/>
      <c r="T509" s="212"/>
      <c r="AT509" s="213" t="s">
        <v>140</v>
      </c>
      <c r="AU509" s="213" t="s">
        <v>79</v>
      </c>
      <c r="AV509" s="14" t="s">
        <v>79</v>
      </c>
      <c r="AW509" s="14" t="s">
        <v>31</v>
      </c>
      <c r="AX509" s="14" t="s">
        <v>69</v>
      </c>
      <c r="AY509" s="213" t="s">
        <v>128</v>
      </c>
    </row>
    <row r="510" spans="2:51" s="15" customFormat="1" ht="11.25">
      <c r="B510" s="214"/>
      <c r="C510" s="215"/>
      <c r="D510" s="194" t="s">
        <v>140</v>
      </c>
      <c r="E510" s="216" t="s">
        <v>19</v>
      </c>
      <c r="F510" s="217" t="s">
        <v>142</v>
      </c>
      <c r="G510" s="215"/>
      <c r="H510" s="218">
        <v>98.62</v>
      </c>
      <c r="I510" s="219"/>
      <c r="J510" s="215"/>
      <c r="K510" s="215"/>
      <c r="L510" s="220"/>
      <c r="M510" s="221"/>
      <c r="N510" s="222"/>
      <c r="O510" s="222"/>
      <c r="P510" s="222"/>
      <c r="Q510" s="222"/>
      <c r="R510" s="222"/>
      <c r="S510" s="222"/>
      <c r="T510" s="223"/>
      <c r="AT510" s="224" t="s">
        <v>140</v>
      </c>
      <c r="AU510" s="224" t="s">
        <v>79</v>
      </c>
      <c r="AV510" s="15" t="s">
        <v>136</v>
      </c>
      <c r="AW510" s="15" t="s">
        <v>31</v>
      </c>
      <c r="AX510" s="15" t="s">
        <v>77</v>
      </c>
      <c r="AY510" s="224" t="s">
        <v>128</v>
      </c>
    </row>
    <row r="511" spans="1:65" s="2" customFormat="1" ht="16.5" customHeight="1">
      <c r="A511" s="35"/>
      <c r="B511" s="36"/>
      <c r="C511" s="174" t="s">
        <v>674</v>
      </c>
      <c r="D511" s="174" t="s">
        <v>131</v>
      </c>
      <c r="E511" s="175" t="s">
        <v>675</v>
      </c>
      <c r="F511" s="176" t="s">
        <v>676</v>
      </c>
      <c r="G511" s="177" t="s">
        <v>157</v>
      </c>
      <c r="H511" s="178">
        <v>87</v>
      </c>
      <c r="I511" s="179"/>
      <c r="J511" s="180">
        <f>ROUND(I511*H511,2)</f>
        <v>0</v>
      </c>
      <c r="K511" s="176" t="s">
        <v>19</v>
      </c>
      <c r="L511" s="40"/>
      <c r="M511" s="181" t="s">
        <v>19</v>
      </c>
      <c r="N511" s="182" t="s">
        <v>40</v>
      </c>
      <c r="O511" s="65"/>
      <c r="P511" s="183">
        <f>O511*H511</f>
        <v>0</v>
      </c>
      <c r="Q511" s="183">
        <v>0</v>
      </c>
      <c r="R511" s="183">
        <f>Q511*H511</f>
        <v>0</v>
      </c>
      <c r="S511" s="183">
        <v>0</v>
      </c>
      <c r="T511" s="184">
        <f>S511*H511</f>
        <v>0</v>
      </c>
      <c r="U511" s="35"/>
      <c r="V511" s="35"/>
      <c r="W511" s="35"/>
      <c r="X511" s="35"/>
      <c r="Y511" s="35"/>
      <c r="Z511" s="35"/>
      <c r="AA511" s="35"/>
      <c r="AB511" s="35"/>
      <c r="AC511" s="35"/>
      <c r="AD511" s="35"/>
      <c r="AE511" s="35"/>
      <c r="AR511" s="185" t="s">
        <v>243</v>
      </c>
      <c r="AT511" s="185" t="s">
        <v>131</v>
      </c>
      <c r="AU511" s="185" t="s">
        <v>79</v>
      </c>
      <c r="AY511" s="18" t="s">
        <v>128</v>
      </c>
      <c r="BE511" s="186">
        <f>IF(N511="základní",J511,0)</f>
        <v>0</v>
      </c>
      <c r="BF511" s="186">
        <f>IF(N511="snížená",J511,0)</f>
        <v>0</v>
      </c>
      <c r="BG511" s="186">
        <f>IF(N511="zákl. přenesená",J511,0)</f>
        <v>0</v>
      </c>
      <c r="BH511" s="186">
        <f>IF(N511="sníž. přenesená",J511,0)</f>
        <v>0</v>
      </c>
      <c r="BI511" s="186">
        <f>IF(N511="nulová",J511,0)</f>
        <v>0</v>
      </c>
      <c r="BJ511" s="18" t="s">
        <v>77</v>
      </c>
      <c r="BK511" s="186">
        <f>ROUND(I511*H511,2)</f>
        <v>0</v>
      </c>
      <c r="BL511" s="18" t="s">
        <v>243</v>
      </c>
      <c r="BM511" s="185" t="s">
        <v>677</v>
      </c>
    </row>
    <row r="512" spans="1:65" s="2" customFormat="1" ht="44.25" customHeight="1">
      <c r="A512" s="35"/>
      <c r="B512" s="36"/>
      <c r="C512" s="174" t="s">
        <v>678</v>
      </c>
      <c r="D512" s="174" t="s">
        <v>131</v>
      </c>
      <c r="E512" s="175" t="s">
        <v>679</v>
      </c>
      <c r="F512" s="176" t="s">
        <v>680</v>
      </c>
      <c r="G512" s="177" t="s">
        <v>523</v>
      </c>
      <c r="H512" s="247"/>
      <c r="I512" s="179"/>
      <c r="J512" s="180">
        <f>ROUND(I512*H512,2)</f>
        <v>0</v>
      </c>
      <c r="K512" s="176" t="s">
        <v>135</v>
      </c>
      <c r="L512" s="40"/>
      <c r="M512" s="181" t="s">
        <v>19</v>
      </c>
      <c r="N512" s="182" t="s">
        <v>40</v>
      </c>
      <c r="O512" s="65"/>
      <c r="P512" s="183">
        <f>O512*H512</f>
        <v>0</v>
      </c>
      <c r="Q512" s="183">
        <v>0</v>
      </c>
      <c r="R512" s="183">
        <f>Q512*H512</f>
        <v>0</v>
      </c>
      <c r="S512" s="183">
        <v>0</v>
      </c>
      <c r="T512" s="184">
        <f>S512*H512</f>
        <v>0</v>
      </c>
      <c r="U512" s="35"/>
      <c r="V512" s="35"/>
      <c r="W512" s="35"/>
      <c r="X512" s="35"/>
      <c r="Y512" s="35"/>
      <c r="Z512" s="35"/>
      <c r="AA512" s="35"/>
      <c r="AB512" s="35"/>
      <c r="AC512" s="35"/>
      <c r="AD512" s="35"/>
      <c r="AE512" s="35"/>
      <c r="AR512" s="185" t="s">
        <v>243</v>
      </c>
      <c r="AT512" s="185" t="s">
        <v>131</v>
      </c>
      <c r="AU512" s="185" t="s">
        <v>79</v>
      </c>
      <c r="AY512" s="18" t="s">
        <v>128</v>
      </c>
      <c r="BE512" s="186">
        <f>IF(N512="základní",J512,0)</f>
        <v>0</v>
      </c>
      <c r="BF512" s="186">
        <f>IF(N512="snížená",J512,0)</f>
        <v>0</v>
      </c>
      <c r="BG512" s="186">
        <f>IF(N512="zákl. přenesená",J512,0)</f>
        <v>0</v>
      </c>
      <c r="BH512" s="186">
        <f>IF(N512="sníž. přenesená",J512,0)</f>
        <v>0</v>
      </c>
      <c r="BI512" s="186">
        <f>IF(N512="nulová",J512,0)</f>
        <v>0</v>
      </c>
      <c r="BJ512" s="18" t="s">
        <v>77</v>
      </c>
      <c r="BK512" s="186">
        <f>ROUND(I512*H512,2)</f>
        <v>0</v>
      </c>
      <c r="BL512" s="18" t="s">
        <v>243</v>
      </c>
      <c r="BM512" s="185" t="s">
        <v>681</v>
      </c>
    </row>
    <row r="513" spans="1:47" s="2" customFormat="1" ht="11.25">
      <c r="A513" s="35"/>
      <c r="B513" s="36"/>
      <c r="C513" s="37"/>
      <c r="D513" s="187" t="s">
        <v>138</v>
      </c>
      <c r="E513" s="37"/>
      <c r="F513" s="188" t="s">
        <v>682</v>
      </c>
      <c r="G513" s="37"/>
      <c r="H513" s="37"/>
      <c r="I513" s="189"/>
      <c r="J513" s="37"/>
      <c r="K513" s="37"/>
      <c r="L513" s="40"/>
      <c r="M513" s="190"/>
      <c r="N513" s="191"/>
      <c r="O513" s="65"/>
      <c r="P513" s="65"/>
      <c r="Q513" s="65"/>
      <c r="R513" s="65"/>
      <c r="S513" s="65"/>
      <c r="T513" s="66"/>
      <c r="U513" s="35"/>
      <c r="V513" s="35"/>
      <c r="W513" s="35"/>
      <c r="X513" s="35"/>
      <c r="Y513" s="35"/>
      <c r="Z513" s="35"/>
      <c r="AA513" s="35"/>
      <c r="AB513" s="35"/>
      <c r="AC513" s="35"/>
      <c r="AD513" s="35"/>
      <c r="AE513" s="35"/>
      <c r="AT513" s="18" t="s">
        <v>138</v>
      </c>
      <c r="AU513" s="18" t="s">
        <v>79</v>
      </c>
    </row>
    <row r="514" spans="1:47" s="2" customFormat="1" ht="126.75">
      <c r="A514" s="35"/>
      <c r="B514" s="36"/>
      <c r="C514" s="37"/>
      <c r="D514" s="194" t="s">
        <v>194</v>
      </c>
      <c r="E514" s="37"/>
      <c r="F514" s="225" t="s">
        <v>628</v>
      </c>
      <c r="G514" s="37"/>
      <c r="H514" s="37"/>
      <c r="I514" s="189"/>
      <c r="J514" s="37"/>
      <c r="K514" s="37"/>
      <c r="L514" s="40"/>
      <c r="M514" s="190"/>
      <c r="N514" s="191"/>
      <c r="O514" s="65"/>
      <c r="P514" s="65"/>
      <c r="Q514" s="65"/>
      <c r="R514" s="65"/>
      <c r="S514" s="65"/>
      <c r="T514" s="66"/>
      <c r="U514" s="35"/>
      <c r="V514" s="35"/>
      <c r="W514" s="35"/>
      <c r="X514" s="35"/>
      <c r="Y514" s="35"/>
      <c r="Z514" s="35"/>
      <c r="AA514" s="35"/>
      <c r="AB514" s="35"/>
      <c r="AC514" s="35"/>
      <c r="AD514" s="35"/>
      <c r="AE514" s="35"/>
      <c r="AT514" s="18" t="s">
        <v>194</v>
      </c>
      <c r="AU514" s="18" t="s">
        <v>79</v>
      </c>
    </row>
    <row r="515" spans="2:63" s="12" customFormat="1" ht="22.9" customHeight="1">
      <c r="B515" s="158"/>
      <c r="C515" s="159"/>
      <c r="D515" s="160" t="s">
        <v>68</v>
      </c>
      <c r="E515" s="172" t="s">
        <v>683</v>
      </c>
      <c r="F515" s="172" t="s">
        <v>684</v>
      </c>
      <c r="G515" s="159"/>
      <c r="H515" s="159"/>
      <c r="I515" s="162"/>
      <c r="J515" s="173">
        <f>BK515</f>
        <v>0</v>
      </c>
      <c r="K515" s="159"/>
      <c r="L515" s="164"/>
      <c r="M515" s="165"/>
      <c r="N515" s="166"/>
      <c r="O515" s="166"/>
      <c r="P515" s="167">
        <f>P516</f>
        <v>0</v>
      </c>
      <c r="Q515" s="166"/>
      <c r="R515" s="167">
        <f>R516</f>
        <v>0</v>
      </c>
      <c r="S515" s="166"/>
      <c r="T515" s="168">
        <f>T516</f>
        <v>0</v>
      </c>
      <c r="AR515" s="169" t="s">
        <v>79</v>
      </c>
      <c r="AT515" s="170" t="s">
        <v>68</v>
      </c>
      <c r="AU515" s="170" t="s">
        <v>77</v>
      </c>
      <c r="AY515" s="169" t="s">
        <v>128</v>
      </c>
      <c r="BK515" s="171">
        <f>BK516</f>
        <v>0</v>
      </c>
    </row>
    <row r="516" spans="1:65" s="2" customFormat="1" ht="21.75" customHeight="1">
      <c r="A516" s="35"/>
      <c r="B516" s="36"/>
      <c r="C516" s="174" t="s">
        <v>685</v>
      </c>
      <c r="D516" s="174" t="s">
        <v>131</v>
      </c>
      <c r="E516" s="175" t="s">
        <v>686</v>
      </c>
      <c r="F516" s="176" t="s">
        <v>687</v>
      </c>
      <c r="G516" s="177" t="s">
        <v>134</v>
      </c>
      <c r="H516" s="178">
        <v>11</v>
      </c>
      <c r="I516" s="179"/>
      <c r="J516" s="180">
        <f>ROUND(I516*H516,2)</f>
        <v>0</v>
      </c>
      <c r="K516" s="176" t="s">
        <v>19</v>
      </c>
      <c r="L516" s="40"/>
      <c r="M516" s="181" t="s">
        <v>19</v>
      </c>
      <c r="N516" s="182" t="s">
        <v>40</v>
      </c>
      <c r="O516" s="65"/>
      <c r="P516" s="183">
        <f>O516*H516</f>
        <v>0</v>
      </c>
      <c r="Q516" s="183">
        <v>0</v>
      </c>
      <c r="R516" s="183">
        <f>Q516*H516</f>
        <v>0</v>
      </c>
      <c r="S516" s="183">
        <v>0</v>
      </c>
      <c r="T516" s="184">
        <f>S516*H516</f>
        <v>0</v>
      </c>
      <c r="U516" s="35"/>
      <c r="V516" s="35"/>
      <c r="W516" s="35"/>
      <c r="X516" s="35"/>
      <c r="Y516" s="35"/>
      <c r="Z516" s="35"/>
      <c r="AA516" s="35"/>
      <c r="AB516" s="35"/>
      <c r="AC516" s="35"/>
      <c r="AD516" s="35"/>
      <c r="AE516" s="35"/>
      <c r="AR516" s="185" t="s">
        <v>243</v>
      </c>
      <c r="AT516" s="185" t="s">
        <v>131</v>
      </c>
      <c r="AU516" s="185" t="s">
        <v>79</v>
      </c>
      <c r="AY516" s="18" t="s">
        <v>128</v>
      </c>
      <c r="BE516" s="186">
        <f>IF(N516="základní",J516,0)</f>
        <v>0</v>
      </c>
      <c r="BF516" s="186">
        <f>IF(N516="snížená",J516,0)</f>
        <v>0</v>
      </c>
      <c r="BG516" s="186">
        <f>IF(N516="zákl. přenesená",J516,0)</f>
        <v>0</v>
      </c>
      <c r="BH516" s="186">
        <f>IF(N516="sníž. přenesená",J516,0)</f>
        <v>0</v>
      </c>
      <c r="BI516" s="186">
        <f>IF(N516="nulová",J516,0)</f>
        <v>0</v>
      </c>
      <c r="BJ516" s="18" t="s">
        <v>77</v>
      </c>
      <c r="BK516" s="186">
        <f>ROUND(I516*H516,2)</f>
        <v>0</v>
      </c>
      <c r="BL516" s="18" t="s">
        <v>243</v>
      </c>
      <c r="BM516" s="185" t="s">
        <v>688</v>
      </c>
    </row>
    <row r="517" spans="2:63" s="12" customFormat="1" ht="22.9" customHeight="1">
      <c r="B517" s="158"/>
      <c r="C517" s="159"/>
      <c r="D517" s="160" t="s">
        <v>68</v>
      </c>
      <c r="E517" s="172" t="s">
        <v>689</v>
      </c>
      <c r="F517" s="172" t="s">
        <v>690</v>
      </c>
      <c r="G517" s="159"/>
      <c r="H517" s="159"/>
      <c r="I517" s="162"/>
      <c r="J517" s="173">
        <f>BK517</f>
        <v>0</v>
      </c>
      <c r="K517" s="159"/>
      <c r="L517" s="164"/>
      <c r="M517" s="165"/>
      <c r="N517" s="166"/>
      <c r="O517" s="166"/>
      <c r="P517" s="167">
        <f>SUM(P518:P536)</f>
        <v>0</v>
      </c>
      <c r="Q517" s="166"/>
      <c r="R517" s="167">
        <f>SUM(R518:R536)</f>
        <v>0.29952</v>
      </c>
      <c r="S517" s="166"/>
      <c r="T517" s="168">
        <f>SUM(T518:T536)</f>
        <v>0</v>
      </c>
      <c r="AR517" s="169" t="s">
        <v>79</v>
      </c>
      <c r="AT517" s="170" t="s">
        <v>68</v>
      </c>
      <c r="AU517" s="170" t="s">
        <v>77</v>
      </c>
      <c r="AY517" s="169" t="s">
        <v>128</v>
      </c>
      <c r="BK517" s="171">
        <f>SUM(BK518:BK536)</f>
        <v>0</v>
      </c>
    </row>
    <row r="518" spans="1:65" s="2" customFormat="1" ht="24.2" customHeight="1">
      <c r="A518" s="35"/>
      <c r="B518" s="36"/>
      <c r="C518" s="174" t="s">
        <v>691</v>
      </c>
      <c r="D518" s="174" t="s">
        <v>131</v>
      </c>
      <c r="E518" s="175" t="s">
        <v>692</v>
      </c>
      <c r="F518" s="176" t="s">
        <v>693</v>
      </c>
      <c r="G518" s="177" t="s">
        <v>157</v>
      </c>
      <c r="H518" s="178">
        <v>599.04</v>
      </c>
      <c r="I518" s="179"/>
      <c r="J518" s="180">
        <f>ROUND(I518*H518,2)</f>
        <v>0</v>
      </c>
      <c r="K518" s="176" t="s">
        <v>19</v>
      </c>
      <c r="L518" s="40"/>
      <c r="M518" s="181" t="s">
        <v>19</v>
      </c>
      <c r="N518" s="182" t="s">
        <v>40</v>
      </c>
      <c r="O518" s="65"/>
      <c r="P518" s="183">
        <f>O518*H518</f>
        <v>0</v>
      </c>
      <c r="Q518" s="183">
        <v>0</v>
      </c>
      <c r="R518" s="183">
        <f>Q518*H518</f>
        <v>0</v>
      </c>
      <c r="S518" s="183">
        <v>0</v>
      </c>
      <c r="T518" s="184">
        <f>S518*H518</f>
        <v>0</v>
      </c>
      <c r="U518" s="35"/>
      <c r="V518" s="35"/>
      <c r="W518" s="35"/>
      <c r="X518" s="35"/>
      <c r="Y518" s="35"/>
      <c r="Z518" s="35"/>
      <c r="AA518" s="35"/>
      <c r="AB518" s="35"/>
      <c r="AC518" s="35"/>
      <c r="AD518" s="35"/>
      <c r="AE518" s="35"/>
      <c r="AR518" s="185" t="s">
        <v>136</v>
      </c>
      <c r="AT518" s="185" t="s">
        <v>131</v>
      </c>
      <c r="AU518" s="185" t="s">
        <v>79</v>
      </c>
      <c r="AY518" s="18" t="s">
        <v>128</v>
      </c>
      <c r="BE518" s="186">
        <f>IF(N518="základní",J518,0)</f>
        <v>0</v>
      </c>
      <c r="BF518" s="186">
        <f>IF(N518="snížená",J518,0)</f>
        <v>0</v>
      </c>
      <c r="BG518" s="186">
        <f>IF(N518="zákl. přenesená",J518,0)</f>
        <v>0</v>
      </c>
      <c r="BH518" s="186">
        <f>IF(N518="sníž. přenesená",J518,0)</f>
        <v>0</v>
      </c>
      <c r="BI518" s="186">
        <f>IF(N518="nulová",J518,0)</f>
        <v>0</v>
      </c>
      <c r="BJ518" s="18" t="s">
        <v>77</v>
      </c>
      <c r="BK518" s="186">
        <f>ROUND(I518*H518,2)</f>
        <v>0</v>
      </c>
      <c r="BL518" s="18" t="s">
        <v>136</v>
      </c>
      <c r="BM518" s="185" t="s">
        <v>694</v>
      </c>
    </row>
    <row r="519" spans="1:65" s="2" customFormat="1" ht="24.2" customHeight="1">
      <c r="A519" s="35"/>
      <c r="B519" s="36"/>
      <c r="C519" s="174" t="s">
        <v>695</v>
      </c>
      <c r="D519" s="174" t="s">
        <v>131</v>
      </c>
      <c r="E519" s="175" t="s">
        <v>696</v>
      </c>
      <c r="F519" s="176" t="s">
        <v>697</v>
      </c>
      <c r="G519" s="177" t="s">
        <v>157</v>
      </c>
      <c r="H519" s="178">
        <v>599.04</v>
      </c>
      <c r="I519" s="179"/>
      <c r="J519" s="180">
        <f>ROUND(I519*H519,2)</f>
        <v>0</v>
      </c>
      <c r="K519" s="176" t="s">
        <v>135</v>
      </c>
      <c r="L519" s="40"/>
      <c r="M519" s="181" t="s">
        <v>19</v>
      </c>
      <c r="N519" s="182" t="s">
        <v>40</v>
      </c>
      <c r="O519" s="65"/>
      <c r="P519" s="183">
        <f>O519*H519</f>
        <v>0</v>
      </c>
      <c r="Q519" s="183">
        <v>0.00021</v>
      </c>
      <c r="R519" s="183">
        <f>Q519*H519</f>
        <v>0.1257984</v>
      </c>
      <c r="S519" s="183">
        <v>0</v>
      </c>
      <c r="T519" s="184">
        <f>S519*H519</f>
        <v>0</v>
      </c>
      <c r="U519" s="35"/>
      <c r="V519" s="35"/>
      <c r="W519" s="35"/>
      <c r="X519" s="35"/>
      <c r="Y519" s="35"/>
      <c r="Z519" s="35"/>
      <c r="AA519" s="35"/>
      <c r="AB519" s="35"/>
      <c r="AC519" s="35"/>
      <c r="AD519" s="35"/>
      <c r="AE519" s="35"/>
      <c r="AR519" s="185" t="s">
        <v>136</v>
      </c>
      <c r="AT519" s="185" t="s">
        <v>131</v>
      </c>
      <c r="AU519" s="185" t="s">
        <v>79</v>
      </c>
      <c r="AY519" s="18" t="s">
        <v>128</v>
      </c>
      <c r="BE519" s="186">
        <f>IF(N519="základní",J519,0)</f>
        <v>0</v>
      </c>
      <c r="BF519" s="186">
        <f>IF(N519="snížená",J519,0)</f>
        <v>0</v>
      </c>
      <c r="BG519" s="186">
        <f>IF(N519="zákl. přenesená",J519,0)</f>
        <v>0</v>
      </c>
      <c r="BH519" s="186">
        <f>IF(N519="sníž. přenesená",J519,0)</f>
        <v>0</v>
      </c>
      <c r="BI519" s="186">
        <f>IF(N519="nulová",J519,0)</f>
        <v>0</v>
      </c>
      <c r="BJ519" s="18" t="s">
        <v>77</v>
      </c>
      <c r="BK519" s="186">
        <f>ROUND(I519*H519,2)</f>
        <v>0</v>
      </c>
      <c r="BL519" s="18" t="s">
        <v>136</v>
      </c>
      <c r="BM519" s="185" t="s">
        <v>698</v>
      </c>
    </row>
    <row r="520" spans="1:47" s="2" customFormat="1" ht="11.25">
      <c r="A520" s="35"/>
      <c r="B520" s="36"/>
      <c r="C520" s="37"/>
      <c r="D520" s="187" t="s">
        <v>138</v>
      </c>
      <c r="E520" s="37"/>
      <c r="F520" s="188" t="s">
        <v>699</v>
      </c>
      <c r="G520" s="37"/>
      <c r="H520" s="37"/>
      <c r="I520" s="189"/>
      <c r="J520" s="37"/>
      <c r="K520" s="37"/>
      <c r="L520" s="40"/>
      <c r="M520" s="190"/>
      <c r="N520" s="191"/>
      <c r="O520" s="65"/>
      <c r="P520" s="65"/>
      <c r="Q520" s="65"/>
      <c r="R520" s="65"/>
      <c r="S520" s="65"/>
      <c r="T520" s="66"/>
      <c r="U520" s="35"/>
      <c r="V520" s="35"/>
      <c r="W520" s="35"/>
      <c r="X520" s="35"/>
      <c r="Y520" s="35"/>
      <c r="Z520" s="35"/>
      <c r="AA520" s="35"/>
      <c r="AB520" s="35"/>
      <c r="AC520" s="35"/>
      <c r="AD520" s="35"/>
      <c r="AE520" s="35"/>
      <c r="AT520" s="18" t="s">
        <v>138</v>
      </c>
      <c r="AU520" s="18" t="s">
        <v>79</v>
      </c>
    </row>
    <row r="521" spans="2:51" s="13" customFormat="1" ht="11.25">
      <c r="B521" s="192"/>
      <c r="C521" s="193"/>
      <c r="D521" s="194" t="s">
        <v>140</v>
      </c>
      <c r="E521" s="195" t="s">
        <v>19</v>
      </c>
      <c r="F521" s="196" t="s">
        <v>700</v>
      </c>
      <c r="G521" s="193"/>
      <c r="H521" s="195" t="s">
        <v>19</v>
      </c>
      <c r="I521" s="197"/>
      <c r="J521" s="193"/>
      <c r="K521" s="193"/>
      <c r="L521" s="198"/>
      <c r="M521" s="199"/>
      <c r="N521" s="200"/>
      <c r="O521" s="200"/>
      <c r="P521" s="200"/>
      <c r="Q521" s="200"/>
      <c r="R521" s="200"/>
      <c r="S521" s="200"/>
      <c r="T521" s="201"/>
      <c r="AT521" s="202" t="s">
        <v>140</v>
      </c>
      <c r="AU521" s="202" t="s">
        <v>79</v>
      </c>
      <c r="AV521" s="13" t="s">
        <v>77</v>
      </c>
      <c r="AW521" s="13" t="s">
        <v>31</v>
      </c>
      <c r="AX521" s="13" t="s">
        <v>69</v>
      </c>
      <c r="AY521" s="202" t="s">
        <v>128</v>
      </c>
    </row>
    <row r="522" spans="2:51" s="14" customFormat="1" ht="33.75">
      <c r="B522" s="203"/>
      <c r="C522" s="204"/>
      <c r="D522" s="194" t="s">
        <v>140</v>
      </c>
      <c r="E522" s="205" t="s">
        <v>19</v>
      </c>
      <c r="F522" s="206" t="s">
        <v>701</v>
      </c>
      <c r="G522" s="204"/>
      <c r="H522" s="207">
        <v>439.392</v>
      </c>
      <c r="I522" s="208"/>
      <c r="J522" s="204"/>
      <c r="K522" s="204"/>
      <c r="L522" s="209"/>
      <c r="M522" s="210"/>
      <c r="N522" s="211"/>
      <c r="O522" s="211"/>
      <c r="P522" s="211"/>
      <c r="Q522" s="211"/>
      <c r="R522" s="211"/>
      <c r="S522" s="211"/>
      <c r="T522" s="212"/>
      <c r="AT522" s="213" t="s">
        <v>140</v>
      </c>
      <c r="AU522" s="213" t="s">
        <v>79</v>
      </c>
      <c r="AV522" s="14" t="s">
        <v>79</v>
      </c>
      <c r="AW522" s="14" t="s">
        <v>31</v>
      </c>
      <c r="AX522" s="14" t="s">
        <v>69</v>
      </c>
      <c r="AY522" s="213" t="s">
        <v>128</v>
      </c>
    </row>
    <row r="523" spans="2:51" s="14" customFormat="1" ht="11.25">
      <c r="B523" s="203"/>
      <c r="C523" s="204"/>
      <c r="D523" s="194" t="s">
        <v>140</v>
      </c>
      <c r="E523" s="205" t="s">
        <v>19</v>
      </c>
      <c r="F523" s="206" t="s">
        <v>232</v>
      </c>
      <c r="G523" s="204"/>
      <c r="H523" s="207">
        <v>10.278</v>
      </c>
      <c r="I523" s="208"/>
      <c r="J523" s="204"/>
      <c r="K523" s="204"/>
      <c r="L523" s="209"/>
      <c r="M523" s="210"/>
      <c r="N523" s="211"/>
      <c r="O523" s="211"/>
      <c r="P523" s="211"/>
      <c r="Q523" s="211"/>
      <c r="R523" s="211"/>
      <c r="S523" s="211"/>
      <c r="T523" s="212"/>
      <c r="AT523" s="213" t="s">
        <v>140</v>
      </c>
      <c r="AU523" s="213" t="s">
        <v>79</v>
      </c>
      <c r="AV523" s="14" t="s">
        <v>79</v>
      </c>
      <c r="AW523" s="14" t="s">
        <v>31</v>
      </c>
      <c r="AX523" s="14" t="s">
        <v>69</v>
      </c>
      <c r="AY523" s="213" t="s">
        <v>128</v>
      </c>
    </row>
    <row r="524" spans="2:51" s="13" customFormat="1" ht="11.25">
      <c r="B524" s="192"/>
      <c r="C524" s="193"/>
      <c r="D524" s="194" t="s">
        <v>140</v>
      </c>
      <c r="E524" s="195" t="s">
        <v>19</v>
      </c>
      <c r="F524" s="196" t="s">
        <v>702</v>
      </c>
      <c r="G524" s="193"/>
      <c r="H524" s="195" t="s">
        <v>19</v>
      </c>
      <c r="I524" s="197"/>
      <c r="J524" s="193"/>
      <c r="K524" s="193"/>
      <c r="L524" s="198"/>
      <c r="M524" s="199"/>
      <c r="N524" s="200"/>
      <c r="O524" s="200"/>
      <c r="P524" s="200"/>
      <c r="Q524" s="200"/>
      <c r="R524" s="200"/>
      <c r="S524" s="200"/>
      <c r="T524" s="201"/>
      <c r="AT524" s="202" t="s">
        <v>140</v>
      </c>
      <c r="AU524" s="202" t="s">
        <v>79</v>
      </c>
      <c r="AV524" s="13" t="s">
        <v>77</v>
      </c>
      <c r="AW524" s="13" t="s">
        <v>31</v>
      </c>
      <c r="AX524" s="13" t="s">
        <v>69</v>
      </c>
      <c r="AY524" s="202" t="s">
        <v>128</v>
      </c>
    </row>
    <row r="525" spans="2:51" s="14" customFormat="1" ht="11.25">
      <c r="B525" s="203"/>
      <c r="C525" s="204"/>
      <c r="D525" s="194" t="s">
        <v>140</v>
      </c>
      <c r="E525" s="205" t="s">
        <v>19</v>
      </c>
      <c r="F525" s="206" t="s">
        <v>703</v>
      </c>
      <c r="G525" s="204"/>
      <c r="H525" s="207">
        <v>-87</v>
      </c>
      <c r="I525" s="208"/>
      <c r="J525" s="204"/>
      <c r="K525" s="204"/>
      <c r="L525" s="209"/>
      <c r="M525" s="210"/>
      <c r="N525" s="211"/>
      <c r="O525" s="211"/>
      <c r="P525" s="211"/>
      <c r="Q525" s="211"/>
      <c r="R525" s="211"/>
      <c r="S525" s="211"/>
      <c r="T525" s="212"/>
      <c r="AT525" s="213" t="s">
        <v>140</v>
      </c>
      <c r="AU525" s="213" t="s">
        <v>79</v>
      </c>
      <c r="AV525" s="14" t="s">
        <v>79</v>
      </c>
      <c r="AW525" s="14" t="s">
        <v>31</v>
      </c>
      <c r="AX525" s="14" t="s">
        <v>69</v>
      </c>
      <c r="AY525" s="213" t="s">
        <v>128</v>
      </c>
    </row>
    <row r="526" spans="2:51" s="16" customFormat="1" ht="11.25">
      <c r="B526" s="236"/>
      <c r="C526" s="237"/>
      <c r="D526" s="194" t="s">
        <v>140</v>
      </c>
      <c r="E526" s="238" t="s">
        <v>19</v>
      </c>
      <c r="F526" s="239" t="s">
        <v>331</v>
      </c>
      <c r="G526" s="237"/>
      <c r="H526" s="240">
        <v>362.67</v>
      </c>
      <c r="I526" s="241"/>
      <c r="J526" s="237"/>
      <c r="K526" s="237"/>
      <c r="L526" s="242"/>
      <c r="M526" s="243"/>
      <c r="N526" s="244"/>
      <c r="O526" s="244"/>
      <c r="P526" s="244"/>
      <c r="Q526" s="244"/>
      <c r="R526" s="244"/>
      <c r="S526" s="244"/>
      <c r="T526" s="245"/>
      <c r="AT526" s="246" t="s">
        <v>140</v>
      </c>
      <c r="AU526" s="246" t="s">
        <v>79</v>
      </c>
      <c r="AV526" s="16" t="s">
        <v>129</v>
      </c>
      <c r="AW526" s="16" t="s">
        <v>31</v>
      </c>
      <c r="AX526" s="16" t="s">
        <v>69</v>
      </c>
      <c r="AY526" s="246" t="s">
        <v>128</v>
      </c>
    </row>
    <row r="527" spans="2:51" s="13" customFormat="1" ht="11.25">
      <c r="B527" s="192"/>
      <c r="C527" s="193"/>
      <c r="D527" s="194" t="s">
        <v>140</v>
      </c>
      <c r="E527" s="195" t="s">
        <v>19</v>
      </c>
      <c r="F527" s="196" t="s">
        <v>704</v>
      </c>
      <c r="G527" s="193"/>
      <c r="H527" s="195" t="s">
        <v>19</v>
      </c>
      <c r="I527" s="197"/>
      <c r="J527" s="193"/>
      <c r="K527" s="193"/>
      <c r="L527" s="198"/>
      <c r="M527" s="199"/>
      <c r="N527" s="200"/>
      <c r="O527" s="200"/>
      <c r="P527" s="200"/>
      <c r="Q527" s="200"/>
      <c r="R527" s="200"/>
      <c r="S527" s="200"/>
      <c r="T527" s="201"/>
      <c r="AT527" s="202" t="s">
        <v>140</v>
      </c>
      <c r="AU527" s="202" t="s">
        <v>79</v>
      </c>
      <c r="AV527" s="13" t="s">
        <v>77</v>
      </c>
      <c r="AW527" s="13" t="s">
        <v>31</v>
      </c>
      <c r="AX527" s="13" t="s">
        <v>69</v>
      </c>
      <c r="AY527" s="202" t="s">
        <v>128</v>
      </c>
    </row>
    <row r="528" spans="2:51" s="14" customFormat="1" ht="11.25">
      <c r="B528" s="203"/>
      <c r="C528" s="204"/>
      <c r="D528" s="194" t="s">
        <v>140</v>
      </c>
      <c r="E528" s="205" t="s">
        <v>19</v>
      </c>
      <c r="F528" s="206" t="s">
        <v>181</v>
      </c>
      <c r="G528" s="204"/>
      <c r="H528" s="207">
        <v>133.85</v>
      </c>
      <c r="I528" s="208"/>
      <c r="J528" s="204"/>
      <c r="K528" s="204"/>
      <c r="L528" s="209"/>
      <c r="M528" s="210"/>
      <c r="N528" s="211"/>
      <c r="O528" s="211"/>
      <c r="P528" s="211"/>
      <c r="Q528" s="211"/>
      <c r="R528" s="211"/>
      <c r="S528" s="211"/>
      <c r="T528" s="212"/>
      <c r="AT528" s="213" t="s">
        <v>140</v>
      </c>
      <c r="AU528" s="213" t="s">
        <v>79</v>
      </c>
      <c r="AV528" s="14" t="s">
        <v>79</v>
      </c>
      <c r="AW528" s="14" t="s">
        <v>31</v>
      </c>
      <c r="AX528" s="14" t="s">
        <v>69</v>
      </c>
      <c r="AY528" s="213" t="s">
        <v>128</v>
      </c>
    </row>
    <row r="529" spans="2:51" s="14" customFormat="1" ht="11.25">
      <c r="B529" s="203"/>
      <c r="C529" s="204"/>
      <c r="D529" s="194" t="s">
        <v>140</v>
      </c>
      <c r="E529" s="205" t="s">
        <v>19</v>
      </c>
      <c r="F529" s="206" t="s">
        <v>705</v>
      </c>
      <c r="G529" s="204"/>
      <c r="H529" s="207">
        <v>2.52</v>
      </c>
      <c r="I529" s="208"/>
      <c r="J529" s="204"/>
      <c r="K529" s="204"/>
      <c r="L529" s="209"/>
      <c r="M529" s="210"/>
      <c r="N529" s="211"/>
      <c r="O529" s="211"/>
      <c r="P529" s="211"/>
      <c r="Q529" s="211"/>
      <c r="R529" s="211"/>
      <c r="S529" s="211"/>
      <c r="T529" s="212"/>
      <c r="AT529" s="213" t="s">
        <v>140</v>
      </c>
      <c r="AU529" s="213" t="s">
        <v>79</v>
      </c>
      <c r="AV529" s="14" t="s">
        <v>79</v>
      </c>
      <c r="AW529" s="14" t="s">
        <v>31</v>
      </c>
      <c r="AX529" s="14" t="s">
        <v>69</v>
      </c>
      <c r="AY529" s="213" t="s">
        <v>128</v>
      </c>
    </row>
    <row r="530" spans="2:51" s="16" customFormat="1" ht="11.25">
      <c r="B530" s="236"/>
      <c r="C530" s="237"/>
      <c r="D530" s="194" t="s">
        <v>140</v>
      </c>
      <c r="E530" s="238" t="s">
        <v>19</v>
      </c>
      <c r="F530" s="239" t="s">
        <v>331</v>
      </c>
      <c r="G530" s="237"/>
      <c r="H530" s="240">
        <v>136.37</v>
      </c>
      <c r="I530" s="241"/>
      <c r="J530" s="237"/>
      <c r="K530" s="237"/>
      <c r="L530" s="242"/>
      <c r="M530" s="243"/>
      <c r="N530" s="244"/>
      <c r="O530" s="244"/>
      <c r="P530" s="244"/>
      <c r="Q530" s="244"/>
      <c r="R530" s="244"/>
      <c r="S530" s="244"/>
      <c r="T530" s="245"/>
      <c r="AT530" s="246" t="s">
        <v>140</v>
      </c>
      <c r="AU530" s="246" t="s">
        <v>79</v>
      </c>
      <c r="AV530" s="16" t="s">
        <v>129</v>
      </c>
      <c r="AW530" s="16" t="s">
        <v>31</v>
      </c>
      <c r="AX530" s="16" t="s">
        <v>69</v>
      </c>
      <c r="AY530" s="246" t="s">
        <v>128</v>
      </c>
    </row>
    <row r="531" spans="2:51" s="13" customFormat="1" ht="11.25">
      <c r="B531" s="192"/>
      <c r="C531" s="193"/>
      <c r="D531" s="194" t="s">
        <v>140</v>
      </c>
      <c r="E531" s="195" t="s">
        <v>19</v>
      </c>
      <c r="F531" s="196" t="s">
        <v>706</v>
      </c>
      <c r="G531" s="193"/>
      <c r="H531" s="195" t="s">
        <v>19</v>
      </c>
      <c r="I531" s="197"/>
      <c r="J531" s="193"/>
      <c r="K531" s="193"/>
      <c r="L531" s="198"/>
      <c r="M531" s="199"/>
      <c r="N531" s="200"/>
      <c r="O531" s="200"/>
      <c r="P531" s="200"/>
      <c r="Q531" s="200"/>
      <c r="R531" s="200"/>
      <c r="S531" s="200"/>
      <c r="T531" s="201"/>
      <c r="AT531" s="202" t="s">
        <v>140</v>
      </c>
      <c r="AU531" s="202" t="s">
        <v>79</v>
      </c>
      <c r="AV531" s="13" t="s">
        <v>77</v>
      </c>
      <c r="AW531" s="13" t="s">
        <v>31</v>
      </c>
      <c r="AX531" s="13" t="s">
        <v>69</v>
      </c>
      <c r="AY531" s="202" t="s">
        <v>128</v>
      </c>
    </row>
    <row r="532" spans="2:51" s="14" customFormat="1" ht="11.25">
      <c r="B532" s="203"/>
      <c r="C532" s="204"/>
      <c r="D532" s="194" t="s">
        <v>140</v>
      </c>
      <c r="E532" s="205" t="s">
        <v>19</v>
      </c>
      <c r="F532" s="206" t="s">
        <v>707</v>
      </c>
      <c r="G532" s="204"/>
      <c r="H532" s="207">
        <v>100</v>
      </c>
      <c r="I532" s="208"/>
      <c r="J532" s="204"/>
      <c r="K532" s="204"/>
      <c r="L532" s="209"/>
      <c r="M532" s="210"/>
      <c r="N532" s="211"/>
      <c r="O532" s="211"/>
      <c r="P532" s="211"/>
      <c r="Q532" s="211"/>
      <c r="R532" s="211"/>
      <c r="S532" s="211"/>
      <c r="T532" s="212"/>
      <c r="AT532" s="213" t="s">
        <v>140</v>
      </c>
      <c r="AU532" s="213" t="s">
        <v>79</v>
      </c>
      <c r="AV532" s="14" t="s">
        <v>79</v>
      </c>
      <c r="AW532" s="14" t="s">
        <v>31</v>
      </c>
      <c r="AX532" s="14" t="s">
        <v>69</v>
      </c>
      <c r="AY532" s="213" t="s">
        <v>128</v>
      </c>
    </row>
    <row r="533" spans="2:51" s="16" customFormat="1" ht="11.25">
      <c r="B533" s="236"/>
      <c r="C533" s="237"/>
      <c r="D533" s="194" t="s">
        <v>140</v>
      </c>
      <c r="E533" s="238" t="s">
        <v>19</v>
      </c>
      <c r="F533" s="239" t="s">
        <v>331</v>
      </c>
      <c r="G533" s="237"/>
      <c r="H533" s="240">
        <v>100</v>
      </c>
      <c r="I533" s="241"/>
      <c r="J533" s="237"/>
      <c r="K533" s="237"/>
      <c r="L533" s="242"/>
      <c r="M533" s="243"/>
      <c r="N533" s="244"/>
      <c r="O533" s="244"/>
      <c r="P533" s="244"/>
      <c r="Q533" s="244"/>
      <c r="R533" s="244"/>
      <c r="S533" s="244"/>
      <c r="T533" s="245"/>
      <c r="AT533" s="246" t="s">
        <v>140</v>
      </c>
      <c r="AU533" s="246" t="s">
        <v>79</v>
      </c>
      <c r="AV533" s="16" t="s">
        <v>129</v>
      </c>
      <c r="AW533" s="16" t="s">
        <v>31</v>
      </c>
      <c r="AX533" s="16" t="s">
        <v>69</v>
      </c>
      <c r="AY533" s="246" t="s">
        <v>128</v>
      </c>
    </row>
    <row r="534" spans="2:51" s="15" customFormat="1" ht="11.25">
      <c r="B534" s="214"/>
      <c r="C534" s="215"/>
      <c r="D534" s="194" t="s">
        <v>140</v>
      </c>
      <c r="E534" s="216" t="s">
        <v>19</v>
      </c>
      <c r="F534" s="217" t="s">
        <v>142</v>
      </c>
      <c r="G534" s="215"/>
      <c r="H534" s="218">
        <v>599.04</v>
      </c>
      <c r="I534" s="219"/>
      <c r="J534" s="215"/>
      <c r="K534" s="215"/>
      <c r="L534" s="220"/>
      <c r="M534" s="221"/>
      <c r="N534" s="222"/>
      <c r="O534" s="222"/>
      <c r="P534" s="222"/>
      <c r="Q534" s="222"/>
      <c r="R534" s="222"/>
      <c r="S534" s="222"/>
      <c r="T534" s="223"/>
      <c r="AT534" s="224" t="s">
        <v>140</v>
      </c>
      <c r="AU534" s="224" t="s">
        <v>79</v>
      </c>
      <c r="AV534" s="15" t="s">
        <v>136</v>
      </c>
      <c r="AW534" s="15" t="s">
        <v>31</v>
      </c>
      <c r="AX534" s="15" t="s">
        <v>77</v>
      </c>
      <c r="AY534" s="224" t="s">
        <v>128</v>
      </c>
    </row>
    <row r="535" spans="1:65" s="2" customFormat="1" ht="37.9" customHeight="1">
      <c r="A535" s="35"/>
      <c r="B535" s="36"/>
      <c r="C535" s="174" t="s">
        <v>708</v>
      </c>
      <c r="D535" s="174" t="s">
        <v>131</v>
      </c>
      <c r="E535" s="175" t="s">
        <v>709</v>
      </c>
      <c r="F535" s="176" t="s">
        <v>710</v>
      </c>
      <c r="G535" s="177" t="s">
        <v>157</v>
      </c>
      <c r="H535" s="178">
        <v>599.04</v>
      </c>
      <c r="I535" s="179"/>
      <c r="J535" s="180">
        <f>ROUND(I535*H535,2)</f>
        <v>0</v>
      </c>
      <c r="K535" s="176" t="s">
        <v>135</v>
      </c>
      <c r="L535" s="40"/>
      <c r="M535" s="181" t="s">
        <v>19</v>
      </c>
      <c r="N535" s="182" t="s">
        <v>40</v>
      </c>
      <c r="O535" s="65"/>
      <c r="P535" s="183">
        <f>O535*H535</f>
        <v>0</v>
      </c>
      <c r="Q535" s="183">
        <v>0.00029</v>
      </c>
      <c r="R535" s="183">
        <f>Q535*H535</f>
        <v>0.1737216</v>
      </c>
      <c r="S535" s="183">
        <v>0</v>
      </c>
      <c r="T535" s="184">
        <f>S535*H535</f>
        <v>0</v>
      </c>
      <c r="U535" s="35"/>
      <c r="V535" s="35"/>
      <c r="W535" s="35"/>
      <c r="X535" s="35"/>
      <c r="Y535" s="35"/>
      <c r="Z535" s="35"/>
      <c r="AA535" s="35"/>
      <c r="AB535" s="35"/>
      <c r="AC535" s="35"/>
      <c r="AD535" s="35"/>
      <c r="AE535" s="35"/>
      <c r="AR535" s="185" t="s">
        <v>136</v>
      </c>
      <c r="AT535" s="185" t="s">
        <v>131</v>
      </c>
      <c r="AU535" s="185" t="s">
        <v>79</v>
      </c>
      <c r="AY535" s="18" t="s">
        <v>128</v>
      </c>
      <c r="BE535" s="186">
        <f>IF(N535="základní",J535,0)</f>
        <v>0</v>
      </c>
      <c r="BF535" s="186">
        <f>IF(N535="snížená",J535,0)</f>
        <v>0</v>
      </c>
      <c r="BG535" s="186">
        <f>IF(N535="zákl. přenesená",J535,0)</f>
        <v>0</v>
      </c>
      <c r="BH535" s="186">
        <f>IF(N535="sníž. přenesená",J535,0)</f>
        <v>0</v>
      </c>
      <c r="BI535" s="186">
        <f>IF(N535="nulová",J535,0)</f>
        <v>0</v>
      </c>
      <c r="BJ535" s="18" t="s">
        <v>77</v>
      </c>
      <c r="BK535" s="186">
        <f>ROUND(I535*H535,2)</f>
        <v>0</v>
      </c>
      <c r="BL535" s="18" t="s">
        <v>136</v>
      </c>
      <c r="BM535" s="185" t="s">
        <v>711</v>
      </c>
    </row>
    <row r="536" spans="1:47" s="2" customFormat="1" ht="11.25">
      <c r="A536" s="35"/>
      <c r="B536" s="36"/>
      <c r="C536" s="37"/>
      <c r="D536" s="187" t="s">
        <v>138</v>
      </c>
      <c r="E536" s="37"/>
      <c r="F536" s="188" t="s">
        <v>712</v>
      </c>
      <c r="G536" s="37"/>
      <c r="H536" s="37"/>
      <c r="I536" s="189"/>
      <c r="J536" s="37"/>
      <c r="K536" s="37"/>
      <c r="L536" s="40"/>
      <c r="M536" s="248"/>
      <c r="N536" s="249"/>
      <c r="O536" s="250"/>
      <c r="P536" s="250"/>
      <c r="Q536" s="250"/>
      <c r="R536" s="250"/>
      <c r="S536" s="250"/>
      <c r="T536" s="251"/>
      <c r="U536" s="35"/>
      <c r="V536" s="35"/>
      <c r="W536" s="35"/>
      <c r="X536" s="35"/>
      <c r="Y536" s="35"/>
      <c r="Z536" s="35"/>
      <c r="AA536" s="35"/>
      <c r="AB536" s="35"/>
      <c r="AC536" s="35"/>
      <c r="AD536" s="35"/>
      <c r="AE536" s="35"/>
      <c r="AT536" s="18" t="s">
        <v>138</v>
      </c>
      <c r="AU536" s="18" t="s">
        <v>79</v>
      </c>
    </row>
    <row r="537" spans="1:31" s="2" customFormat="1" ht="6.95" customHeight="1">
      <c r="A537" s="35"/>
      <c r="B537" s="48"/>
      <c r="C537" s="49"/>
      <c r="D537" s="49"/>
      <c r="E537" s="49"/>
      <c r="F537" s="49"/>
      <c r="G537" s="49"/>
      <c r="H537" s="49"/>
      <c r="I537" s="49"/>
      <c r="J537" s="49"/>
      <c r="K537" s="49"/>
      <c r="L537" s="40"/>
      <c r="M537" s="35"/>
      <c r="O537" s="35"/>
      <c r="P537" s="35"/>
      <c r="Q537" s="35"/>
      <c r="R537" s="35"/>
      <c r="S537" s="35"/>
      <c r="T537" s="35"/>
      <c r="U537" s="35"/>
      <c r="V537" s="35"/>
      <c r="W537" s="35"/>
      <c r="X537" s="35"/>
      <c r="Y537" s="35"/>
      <c r="Z537" s="35"/>
      <c r="AA537" s="35"/>
      <c r="AB537" s="35"/>
      <c r="AC537" s="35"/>
      <c r="AD537" s="35"/>
      <c r="AE537" s="35"/>
    </row>
  </sheetData>
  <sheetProtection algorithmName="SHA-512" hashValue="BD2PZTIPS7+muauj5AMAHg8oZtPy04fmdJNTZtg96hR9gff1/XG+6lxQH+5VYtRzLacxymNSL5qeB0XivA1W4Q==" saltValue="8hRowzj68KNvqSSR/G0Pm72QhB85Fa92RigUqLGN3cDZ4rt41DQ8NWcdYvN+duTjJOUqisn78DOOe1YDHn9Y9Q==" spinCount="100000" sheet="1" objects="1" scenarios="1" formatColumns="0" formatRows="0" autoFilter="0"/>
  <autoFilter ref="C92:K536"/>
  <mergeCells count="9">
    <mergeCell ref="E50:H50"/>
    <mergeCell ref="E83:H83"/>
    <mergeCell ref="E85:H85"/>
    <mergeCell ref="L2:V2"/>
    <mergeCell ref="E7:H7"/>
    <mergeCell ref="E9:H9"/>
    <mergeCell ref="E18:H18"/>
    <mergeCell ref="E27:H27"/>
    <mergeCell ref="E48:H48"/>
  </mergeCells>
  <hyperlinks>
    <hyperlink ref="F97" r:id="rId1" display="https://podminky.urs.cz/item/CS_URS_2021_01/310237241"/>
    <hyperlink ref="F102" r:id="rId2" display="https://podminky.urs.cz/item/CS_URS_2021_01/310279842"/>
    <hyperlink ref="F107" r:id="rId3" display="https://podminky.urs.cz/item/CS_URS_2021_01/340237212"/>
    <hyperlink ref="F112" r:id="rId4" display="https://podminky.urs.cz/item/CS_URS_2021_01/342272245"/>
    <hyperlink ref="F120" r:id="rId5" display="https://podminky.urs.cz/item/CS_URS_2021_01/612315212"/>
    <hyperlink ref="F126" r:id="rId6" display="https://podminky.urs.cz/item/CS_URS_2021_01/611131111"/>
    <hyperlink ref="F133" r:id="rId7" display="https://podminky.urs.cz/item/CS_URS_2021_01/611131101"/>
    <hyperlink ref="F135" r:id="rId8" display="https://podminky.urs.cz/item/CS_URS_2021_01/611142001"/>
    <hyperlink ref="F138" r:id="rId9" display="https://podminky.urs.cz/item/CS_URS_2021_01/611311131"/>
    <hyperlink ref="F140" r:id="rId10" display="https://podminky.urs.cz/item/CS_URS_2021_01/611315412"/>
    <hyperlink ref="F146" r:id="rId11" display="https://podminky.urs.cz/item/CS_URS_2021_01/611325112"/>
    <hyperlink ref="F153" r:id="rId12" display="https://podminky.urs.cz/item/CS_URS_2021_01/612131101"/>
    <hyperlink ref="F158" r:id="rId13" display="https://podminky.urs.cz/item/CS_URS_2021_01/612131111"/>
    <hyperlink ref="F171" r:id="rId14" display="https://podminky.urs.cz/item/CS_URS_2021_01/612131121"/>
    <hyperlink ref="F173" r:id="rId15" display="https://podminky.urs.cz/item/CS_URS_2021_01/612142001"/>
    <hyperlink ref="F176" r:id="rId16" display="https://podminky.urs.cz/item/CS_URS_2021_01/612311131"/>
    <hyperlink ref="F178" r:id="rId17" display="https://podminky.urs.cz/item/CS_URS_2021_01/612315412"/>
    <hyperlink ref="F189" r:id="rId18" display="https://podminky.urs.cz/item/CS_URS_2021_01/612325112"/>
    <hyperlink ref="F194" r:id="rId19" display="https://podminky.urs.cz/item/CS_URS_2021_01/612331121"/>
    <hyperlink ref="F203" r:id="rId20" display="https://podminky.urs.cz/item/CS_URS_2021_01/612331191"/>
    <hyperlink ref="F209" r:id="rId21" display="https://podminky.urs.cz/item/CS_URS_2021_01/622143003"/>
    <hyperlink ref="F219" r:id="rId22" display="https://podminky.urs.cz/item/CS_URS_2021_01/632451254"/>
    <hyperlink ref="F228" r:id="rId23" display="https://podminky.urs.cz/item/CS_URS_2021_01/633811111"/>
    <hyperlink ref="F239" r:id="rId24" display="https://podminky.urs.cz/item/CS_URS_2021_01/784121001"/>
    <hyperlink ref="F261" r:id="rId25" display="https://podminky.urs.cz/item/CS_URS_2021_01/949101111"/>
    <hyperlink ref="F266" r:id="rId26" display="https://podminky.urs.cz/item/CS_URS_2021_01/962031133"/>
    <hyperlink ref="F273" r:id="rId27" display="https://podminky.urs.cz/item/CS_URS_2021_01/962032231"/>
    <hyperlink ref="F279" r:id="rId28" display="https://podminky.urs.cz/item/CS_URS_2021_01/965043341"/>
    <hyperlink ref="F285" r:id="rId29" display="https://podminky.urs.cz/item/CS_URS_2021_01/965081333"/>
    <hyperlink ref="F291" r:id="rId30" display="https://podminky.urs.cz/item/CS_URS_2021_01/967031142"/>
    <hyperlink ref="F300" r:id="rId31" display="https://podminky.urs.cz/item/CS_URS_2021_01/968072455"/>
    <hyperlink ref="F306" r:id="rId32" display="https://podminky.urs.cz/item/CS_URS_2021_01/766691914"/>
    <hyperlink ref="F314" r:id="rId33" display="https://podminky.urs.cz/item/CS_URS_2021_01/971033431"/>
    <hyperlink ref="F319" r:id="rId34" display="https://podminky.urs.cz/item/CS_URS_2021_01/971033441"/>
    <hyperlink ref="F324" r:id="rId35" display="https://podminky.urs.cz/item/CS_URS_2021_01/971033461"/>
    <hyperlink ref="F329" r:id="rId36" display="https://podminky.urs.cz/item/CS_URS_2021_01/971033531"/>
    <hyperlink ref="F338" r:id="rId37" display="https://podminky.urs.cz/item/CS_URS_2021_01/971033561"/>
    <hyperlink ref="F343" r:id="rId38" display="https://podminky.urs.cz/item/CS_URS_2021_01/978011141"/>
    <hyperlink ref="F349" r:id="rId39" display="https://podminky.urs.cz/item/CS_URS_2021_01/978013141"/>
    <hyperlink ref="F361" r:id="rId40" display="https://podminky.urs.cz/item/CS_URS_2021_01/978013191"/>
    <hyperlink ref="F368" r:id="rId41" display="https://podminky.urs.cz/item/CS_URS_2021_01/978059541"/>
    <hyperlink ref="F378" r:id="rId42" display="https://podminky.urs.cz/item/CS_URS_2021_01/997013211"/>
    <hyperlink ref="F382" r:id="rId43" display="https://podminky.urs.cz/item/CS_URS_2021_01/998018001"/>
    <hyperlink ref="F387" r:id="rId44" display="https://podminky.urs.cz/item/CS_URS_2021_01/763164525"/>
    <hyperlink ref="F393" r:id="rId45" display="https://podminky.urs.cz/item/CS_URS_2021_01/763164625"/>
    <hyperlink ref="F399" r:id="rId46" display="https://podminky.urs.cz/item/CS_URS_2021_01/763164645"/>
    <hyperlink ref="F405" r:id="rId47" display="https://podminky.urs.cz/item/CS_URS_2021_01/763164655"/>
    <hyperlink ref="F411" r:id="rId48" display="https://podminky.urs.cz/item/CS_URS_2021_01/763164821"/>
    <hyperlink ref="F417" r:id="rId49" display="https://podminky.urs.cz/item/CS_URS_2021_01/998763201"/>
    <hyperlink ref="F422" r:id="rId50" display="https://podminky.urs.cz/item/CS_URS_2021_01/766660001"/>
    <hyperlink ref="F428" r:id="rId51" display="https://podminky.urs.cz/item/CS_URS_2021_01/766660728"/>
    <hyperlink ref="F431" r:id="rId52" display="https://podminky.urs.cz/item/CS_URS_2021_01/766660729"/>
    <hyperlink ref="F434" r:id="rId53" display="https://podminky.urs.cz/item/CS_URS_2021_01/998766201"/>
    <hyperlink ref="F438" r:id="rId54" display="https://podminky.urs.cz/item/CS_URS_2021_01/771121011"/>
    <hyperlink ref="F445" r:id="rId55" display="https://podminky.urs.cz/item/CS_URS_2021_01/771474113"/>
    <hyperlink ref="F454" r:id="rId56" display="https://podminky.urs.cz/item/CS_URS_2021_01/771574112"/>
    <hyperlink ref="F464" r:id="rId57" display="https://podminky.urs.cz/item/CS_URS_2021_01/771577111"/>
    <hyperlink ref="F469" r:id="rId58" display="https://podminky.urs.cz/item/CS_URS_2021_01/771577154"/>
    <hyperlink ref="F472" r:id="rId59" display="https://podminky.urs.cz/item/CS_URS_2021_01/771577155"/>
    <hyperlink ref="F476" r:id="rId60" display="https://podminky.urs.cz/item/CS_URS_2021_01/998771201"/>
    <hyperlink ref="F480" r:id="rId61" display="https://podminky.urs.cz/item/CS_URS_2021_01/781121011"/>
    <hyperlink ref="F486" r:id="rId62" display="https://podminky.urs.cz/item/CS_URS_2021_01/781474112"/>
    <hyperlink ref="F492" r:id="rId63" display="https://podminky.urs.cz/item/CS_URS_2021_01/781477114"/>
    <hyperlink ref="F495" r:id="rId64" display="https://podminky.urs.cz/item/CS_URS_2021_01/781477115"/>
    <hyperlink ref="F498" r:id="rId65" display="https://podminky.urs.cz/item/CS_URS_2021_01/781494111"/>
    <hyperlink ref="F503" r:id="rId66" display="https://podminky.urs.cz/item/CS_URS_2021_01/781571141"/>
    <hyperlink ref="F513" r:id="rId67" display="https://podminky.urs.cz/item/CS_URS_2021_01/998781201"/>
    <hyperlink ref="F520" r:id="rId68" display="https://podminky.urs.cz/item/CS_URS_2021_01/784181001"/>
    <hyperlink ref="F536" r:id="rId69" display="https://podminky.urs.cz/item/CS_URS_2021_01/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5"/>
      <c r="M2" s="295"/>
      <c r="N2" s="295"/>
      <c r="O2" s="295"/>
      <c r="P2" s="295"/>
      <c r="Q2" s="295"/>
      <c r="R2" s="295"/>
      <c r="S2" s="295"/>
      <c r="T2" s="295"/>
      <c r="U2" s="295"/>
      <c r="V2" s="295"/>
      <c r="AT2" s="18" t="s">
        <v>82</v>
      </c>
    </row>
    <row r="3" spans="2:46" s="1" customFormat="1" ht="6.95" customHeight="1" hidden="1">
      <c r="B3" s="102"/>
      <c r="C3" s="103"/>
      <c r="D3" s="103"/>
      <c r="E3" s="103"/>
      <c r="F3" s="103"/>
      <c r="G3" s="103"/>
      <c r="H3" s="103"/>
      <c r="I3" s="103"/>
      <c r="J3" s="103"/>
      <c r="K3" s="103"/>
      <c r="L3" s="21"/>
      <c r="AT3" s="18" t="s">
        <v>79</v>
      </c>
    </row>
    <row r="4" spans="2:46" s="1" customFormat="1" ht="24.95" customHeight="1" hidden="1">
      <c r="B4" s="21"/>
      <c r="D4" s="104" t="s">
        <v>92</v>
      </c>
      <c r="L4" s="21"/>
      <c r="M4" s="105" t="s">
        <v>10</v>
      </c>
      <c r="AT4" s="18" t="s">
        <v>4</v>
      </c>
    </row>
    <row r="5" spans="2:12" s="1" customFormat="1" ht="6.95" customHeight="1" hidden="1">
      <c r="B5" s="21"/>
      <c r="L5" s="21"/>
    </row>
    <row r="6" spans="2:12" s="1" customFormat="1" ht="12" customHeight="1" hidden="1">
      <c r="B6" s="21"/>
      <c r="D6" s="106" t="s">
        <v>16</v>
      </c>
      <c r="L6" s="21"/>
    </row>
    <row r="7" spans="2:12" s="1" customFormat="1" ht="16.5" customHeight="1" hidden="1">
      <c r="B7" s="21"/>
      <c r="E7" s="296" t="str">
        <f>'Rekapitulace stavby'!K6</f>
        <v>Úprava kuchyně MŠ Jiráskova, Nový Jičín</v>
      </c>
      <c r="F7" s="297"/>
      <c r="G7" s="297"/>
      <c r="H7" s="297"/>
      <c r="L7" s="21"/>
    </row>
    <row r="8" spans="1:31" s="2" customFormat="1" ht="12" customHeight="1" hidden="1">
      <c r="A8" s="35"/>
      <c r="B8" s="40"/>
      <c r="C8" s="35"/>
      <c r="D8" s="106" t="s">
        <v>93</v>
      </c>
      <c r="E8" s="35"/>
      <c r="F8" s="35"/>
      <c r="G8" s="35"/>
      <c r="H8" s="35"/>
      <c r="I8" s="35"/>
      <c r="J8" s="35"/>
      <c r="K8" s="35"/>
      <c r="L8" s="107"/>
      <c r="S8" s="35"/>
      <c r="T8" s="35"/>
      <c r="U8" s="35"/>
      <c r="V8" s="35"/>
      <c r="W8" s="35"/>
      <c r="X8" s="35"/>
      <c r="Y8" s="35"/>
      <c r="Z8" s="35"/>
      <c r="AA8" s="35"/>
      <c r="AB8" s="35"/>
      <c r="AC8" s="35"/>
      <c r="AD8" s="35"/>
      <c r="AE8" s="35"/>
    </row>
    <row r="9" spans="1:31" s="2" customFormat="1" ht="16.5" customHeight="1" hidden="1">
      <c r="A9" s="35"/>
      <c r="B9" s="40"/>
      <c r="C9" s="35"/>
      <c r="D9" s="35"/>
      <c r="E9" s="298" t="s">
        <v>713</v>
      </c>
      <c r="F9" s="299"/>
      <c r="G9" s="299"/>
      <c r="H9" s="299"/>
      <c r="I9" s="35"/>
      <c r="J9" s="35"/>
      <c r="K9" s="35"/>
      <c r="L9" s="107"/>
      <c r="S9" s="35"/>
      <c r="T9" s="35"/>
      <c r="U9" s="35"/>
      <c r="V9" s="35"/>
      <c r="W9" s="35"/>
      <c r="X9" s="35"/>
      <c r="Y9" s="35"/>
      <c r="Z9" s="35"/>
      <c r="AA9" s="35"/>
      <c r="AB9" s="35"/>
      <c r="AC9" s="35"/>
      <c r="AD9" s="35"/>
      <c r="AE9" s="35"/>
    </row>
    <row r="10" spans="1:31" s="2" customFormat="1" ht="11.25" hidden="1">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hidden="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hidden="1">
      <c r="A12" s="35"/>
      <c r="B12" s="40"/>
      <c r="C12" s="35"/>
      <c r="D12" s="106" t="s">
        <v>21</v>
      </c>
      <c r="E12" s="35"/>
      <c r="F12" s="108" t="s">
        <v>22</v>
      </c>
      <c r="G12" s="35"/>
      <c r="H12" s="35"/>
      <c r="I12" s="106" t="s">
        <v>23</v>
      </c>
      <c r="J12" s="109" t="str">
        <f>'Rekapitulace stavby'!AN8</f>
        <v>14. 2. 2022</v>
      </c>
      <c r="K12" s="35"/>
      <c r="L12" s="107"/>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hidden="1">
      <c r="A14" s="35"/>
      <c r="B14" s="40"/>
      <c r="C14" s="35"/>
      <c r="D14" s="106" t="s">
        <v>25</v>
      </c>
      <c r="E14" s="35"/>
      <c r="F14" s="35"/>
      <c r="G14" s="35"/>
      <c r="H14" s="35"/>
      <c r="I14" s="106" t="s">
        <v>26</v>
      </c>
      <c r="J14" s="108" t="str">
        <f>IF('Rekapitulace stavby'!AN10="","",'Rekapitulace stavby'!AN10)</f>
        <v/>
      </c>
      <c r="K14" s="35"/>
      <c r="L14" s="107"/>
      <c r="S14" s="35"/>
      <c r="T14" s="35"/>
      <c r="U14" s="35"/>
      <c r="V14" s="35"/>
      <c r="W14" s="35"/>
      <c r="X14" s="35"/>
      <c r="Y14" s="35"/>
      <c r="Z14" s="35"/>
      <c r="AA14" s="35"/>
      <c r="AB14" s="35"/>
      <c r="AC14" s="35"/>
      <c r="AD14" s="35"/>
      <c r="AE14" s="35"/>
    </row>
    <row r="15" spans="1:31" s="2" customFormat="1" ht="18" customHeight="1" hidden="1">
      <c r="A15" s="35"/>
      <c r="B15" s="40"/>
      <c r="C15" s="35"/>
      <c r="D15" s="35"/>
      <c r="E15" s="108" t="str">
        <f>IF('Rekapitulace stavby'!E11="","",'Rekapitulace stavby'!E11)</f>
        <v xml:space="preserve"> </v>
      </c>
      <c r="F15" s="35"/>
      <c r="G15" s="35"/>
      <c r="H15" s="35"/>
      <c r="I15" s="106" t="s">
        <v>27</v>
      </c>
      <c r="J15" s="108" t="str">
        <f>IF('Rekapitulace stavby'!AN11="","",'Rekapitulace stavby'!AN11)</f>
        <v/>
      </c>
      <c r="K15" s="35"/>
      <c r="L15" s="107"/>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hidden="1">
      <c r="A17" s="35"/>
      <c r="B17" s="40"/>
      <c r="C17" s="35"/>
      <c r="D17" s="106" t="s">
        <v>28</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hidden="1">
      <c r="A18" s="35"/>
      <c r="B18" s="40"/>
      <c r="C18" s="35"/>
      <c r="D18" s="35"/>
      <c r="E18" s="300" t="str">
        <f>'Rekapitulace stavby'!E14</f>
        <v>Vyplň údaj</v>
      </c>
      <c r="F18" s="301"/>
      <c r="G18" s="301"/>
      <c r="H18" s="301"/>
      <c r="I18" s="106" t="s">
        <v>27</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hidden="1">
      <c r="A20" s="35"/>
      <c r="B20" s="40"/>
      <c r="C20" s="35"/>
      <c r="D20" s="106" t="s">
        <v>30</v>
      </c>
      <c r="E20" s="35"/>
      <c r="F20" s="35"/>
      <c r="G20" s="35"/>
      <c r="H20" s="35"/>
      <c r="I20" s="106" t="s">
        <v>26</v>
      </c>
      <c r="J20" s="108" t="str">
        <f>IF('Rekapitulace stavby'!AN16="","",'Rekapitulace stavby'!AN16)</f>
        <v/>
      </c>
      <c r="K20" s="35"/>
      <c r="L20" s="107"/>
      <c r="S20" s="35"/>
      <c r="T20" s="35"/>
      <c r="U20" s="35"/>
      <c r="V20" s="35"/>
      <c r="W20" s="35"/>
      <c r="X20" s="35"/>
      <c r="Y20" s="35"/>
      <c r="Z20" s="35"/>
      <c r="AA20" s="35"/>
      <c r="AB20" s="35"/>
      <c r="AC20" s="35"/>
      <c r="AD20" s="35"/>
      <c r="AE20" s="35"/>
    </row>
    <row r="21" spans="1:31" s="2" customFormat="1" ht="18" customHeight="1" hidden="1">
      <c r="A21" s="35"/>
      <c r="B21" s="40"/>
      <c r="C21" s="35"/>
      <c r="D21" s="35"/>
      <c r="E21" s="108" t="str">
        <f>IF('Rekapitulace stavby'!E17="","",'Rekapitulace stavby'!E17)</f>
        <v xml:space="preserve"> </v>
      </c>
      <c r="F21" s="35"/>
      <c r="G21" s="35"/>
      <c r="H21" s="35"/>
      <c r="I21" s="106" t="s">
        <v>27</v>
      </c>
      <c r="J21" s="108" t="str">
        <f>IF('Rekapitulace stavby'!AN17="","",'Rekapitulace stavby'!AN17)</f>
        <v/>
      </c>
      <c r="K21" s="35"/>
      <c r="L21" s="107"/>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hidden="1">
      <c r="A23" s="35"/>
      <c r="B23" s="40"/>
      <c r="C23" s="35"/>
      <c r="D23" s="106" t="s">
        <v>32</v>
      </c>
      <c r="E23" s="35"/>
      <c r="F23" s="35"/>
      <c r="G23" s="35"/>
      <c r="H23" s="35"/>
      <c r="I23" s="106" t="s">
        <v>26</v>
      </c>
      <c r="J23" s="108" t="str">
        <f>IF('Rekapitulace stavby'!AN19="","",'Rekapitulace stavby'!AN19)</f>
        <v/>
      </c>
      <c r="K23" s="35"/>
      <c r="L23" s="107"/>
      <c r="S23" s="35"/>
      <c r="T23" s="35"/>
      <c r="U23" s="35"/>
      <c r="V23" s="35"/>
      <c r="W23" s="35"/>
      <c r="X23" s="35"/>
      <c r="Y23" s="35"/>
      <c r="Z23" s="35"/>
      <c r="AA23" s="35"/>
      <c r="AB23" s="35"/>
      <c r="AC23" s="35"/>
      <c r="AD23" s="35"/>
      <c r="AE23" s="35"/>
    </row>
    <row r="24" spans="1:31" s="2" customFormat="1" ht="18" customHeight="1" hidden="1">
      <c r="A24" s="35"/>
      <c r="B24" s="40"/>
      <c r="C24" s="35"/>
      <c r="D24" s="35"/>
      <c r="E24" s="108" t="str">
        <f>IF('Rekapitulace stavby'!E20="","",'Rekapitulace stavby'!E20)</f>
        <v xml:space="preserve"> </v>
      </c>
      <c r="F24" s="35"/>
      <c r="G24" s="35"/>
      <c r="H24" s="35"/>
      <c r="I24" s="106" t="s">
        <v>27</v>
      </c>
      <c r="J24" s="108" t="str">
        <f>IF('Rekapitulace stavby'!AN20="","",'Rekapitulace stavby'!AN20)</f>
        <v/>
      </c>
      <c r="K24" s="35"/>
      <c r="L24" s="107"/>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hidden="1">
      <c r="A26" s="35"/>
      <c r="B26" s="40"/>
      <c r="C26" s="35"/>
      <c r="D26" s="106" t="s">
        <v>33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hidden="1">
      <c r="A27" s="110"/>
      <c r="B27" s="111"/>
      <c r="C27" s="110"/>
      <c r="D27" s="110"/>
      <c r="E27" s="302" t="s">
        <v>19</v>
      </c>
      <c r="F27" s="302"/>
      <c r="G27" s="302"/>
      <c r="H27" s="302"/>
      <c r="I27" s="110"/>
      <c r="J27" s="110"/>
      <c r="K27" s="110"/>
      <c r="L27" s="112"/>
      <c r="S27" s="110"/>
      <c r="T27" s="110"/>
      <c r="U27" s="110"/>
      <c r="V27" s="110"/>
      <c r="W27" s="110"/>
      <c r="X27" s="110"/>
      <c r="Y27" s="110"/>
      <c r="Z27" s="110"/>
      <c r="AA27" s="110"/>
      <c r="AB27" s="110"/>
      <c r="AC27" s="110"/>
      <c r="AD27" s="110"/>
      <c r="AE27" s="110"/>
    </row>
    <row r="28" spans="1:31" s="2" customFormat="1" ht="6.95" customHeight="1" hidden="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hidden="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hidden="1">
      <c r="A30" s="35"/>
      <c r="B30" s="40"/>
      <c r="C30" s="35"/>
      <c r="D30" s="114" t="s">
        <v>35</v>
      </c>
      <c r="E30" s="35"/>
      <c r="F30" s="35"/>
      <c r="G30" s="35"/>
      <c r="H30" s="35"/>
      <c r="I30" s="35"/>
      <c r="J30" s="115">
        <f>ROUND(J85,2)</f>
        <v>0</v>
      </c>
      <c r="K30" s="35"/>
      <c r="L30" s="107"/>
      <c r="S30" s="35"/>
      <c r="T30" s="35"/>
      <c r="U30" s="35"/>
      <c r="V30" s="35"/>
      <c r="W30" s="35"/>
      <c r="X30" s="35"/>
      <c r="Y30" s="35"/>
      <c r="Z30" s="35"/>
      <c r="AA30" s="35"/>
      <c r="AB30" s="35"/>
      <c r="AC30" s="35"/>
      <c r="AD30" s="35"/>
      <c r="AE30" s="35"/>
    </row>
    <row r="31" spans="1:31" s="2" customFormat="1" ht="6.95" customHeight="1" hidden="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16" t="s">
        <v>37</v>
      </c>
      <c r="G32" s="35"/>
      <c r="H32" s="35"/>
      <c r="I32" s="116" t="s">
        <v>36</v>
      </c>
      <c r="J32" s="116" t="s">
        <v>38</v>
      </c>
      <c r="K32" s="35"/>
      <c r="L32" s="107"/>
      <c r="S32" s="35"/>
      <c r="T32" s="35"/>
      <c r="U32" s="35"/>
      <c r="V32" s="35"/>
      <c r="W32" s="35"/>
      <c r="X32" s="35"/>
      <c r="Y32" s="35"/>
      <c r="Z32" s="35"/>
      <c r="AA32" s="35"/>
      <c r="AB32" s="35"/>
      <c r="AC32" s="35"/>
      <c r="AD32" s="35"/>
      <c r="AE32" s="35"/>
    </row>
    <row r="33" spans="1:31" s="2" customFormat="1" ht="14.45" customHeight="1" hidden="1">
      <c r="A33" s="35"/>
      <c r="B33" s="40"/>
      <c r="C33" s="35"/>
      <c r="D33" s="117" t="s">
        <v>39</v>
      </c>
      <c r="E33" s="106" t="s">
        <v>40</v>
      </c>
      <c r="F33" s="118">
        <f>ROUND((SUM(BE85:BE159)),2)</f>
        <v>0</v>
      </c>
      <c r="G33" s="35"/>
      <c r="H33" s="35"/>
      <c r="I33" s="119">
        <v>0.21</v>
      </c>
      <c r="J33" s="118">
        <f>ROUND(((SUM(BE85:BE159))*I33),2)</f>
        <v>0</v>
      </c>
      <c r="K33" s="35"/>
      <c r="L33" s="107"/>
      <c r="S33" s="35"/>
      <c r="T33" s="35"/>
      <c r="U33" s="35"/>
      <c r="V33" s="35"/>
      <c r="W33" s="35"/>
      <c r="X33" s="35"/>
      <c r="Y33" s="35"/>
      <c r="Z33" s="35"/>
      <c r="AA33" s="35"/>
      <c r="AB33" s="35"/>
      <c r="AC33" s="35"/>
      <c r="AD33" s="35"/>
      <c r="AE33" s="35"/>
    </row>
    <row r="34" spans="1:31" s="2" customFormat="1" ht="14.45" customHeight="1" hidden="1">
      <c r="A34" s="35"/>
      <c r="B34" s="40"/>
      <c r="C34" s="35"/>
      <c r="D34" s="35"/>
      <c r="E34" s="106" t="s">
        <v>41</v>
      </c>
      <c r="F34" s="118">
        <f>ROUND((SUM(BF85:BF159)),2)</f>
        <v>0</v>
      </c>
      <c r="G34" s="35"/>
      <c r="H34" s="35"/>
      <c r="I34" s="119">
        <v>0.15</v>
      </c>
      <c r="J34" s="118">
        <f>ROUND(((SUM(BF85:BF159))*I34),2)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42</v>
      </c>
      <c r="F35" s="118">
        <f>ROUND((SUM(BG85:BG159)),2)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43</v>
      </c>
      <c r="F36" s="118">
        <f>ROUND((SUM(BH85:BH159)),2)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44</v>
      </c>
      <c r="F37" s="118">
        <f>ROUND((SUM(BI85:BI159)),2)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hidden="1">
      <c r="A39" s="35"/>
      <c r="B39" s="40"/>
      <c r="C39" s="120"/>
      <c r="D39" s="121" t="s">
        <v>45</v>
      </c>
      <c r="E39" s="122"/>
      <c r="F39" s="122"/>
      <c r="G39" s="123" t="s">
        <v>46</v>
      </c>
      <c r="H39" s="124" t="s">
        <v>47</v>
      </c>
      <c r="I39" s="122"/>
      <c r="J39" s="125">
        <f>SUM(J30:J37)</f>
        <v>0</v>
      </c>
      <c r="K39" s="126"/>
      <c r="L39" s="107"/>
      <c r="S39" s="35"/>
      <c r="T39" s="35"/>
      <c r="U39" s="35"/>
      <c r="V39" s="35"/>
      <c r="W39" s="35"/>
      <c r="X39" s="35"/>
      <c r="Y39" s="35"/>
      <c r="Z39" s="35"/>
      <c r="AA39" s="35"/>
      <c r="AB39" s="35"/>
      <c r="AC39" s="35"/>
      <c r="AD39" s="35"/>
      <c r="AE39" s="35"/>
    </row>
    <row r="40" spans="1:31" s="2" customFormat="1" ht="14.45" customHeight="1" hidden="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1" ht="11.25" hidden="1"/>
    <row r="42" ht="11.25" hidden="1"/>
    <row r="43" ht="11.25" hidden="1"/>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95</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03" t="str">
        <f>E7</f>
        <v>Úprava kuchyně MŠ Jiráskova, Nový Jičín</v>
      </c>
      <c r="F48" s="304"/>
      <c r="G48" s="304"/>
      <c r="H48" s="30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93</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256" t="str">
        <f>E9</f>
        <v>03 - elektroinstalace</v>
      </c>
      <c r="F50" s="305"/>
      <c r="G50" s="305"/>
      <c r="H50" s="30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14. 2. 2022</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 xml:space="preserve"> </v>
      </c>
      <c r="G54" s="37"/>
      <c r="H54" s="37"/>
      <c r="I54" s="30" t="s">
        <v>30</v>
      </c>
      <c r="J54" s="33" t="str">
        <f>E21</f>
        <v xml:space="preserve"> </v>
      </c>
      <c r="K54" s="37"/>
      <c r="L54" s="107"/>
      <c r="S54" s="35"/>
      <c r="T54" s="35"/>
      <c r="U54" s="35"/>
      <c r="V54" s="35"/>
      <c r="W54" s="35"/>
      <c r="X54" s="35"/>
      <c r="Y54" s="35"/>
      <c r="Z54" s="35"/>
      <c r="AA54" s="35"/>
      <c r="AB54" s="35"/>
      <c r="AC54" s="35"/>
      <c r="AD54" s="35"/>
      <c r="AE54" s="35"/>
    </row>
    <row r="55" spans="1:31" s="2" customFormat="1" ht="15.2" customHeight="1">
      <c r="A55" s="35"/>
      <c r="B55" s="36"/>
      <c r="C55" s="30" t="s">
        <v>28</v>
      </c>
      <c r="D55" s="37"/>
      <c r="E55" s="37"/>
      <c r="F55" s="28" t="str">
        <f>IF(E18="","",E18)</f>
        <v>Vyplň údaj</v>
      </c>
      <c r="G55" s="37"/>
      <c r="H55" s="37"/>
      <c r="I55" s="30" t="s">
        <v>32</v>
      </c>
      <c r="J55" s="33" t="str">
        <f>E24</f>
        <v xml:space="preserve"> </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96</v>
      </c>
      <c r="D57" s="132"/>
      <c r="E57" s="132"/>
      <c r="F57" s="132"/>
      <c r="G57" s="132"/>
      <c r="H57" s="132"/>
      <c r="I57" s="132"/>
      <c r="J57" s="133" t="s">
        <v>97</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67</v>
      </c>
      <c r="D59" s="37"/>
      <c r="E59" s="37"/>
      <c r="F59" s="37"/>
      <c r="G59" s="37"/>
      <c r="H59" s="37"/>
      <c r="I59" s="37"/>
      <c r="J59" s="78">
        <f>J85</f>
        <v>0</v>
      </c>
      <c r="K59" s="37"/>
      <c r="L59" s="107"/>
      <c r="S59" s="35"/>
      <c r="T59" s="35"/>
      <c r="U59" s="35"/>
      <c r="V59" s="35"/>
      <c r="W59" s="35"/>
      <c r="X59" s="35"/>
      <c r="Y59" s="35"/>
      <c r="Z59" s="35"/>
      <c r="AA59" s="35"/>
      <c r="AB59" s="35"/>
      <c r="AC59" s="35"/>
      <c r="AD59" s="35"/>
      <c r="AE59" s="35"/>
      <c r="AU59" s="18" t="s">
        <v>98</v>
      </c>
    </row>
    <row r="60" spans="2:12" s="9" customFormat="1" ht="24.95" customHeight="1">
      <c r="B60" s="135"/>
      <c r="C60" s="136"/>
      <c r="D60" s="137" t="s">
        <v>714</v>
      </c>
      <c r="E60" s="138"/>
      <c r="F60" s="138"/>
      <c r="G60" s="138"/>
      <c r="H60" s="138"/>
      <c r="I60" s="138"/>
      <c r="J60" s="139">
        <f>J86</f>
        <v>0</v>
      </c>
      <c r="K60" s="136"/>
      <c r="L60" s="140"/>
    </row>
    <row r="61" spans="2:12" s="10" customFormat="1" ht="19.9" customHeight="1">
      <c r="B61" s="141"/>
      <c r="C61" s="142"/>
      <c r="D61" s="143" t="s">
        <v>715</v>
      </c>
      <c r="E61" s="144"/>
      <c r="F61" s="144"/>
      <c r="G61" s="144"/>
      <c r="H61" s="144"/>
      <c r="I61" s="144"/>
      <c r="J61" s="145">
        <f>J87</f>
        <v>0</v>
      </c>
      <c r="K61" s="142"/>
      <c r="L61" s="146"/>
    </row>
    <row r="62" spans="2:12" s="10" customFormat="1" ht="19.9" customHeight="1">
      <c r="B62" s="141"/>
      <c r="C62" s="142"/>
      <c r="D62" s="143" t="s">
        <v>716</v>
      </c>
      <c r="E62" s="144"/>
      <c r="F62" s="144"/>
      <c r="G62" s="144"/>
      <c r="H62" s="144"/>
      <c r="I62" s="144"/>
      <c r="J62" s="145">
        <f>J89</f>
        <v>0</v>
      </c>
      <c r="K62" s="142"/>
      <c r="L62" s="146"/>
    </row>
    <row r="63" spans="2:12" s="10" customFormat="1" ht="19.9" customHeight="1">
      <c r="B63" s="141"/>
      <c r="C63" s="142"/>
      <c r="D63" s="143" t="s">
        <v>717</v>
      </c>
      <c r="E63" s="144"/>
      <c r="F63" s="144"/>
      <c r="G63" s="144"/>
      <c r="H63" s="144"/>
      <c r="I63" s="144"/>
      <c r="J63" s="145">
        <f>J106</f>
        <v>0</v>
      </c>
      <c r="K63" s="142"/>
      <c r="L63" s="146"/>
    </row>
    <row r="64" spans="2:12" s="10" customFormat="1" ht="19.9" customHeight="1">
      <c r="B64" s="141"/>
      <c r="C64" s="142"/>
      <c r="D64" s="143" t="s">
        <v>718</v>
      </c>
      <c r="E64" s="144"/>
      <c r="F64" s="144"/>
      <c r="G64" s="144"/>
      <c r="H64" s="144"/>
      <c r="I64" s="144"/>
      <c r="J64" s="145">
        <f>J147</f>
        <v>0</v>
      </c>
      <c r="K64" s="142"/>
      <c r="L64" s="146"/>
    </row>
    <row r="65" spans="2:12" s="10" customFormat="1" ht="19.9" customHeight="1">
      <c r="B65" s="141"/>
      <c r="C65" s="142"/>
      <c r="D65" s="143" t="s">
        <v>719</v>
      </c>
      <c r="E65" s="144"/>
      <c r="F65" s="144"/>
      <c r="G65" s="144"/>
      <c r="H65" s="144"/>
      <c r="I65" s="144"/>
      <c r="J65" s="145">
        <f>J149</f>
        <v>0</v>
      </c>
      <c r="K65" s="142"/>
      <c r="L65" s="146"/>
    </row>
    <row r="66" spans="1:31" s="2" customFormat="1" ht="21.75" customHeight="1">
      <c r="A66" s="35"/>
      <c r="B66" s="36"/>
      <c r="C66" s="37"/>
      <c r="D66" s="37"/>
      <c r="E66" s="37"/>
      <c r="F66" s="37"/>
      <c r="G66" s="37"/>
      <c r="H66" s="37"/>
      <c r="I66" s="37"/>
      <c r="J66" s="37"/>
      <c r="K66" s="37"/>
      <c r="L66" s="107"/>
      <c r="S66" s="35"/>
      <c r="T66" s="35"/>
      <c r="U66" s="35"/>
      <c r="V66" s="35"/>
      <c r="W66" s="35"/>
      <c r="X66" s="35"/>
      <c r="Y66" s="35"/>
      <c r="Z66" s="35"/>
      <c r="AA66" s="35"/>
      <c r="AB66" s="35"/>
      <c r="AC66" s="35"/>
      <c r="AD66" s="35"/>
      <c r="AE66" s="35"/>
    </row>
    <row r="67" spans="1:31" s="2" customFormat="1" ht="6.95" customHeight="1">
      <c r="A67" s="35"/>
      <c r="B67" s="48"/>
      <c r="C67" s="49"/>
      <c r="D67" s="49"/>
      <c r="E67" s="49"/>
      <c r="F67" s="49"/>
      <c r="G67" s="49"/>
      <c r="H67" s="49"/>
      <c r="I67" s="49"/>
      <c r="J67" s="49"/>
      <c r="K67" s="49"/>
      <c r="L67" s="107"/>
      <c r="S67" s="35"/>
      <c r="T67" s="35"/>
      <c r="U67" s="35"/>
      <c r="V67" s="35"/>
      <c r="W67" s="35"/>
      <c r="X67" s="35"/>
      <c r="Y67" s="35"/>
      <c r="Z67" s="35"/>
      <c r="AA67" s="35"/>
      <c r="AB67" s="35"/>
      <c r="AC67" s="35"/>
      <c r="AD67" s="35"/>
      <c r="AE67" s="35"/>
    </row>
    <row r="71" spans="1:31" s="2" customFormat="1" ht="6.95" customHeight="1">
      <c r="A71" s="35"/>
      <c r="B71" s="50"/>
      <c r="C71" s="51"/>
      <c r="D71" s="51"/>
      <c r="E71" s="51"/>
      <c r="F71" s="51"/>
      <c r="G71" s="51"/>
      <c r="H71" s="51"/>
      <c r="I71" s="51"/>
      <c r="J71" s="51"/>
      <c r="K71" s="51"/>
      <c r="L71" s="107"/>
      <c r="S71" s="35"/>
      <c r="T71" s="35"/>
      <c r="U71" s="35"/>
      <c r="V71" s="35"/>
      <c r="W71" s="35"/>
      <c r="X71" s="35"/>
      <c r="Y71" s="35"/>
      <c r="Z71" s="35"/>
      <c r="AA71" s="35"/>
      <c r="AB71" s="35"/>
      <c r="AC71" s="35"/>
      <c r="AD71" s="35"/>
      <c r="AE71" s="35"/>
    </row>
    <row r="72" spans="1:31" s="2" customFormat="1" ht="24.95" customHeight="1">
      <c r="A72" s="35"/>
      <c r="B72" s="36"/>
      <c r="C72" s="24" t="s">
        <v>113</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6.95" customHeight="1">
      <c r="A73" s="35"/>
      <c r="B73" s="36"/>
      <c r="C73" s="37"/>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12" customHeight="1">
      <c r="A74" s="35"/>
      <c r="B74" s="36"/>
      <c r="C74" s="30" t="s">
        <v>16</v>
      </c>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6.5" customHeight="1">
      <c r="A75" s="35"/>
      <c r="B75" s="36"/>
      <c r="C75" s="37"/>
      <c r="D75" s="37"/>
      <c r="E75" s="303" t="str">
        <f>E7</f>
        <v>Úprava kuchyně MŠ Jiráskova, Nový Jičín</v>
      </c>
      <c r="F75" s="304"/>
      <c r="G75" s="304"/>
      <c r="H75" s="304"/>
      <c r="I75" s="37"/>
      <c r="J75" s="37"/>
      <c r="K75" s="37"/>
      <c r="L75" s="107"/>
      <c r="S75" s="35"/>
      <c r="T75" s="35"/>
      <c r="U75" s="35"/>
      <c r="V75" s="35"/>
      <c r="W75" s="35"/>
      <c r="X75" s="35"/>
      <c r="Y75" s="35"/>
      <c r="Z75" s="35"/>
      <c r="AA75" s="35"/>
      <c r="AB75" s="35"/>
      <c r="AC75" s="35"/>
      <c r="AD75" s="35"/>
      <c r="AE75" s="35"/>
    </row>
    <row r="76" spans="1:31" s="2" customFormat="1" ht="12" customHeight="1">
      <c r="A76" s="35"/>
      <c r="B76" s="36"/>
      <c r="C76" s="30" t="s">
        <v>93</v>
      </c>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6.5" customHeight="1">
      <c r="A77" s="35"/>
      <c r="B77" s="36"/>
      <c r="C77" s="37"/>
      <c r="D77" s="37"/>
      <c r="E77" s="256" t="str">
        <f>E9</f>
        <v>03 - elektroinstalace</v>
      </c>
      <c r="F77" s="305"/>
      <c r="G77" s="305"/>
      <c r="H77" s="305"/>
      <c r="I77" s="37"/>
      <c r="J77" s="37"/>
      <c r="K77" s="37"/>
      <c r="L77" s="107"/>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07"/>
      <c r="S78" s="35"/>
      <c r="T78" s="35"/>
      <c r="U78" s="35"/>
      <c r="V78" s="35"/>
      <c r="W78" s="35"/>
      <c r="X78" s="35"/>
      <c r="Y78" s="35"/>
      <c r="Z78" s="35"/>
      <c r="AA78" s="35"/>
      <c r="AB78" s="35"/>
      <c r="AC78" s="35"/>
      <c r="AD78" s="35"/>
      <c r="AE78" s="35"/>
    </row>
    <row r="79" spans="1:31" s="2" customFormat="1" ht="12" customHeight="1">
      <c r="A79" s="35"/>
      <c r="B79" s="36"/>
      <c r="C79" s="30" t="s">
        <v>21</v>
      </c>
      <c r="D79" s="37"/>
      <c r="E79" s="37"/>
      <c r="F79" s="28" t="str">
        <f>F12</f>
        <v xml:space="preserve"> </v>
      </c>
      <c r="G79" s="37"/>
      <c r="H79" s="37"/>
      <c r="I79" s="30" t="s">
        <v>23</v>
      </c>
      <c r="J79" s="60" t="str">
        <f>IF(J12="","",J12)</f>
        <v>14. 2. 2022</v>
      </c>
      <c r="K79" s="37"/>
      <c r="L79" s="107"/>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07"/>
      <c r="S80" s="35"/>
      <c r="T80" s="35"/>
      <c r="U80" s="35"/>
      <c r="V80" s="35"/>
      <c r="W80" s="35"/>
      <c r="X80" s="35"/>
      <c r="Y80" s="35"/>
      <c r="Z80" s="35"/>
      <c r="AA80" s="35"/>
      <c r="AB80" s="35"/>
      <c r="AC80" s="35"/>
      <c r="AD80" s="35"/>
      <c r="AE80" s="35"/>
    </row>
    <row r="81" spans="1:31" s="2" customFormat="1" ht="15.2" customHeight="1">
      <c r="A81" s="35"/>
      <c r="B81" s="36"/>
      <c r="C81" s="30" t="s">
        <v>25</v>
      </c>
      <c r="D81" s="37"/>
      <c r="E81" s="37"/>
      <c r="F81" s="28" t="str">
        <f>E15</f>
        <v xml:space="preserve"> </v>
      </c>
      <c r="G81" s="37"/>
      <c r="H81" s="37"/>
      <c r="I81" s="30" t="s">
        <v>30</v>
      </c>
      <c r="J81" s="33" t="str">
        <f>E21</f>
        <v xml:space="preserve"> </v>
      </c>
      <c r="K81" s="37"/>
      <c r="L81" s="107"/>
      <c r="S81" s="35"/>
      <c r="T81" s="35"/>
      <c r="U81" s="35"/>
      <c r="V81" s="35"/>
      <c r="W81" s="35"/>
      <c r="X81" s="35"/>
      <c r="Y81" s="35"/>
      <c r="Z81" s="35"/>
      <c r="AA81" s="35"/>
      <c r="AB81" s="35"/>
      <c r="AC81" s="35"/>
      <c r="AD81" s="35"/>
      <c r="AE81" s="35"/>
    </row>
    <row r="82" spans="1:31" s="2" customFormat="1" ht="15.2" customHeight="1">
      <c r="A82" s="35"/>
      <c r="B82" s="36"/>
      <c r="C82" s="30" t="s">
        <v>28</v>
      </c>
      <c r="D82" s="37"/>
      <c r="E82" s="37"/>
      <c r="F82" s="28" t="str">
        <f>IF(E18="","",E18)</f>
        <v>Vyplň údaj</v>
      </c>
      <c r="G82" s="37"/>
      <c r="H82" s="37"/>
      <c r="I82" s="30" t="s">
        <v>32</v>
      </c>
      <c r="J82" s="33" t="str">
        <f>E24</f>
        <v xml:space="preserve"> </v>
      </c>
      <c r="K82" s="37"/>
      <c r="L82" s="107"/>
      <c r="S82" s="35"/>
      <c r="T82" s="35"/>
      <c r="U82" s="35"/>
      <c r="V82" s="35"/>
      <c r="W82" s="35"/>
      <c r="X82" s="35"/>
      <c r="Y82" s="35"/>
      <c r="Z82" s="35"/>
      <c r="AA82" s="35"/>
      <c r="AB82" s="35"/>
      <c r="AC82" s="35"/>
      <c r="AD82" s="35"/>
      <c r="AE82" s="35"/>
    </row>
    <row r="83" spans="1:31" s="2" customFormat="1" ht="10.35" customHeight="1">
      <c r="A83" s="35"/>
      <c r="B83" s="36"/>
      <c r="C83" s="37"/>
      <c r="D83" s="37"/>
      <c r="E83" s="37"/>
      <c r="F83" s="37"/>
      <c r="G83" s="37"/>
      <c r="H83" s="37"/>
      <c r="I83" s="37"/>
      <c r="J83" s="37"/>
      <c r="K83" s="37"/>
      <c r="L83" s="107"/>
      <c r="S83" s="35"/>
      <c r="T83" s="35"/>
      <c r="U83" s="35"/>
      <c r="V83" s="35"/>
      <c r="W83" s="35"/>
      <c r="X83" s="35"/>
      <c r="Y83" s="35"/>
      <c r="Z83" s="35"/>
      <c r="AA83" s="35"/>
      <c r="AB83" s="35"/>
      <c r="AC83" s="35"/>
      <c r="AD83" s="35"/>
      <c r="AE83" s="35"/>
    </row>
    <row r="84" spans="1:31" s="11" customFormat="1" ht="29.25" customHeight="1">
      <c r="A84" s="147"/>
      <c r="B84" s="148"/>
      <c r="C84" s="149" t="s">
        <v>114</v>
      </c>
      <c r="D84" s="150" t="s">
        <v>54</v>
      </c>
      <c r="E84" s="150" t="s">
        <v>50</v>
      </c>
      <c r="F84" s="150" t="s">
        <v>51</v>
      </c>
      <c r="G84" s="150" t="s">
        <v>115</v>
      </c>
      <c r="H84" s="150" t="s">
        <v>116</v>
      </c>
      <c r="I84" s="150" t="s">
        <v>117</v>
      </c>
      <c r="J84" s="150" t="s">
        <v>97</v>
      </c>
      <c r="K84" s="151" t="s">
        <v>118</v>
      </c>
      <c r="L84" s="152"/>
      <c r="M84" s="69" t="s">
        <v>19</v>
      </c>
      <c r="N84" s="70" t="s">
        <v>39</v>
      </c>
      <c r="O84" s="70" t="s">
        <v>119</v>
      </c>
      <c r="P84" s="70" t="s">
        <v>120</v>
      </c>
      <c r="Q84" s="70" t="s">
        <v>121</v>
      </c>
      <c r="R84" s="70" t="s">
        <v>122</v>
      </c>
      <c r="S84" s="70" t="s">
        <v>123</v>
      </c>
      <c r="T84" s="71" t="s">
        <v>124</v>
      </c>
      <c r="U84" s="147"/>
      <c r="V84" s="147"/>
      <c r="W84" s="147"/>
      <c r="X84" s="147"/>
      <c r="Y84" s="147"/>
      <c r="Z84" s="147"/>
      <c r="AA84" s="147"/>
      <c r="AB84" s="147"/>
      <c r="AC84" s="147"/>
      <c r="AD84" s="147"/>
      <c r="AE84" s="147"/>
    </row>
    <row r="85" spans="1:63" s="2" customFormat="1" ht="22.9" customHeight="1">
      <c r="A85" s="35"/>
      <c r="B85" s="36"/>
      <c r="C85" s="76" t="s">
        <v>125</v>
      </c>
      <c r="D85" s="37"/>
      <c r="E85" s="37"/>
      <c r="F85" s="37"/>
      <c r="G85" s="37"/>
      <c r="H85" s="37"/>
      <c r="I85" s="37"/>
      <c r="J85" s="153">
        <f>BK85</f>
        <v>0</v>
      </c>
      <c r="K85" s="37"/>
      <c r="L85" s="40"/>
      <c r="M85" s="72"/>
      <c r="N85" s="154"/>
      <c r="O85" s="73"/>
      <c r="P85" s="155">
        <f>P86</f>
        <v>0</v>
      </c>
      <c r="Q85" s="73"/>
      <c r="R85" s="155">
        <f>R86</f>
        <v>0</v>
      </c>
      <c r="S85" s="73"/>
      <c r="T85" s="156">
        <f>T86</f>
        <v>0</v>
      </c>
      <c r="U85" s="35"/>
      <c r="V85" s="35"/>
      <c r="W85" s="35"/>
      <c r="X85" s="35"/>
      <c r="Y85" s="35"/>
      <c r="Z85" s="35"/>
      <c r="AA85" s="35"/>
      <c r="AB85" s="35"/>
      <c r="AC85" s="35"/>
      <c r="AD85" s="35"/>
      <c r="AE85" s="35"/>
      <c r="AT85" s="18" t="s">
        <v>68</v>
      </c>
      <c r="AU85" s="18" t="s">
        <v>98</v>
      </c>
      <c r="BK85" s="157">
        <f>BK86</f>
        <v>0</v>
      </c>
    </row>
    <row r="86" spans="2:63" s="12" customFormat="1" ht="25.9" customHeight="1">
      <c r="B86" s="158"/>
      <c r="C86" s="159"/>
      <c r="D86" s="160" t="s">
        <v>68</v>
      </c>
      <c r="E86" s="161" t="s">
        <v>297</v>
      </c>
      <c r="F86" s="161" t="s">
        <v>720</v>
      </c>
      <c r="G86" s="159"/>
      <c r="H86" s="159"/>
      <c r="I86" s="162"/>
      <c r="J86" s="163">
        <f>BK86</f>
        <v>0</v>
      </c>
      <c r="K86" s="159"/>
      <c r="L86" s="164"/>
      <c r="M86" s="165"/>
      <c r="N86" s="166"/>
      <c r="O86" s="166"/>
      <c r="P86" s="167">
        <f>P87+P89+P106+P147+P149</f>
        <v>0</v>
      </c>
      <c r="Q86" s="166"/>
      <c r="R86" s="167">
        <f>R87+R89+R106+R147+R149</f>
        <v>0</v>
      </c>
      <c r="S86" s="166"/>
      <c r="T86" s="168">
        <f>T87+T89+T106+T147+T149</f>
        <v>0</v>
      </c>
      <c r="AR86" s="169" t="s">
        <v>129</v>
      </c>
      <c r="AT86" s="170" t="s">
        <v>68</v>
      </c>
      <c r="AU86" s="170" t="s">
        <v>69</v>
      </c>
      <c r="AY86" s="169" t="s">
        <v>128</v>
      </c>
      <c r="BK86" s="171">
        <f>BK87+BK89+BK106+BK147+BK149</f>
        <v>0</v>
      </c>
    </row>
    <row r="87" spans="2:63" s="12" customFormat="1" ht="22.9" customHeight="1">
      <c r="B87" s="158"/>
      <c r="C87" s="159"/>
      <c r="D87" s="160" t="s">
        <v>68</v>
      </c>
      <c r="E87" s="172" t="s">
        <v>721</v>
      </c>
      <c r="F87" s="172" t="s">
        <v>722</v>
      </c>
      <c r="G87" s="159"/>
      <c r="H87" s="159"/>
      <c r="I87" s="162"/>
      <c r="J87" s="173">
        <f>BK87</f>
        <v>0</v>
      </c>
      <c r="K87" s="159"/>
      <c r="L87" s="164"/>
      <c r="M87" s="165"/>
      <c r="N87" s="166"/>
      <c r="O87" s="166"/>
      <c r="P87" s="167">
        <f>P88</f>
        <v>0</v>
      </c>
      <c r="Q87" s="166"/>
      <c r="R87" s="167">
        <f>R88</f>
        <v>0</v>
      </c>
      <c r="S87" s="166"/>
      <c r="T87" s="168">
        <f>T88</f>
        <v>0</v>
      </c>
      <c r="AR87" s="169" t="s">
        <v>129</v>
      </c>
      <c r="AT87" s="170" t="s">
        <v>68</v>
      </c>
      <c r="AU87" s="170" t="s">
        <v>77</v>
      </c>
      <c r="AY87" s="169" t="s">
        <v>128</v>
      </c>
      <c r="BK87" s="171">
        <f>BK88</f>
        <v>0</v>
      </c>
    </row>
    <row r="88" spans="1:65" s="2" customFormat="1" ht="24.2" customHeight="1">
      <c r="A88" s="35"/>
      <c r="B88" s="36"/>
      <c r="C88" s="174" t="s">
        <v>77</v>
      </c>
      <c r="D88" s="174" t="s">
        <v>131</v>
      </c>
      <c r="E88" s="175" t="s">
        <v>77</v>
      </c>
      <c r="F88" s="176" t="s">
        <v>723</v>
      </c>
      <c r="G88" s="177" t="s">
        <v>724</v>
      </c>
      <c r="H88" s="178">
        <v>10</v>
      </c>
      <c r="I88" s="179"/>
      <c r="J88" s="180">
        <f>ROUND(I88*H88,2)</f>
        <v>0</v>
      </c>
      <c r="K88" s="176" t="s">
        <v>19</v>
      </c>
      <c r="L88" s="40"/>
      <c r="M88" s="181" t="s">
        <v>19</v>
      </c>
      <c r="N88" s="182" t="s">
        <v>40</v>
      </c>
      <c r="O88" s="65"/>
      <c r="P88" s="183">
        <f>O88*H88</f>
        <v>0</v>
      </c>
      <c r="Q88" s="183">
        <v>0</v>
      </c>
      <c r="R88" s="183">
        <f>Q88*H88</f>
        <v>0</v>
      </c>
      <c r="S88" s="183">
        <v>0</v>
      </c>
      <c r="T88" s="184">
        <f>S88*H88</f>
        <v>0</v>
      </c>
      <c r="U88" s="35"/>
      <c r="V88" s="35"/>
      <c r="W88" s="35"/>
      <c r="X88" s="35"/>
      <c r="Y88" s="35"/>
      <c r="Z88" s="35"/>
      <c r="AA88" s="35"/>
      <c r="AB88" s="35"/>
      <c r="AC88" s="35"/>
      <c r="AD88" s="35"/>
      <c r="AE88" s="35"/>
      <c r="AR88" s="185" t="s">
        <v>574</v>
      </c>
      <c r="AT88" s="185" t="s">
        <v>131</v>
      </c>
      <c r="AU88" s="185" t="s">
        <v>79</v>
      </c>
      <c r="AY88" s="18" t="s">
        <v>128</v>
      </c>
      <c r="BE88" s="186">
        <f>IF(N88="základní",J88,0)</f>
        <v>0</v>
      </c>
      <c r="BF88" s="186">
        <f>IF(N88="snížená",J88,0)</f>
        <v>0</v>
      </c>
      <c r="BG88" s="186">
        <f>IF(N88="zákl. přenesená",J88,0)</f>
        <v>0</v>
      </c>
      <c r="BH88" s="186">
        <f>IF(N88="sníž. přenesená",J88,0)</f>
        <v>0</v>
      </c>
      <c r="BI88" s="186">
        <f>IF(N88="nulová",J88,0)</f>
        <v>0</v>
      </c>
      <c r="BJ88" s="18" t="s">
        <v>77</v>
      </c>
      <c r="BK88" s="186">
        <f>ROUND(I88*H88,2)</f>
        <v>0</v>
      </c>
      <c r="BL88" s="18" t="s">
        <v>574</v>
      </c>
      <c r="BM88" s="185" t="s">
        <v>725</v>
      </c>
    </row>
    <row r="89" spans="2:63" s="12" customFormat="1" ht="22.9" customHeight="1">
      <c r="B89" s="158"/>
      <c r="C89" s="159"/>
      <c r="D89" s="160" t="s">
        <v>68</v>
      </c>
      <c r="E89" s="172" t="s">
        <v>726</v>
      </c>
      <c r="F89" s="172" t="s">
        <v>727</v>
      </c>
      <c r="G89" s="159"/>
      <c r="H89" s="159"/>
      <c r="I89" s="162"/>
      <c r="J89" s="173">
        <f>BK89</f>
        <v>0</v>
      </c>
      <c r="K89" s="159"/>
      <c r="L89" s="164"/>
      <c r="M89" s="165"/>
      <c r="N89" s="166"/>
      <c r="O89" s="166"/>
      <c r="P89" s="167">
        <f>SUM(P90:P105)</f>
        <v>0</v>
      </c>
      <c r="Q89" s="166"/>
      <c r="R89" s="167">
        <f>SUM(R90:R105)</f>
        <v>0</v>
      </c>
      <c r="S89" s="166"/>
      <c r="T89" s="168">
        <f>SUM(T90:T105)</f>
        <v>0</v>
      </c>
      <c r="AR89" s="169" t="s">
        <v>129</v>
      </c>
      <c r="AT89" s="170" t="s">
        <v>68</v>
      </c>
      <c r="AU89" s="170" t="s">
        <v>77</v>
      </c>
      <c r="AY89" s="169" t="s">
        <v>128</v>
      </c>
      <c r="BK89" s="171">
        <f>SUM(BK90:BK105)</f>
        <v>0</v>
      </c>
    </row>
    <row r="90" spans="1:65" s="2" customFormat="1" ht="16.5" customHeight="1">
      <c r="A90" s="35"/>
      <c r="B90" s="36"/>
      <c r="C90" s="174" t="s">
        <v>79</v>
      </c>
      <c r="D90" s="174" t="s">
        <v>131</v>
      </c>
      <c r="E90" s="175" t="s">
        <v>728</v>
      </c>
      <c r="F90" s="176" t="s">
        <v>729</v>
      </c>
      <c r="G90" s="177" t="s">
        <v>730</v>
      </c>
      <c r="H90" s="178">
        <v>11</v>
      </c>
      <c r="I90" s="179"/>
      <c r="J90" s="180">
        <f aca="true" t="shared" si="0" ref="J90:J105">ROUND(I90*H90,2)</f>
        <v>0</v>
      </c>
      <c r="K90" s="176" t="s">
        <v>19</v>
      </c>
      <c r="L90" s="40"/>
      <c r="M90" s="181" t="s">
        <v>19</v>
      </c>
      <c r="N90" s="182" t="s">
        <v>40</v>
      </c>
      <c r="O90" s="65"/>
      <c r="P90" s="183">
        <f aca="true" t="shared" si="1" ref="P90:P105">O90*H90</f>
        <v>0</v>
      </c>
      <c r="Q90" s="183">
        <v>0</v>
      </c>
      <c r="R90" s="183">
        <f aca="true" t="shared" si="2" ref="R90:R105">Q90*H90</f>
        <v>0</v>
      </c>
      <c r="S90" s="183">
        <v>0</v>
      </c>
      <c r="T90" s="184">
        <f aca="true" t="shared" si="3" ref="T90:T105">S90*H90</f>
        <v>0</v>
      </c>
      <c r="U90" s="35"/>
      <c r="V90" s="35"/>
      <c r="W90" s="35"/>
      <c r="X90" s="35"/>
      <c r="Y90" s="35"/>
      <c r="Z90" s="35"/>
      <c r="AA90" s="35"/>
      <c r="AB90" s="35"/>
      <c r="AC90" s="35"/>
      <c r="AD90" s="35"/>
      <c r="AE90" s="35"/>
      <c r="AR90" s="185" t="s">
        <v>574</v>
      </c>
      <c r="AT90" s="185" t="s">
        <v>131</v>
      </c>
      <c r="AU90" s="185" t="s">
        <v>79</v>
      </c>
      <c r="AY90" s="18" t="s">
        <v>128</v>
      </c>
      <c r="BE90" s="186">
        <f aca="true" t="shared" si="4" ref="BE90:BE105">IF(N90="základní",J90,0)</f>
        <v>0</v>
      </c>
      <c r="BF90" s="186">
        <f aca="true" t="shared" si="5" ref="BF90:BF105">IF(N90="snížená",J90,0)</f>
        <v>0</v>
      </c>
      <c r="BG90" s="186">
        <f aca="true" t="shared" si="6" ref="BG90:BG105">IF(N90="zákl. přenesená",J90,0)</f>
        <v>0</v>
      </c>
      <c r="BH90" s="186">
        <f aca="true" t="shared" si="7" ref="BH90:BH105">IF(N90="sníž. přenesená",J90,0)</f>
        <v>0</v>
      </c>
      <c r="BI90" s="186">
        <f aca="true" t="shared" si="8" ref="BI90:BI105">IF(N90="nulová",J90,0)</f>
        <v>0</v>
      </c>
      <c r="BJ90" s="18" t="s">
        <v>77</v>
      </c>
      <c r="BK90" s="186">
        <f aca="true" t="shared" si="9" ref="BK90:BK105">ROUND(I90*H90,2)</f>
        <v>0</v>
      </c>
      <c r="BL90" s="18" t="s">
        <v>574</v>
      </c>
      <c r="BM90" s="185" t="s">
        <v>731</v>
      </c>
    </row>
    <row r="91" spans="1:65" s="2" customFormat="1" ht="16.5" customHeight="1">
      <c r="A91" s="35"/>
      <c r="B91" s="36"/>
      <c r="C91" s="174" t="s">
        <v>129</v>
      </c>
      <c r="D91" s="174" t="s">
        <v>131</v>
      </c>
      <c r="E91" s="175" t="s">
        <v>79</v>
      </c>
      <c r="F91" s="176" t="s">
        <v>732</v>
      </c>
      <c r="G91" s="177" t="s">
        <v>730</v>
      </c>
      <c r="H91" s="178">
        <v>1</v>
      </c>
      <c r="I91" s="179"/>
      <c r="J91" s="180">
        <f t="shared" si="0"/>
        <v>0</v>
      </c>
      <c r="K91" s="176" t="s">
        <v>19</v>
      </c>
      <c r="L91" s="40"/>
      <c r="M91" s="181" t="s">
        <v>19</v>
      </c>
      <c r="N91" s="182" t="s">
        <v>40</v>
      </c>
      <c r="O91" s="65"/>
      <c r="P91" s="183">
        <f t="shared" si="1"/>
        <v>0</v>
      </c>
      <c r="Q91" s="183">
        <v>0</v>
      </c>
      <c r="R91" s="183">
        <f t="shared" si="2"/>
        <v>0</v>
      </c>
      <c r="S91" s="183">
        <v>0</v>
      </c>
      <c r="T91" s="184">
        <f t="shared" si="3"/>
        <v>0</v>
      </c>
      <c r="U91" s="35"/>
      <c r="V91" s="35"/>
      <c r="W91" s="35"/>
      <c r="X91" s="35"/>
      <c r="Y91" s="35"/>
      <c r="Z91" s="35"/>
      <c r="AA91" s="35"/>
      <c r="AB91" s="35"/>
      <c r="AC91" s="35"/>
      <c r="AD91" s="35"/>
      <c r="AE91" s="35"/>
      <c r="AR91" s="185" t="s">
        <v>574</v>
      </c>
      <c r="AT91" s="185" t="s">
        <v>131</v>
      </c>
      <c r="AU91" s="185" t="s">
        <v>79</v>
      </c>
      <c r="AY91" s="18" t="s">
        <v>128</v>
      </c>
      <c r="BE91" s="186">
        <f t="shared" si="4"/>
        <v>0</v>
      </c>
      <c r="BF91" s="186">
        <f t="shared" si="5"/>
        <v>0</v>
      </c>
      <c r="BG91" s="186">
        <f t="shared" si="6"/>
        <v>0</v>
      </c>
      <c r="BH91" s="186">
        <f t="shared" si="7"/>
        <v>0</v>
      </c>
      <c r="BI91" s="186">
        <f t="shared" si="8"/>
        <v>0</v>
      </c>
      <c r="BJ91" s="18" t="s">
        <v>77</v>
      </c>
      <c r="BK91" s="186">
        <f t="shared" si="9"/>
        <v>0</v>
      </c>
      <c r="BL91" s="18" t="s">
        <v>574</v>
      </c>
      <c r="BM91" s="185" t="s">
        <v>733</v>
      </c>
    </row>
    <row r="92" spans="1:65" s="2" customFormat="1" ht="24.2" customHeight="1">
      <c r="A92" s="35"/>
      <c r="B92" s="36"/>
      <c r="C92" s="174" t="s">
        <v>136</v>
      </c>
      <c r="D92" s="174" t="s">
        <v>131</v>
      </c>
      <c r="E92" s="175" t="s">
        <v>129</v>
      </c>
      <c r="F92" s="176" t="s">
        <v>734</v>
      </c>
      <c r="G92" s="177" t="s">
        <v>730</v>
      </c>
      <c r="H92" s="178">
        <v>1</v>
      </c>
      <c r="I92" s="179"/>
      <c r="J92" s="180">
        <f t="shared" si="0"/>
        <v>0</v>
      </c>
      <c r="K92" s="176" t="s">
        <v>19</v>
      </c>
      <c r="L92" s="40"/>
      <c r="M92" s="181" t="s">
        <v>19</v>
      </c>
      <c r="N92" s="182" t="s">
        <v>40</v>
      </c>
      <c r="O92" s="65"/>
      <c r="P92" s="183">
        <f t="shared" si="1"/>
        <v>0</v>
      </c>
      <c r="Q92" s="183">
        <v>0</v>
      </c>
      <c r="R92" s="183">
        <f t="shared" si="2"/>
        <v>0</v>
      </c>
      <c r="S92" s="183">
        <v>0</v>
      </c>
      <c r="T92" s="184">
        <f t="shared" si="3"/>
        <v>0</v>
      </c>
      <c r="U92" s="35"/>
      <c r="V92" s="35"/>
      <c r="W92" s="35"/>
      <c r="X92" s="35"/>
      <c r="Y92" s="35"/>
      <c r="Z92" s="35"/>
      <c r="AA92" s="35"/>
      <c r="AB92" s="35"/>
      <c r="AC92" s="35"/>
      <c r="AD92" s="35"/>
      <c r="AE92" s="35"/>
      <c r="AR92" s="185" t="s">
        <v>574</v>
      </c>
      <c r="AT92" s="185" t="s">
        <v>131</v>
      </c>
      <c r="AU92" s="185" t="s">
        <v>79</v>
      </c>
      <c r="AY92" s="18" t="s">
        <v>128</v>
      </c>
      <c r="BE92" s="186">
        <f t="shared" si="4"/>
        <v>0</v>
      </c>
      <c r="BF92" s="186">
        <f t="shared" si="5"/>
        <v>0</v>
      </c>
      <c r="BG92" s="186">
        <f t="shared" si="6"/>
        <v>0</v>
      </c>
      <c r="BH92" s="186">
        <f t="shared" si="7"/>
        <v>0</v>
      </c>
      <c r="BI92" s="186">
        <f t="shared" si="8"/>
        <v>0</v>
      </c>
      <c r="BJ92" s="18" t="s">
        <v>77</v>
      </c>
      <c r="BK92" s="186">
        <f t="shared" si="9"/>
        <v>0</v>
      </c>
      <c r="BL92" s="18" t="s">
        <v>574</v>
      </c>
      <c r="BM92" s="185" t="s">
        <v>735</v>
      </c>
    </row>
    <row r="93" spans="1:65" s="2" customFormat="1" ht="16.5" customHeight="1">
      <c r="A93" s="35"/>
      <c r="B93" s="36"/>
      <c r="C93" s="174" t="s">
        <v>154</v>
      </c>
      <c r="D93" s="174" t="s">
        <v>131</v>
      </c>
      <c r="E93" s="175" t="s">
        <v>136</v>
      </c>
      <c r="F93" s="176" t="s">
        <v>736</v>
      </c>
      <c r="G93" s="177" t="s">
        <v>730</v>
      </c>
      <c r="H93" s="178">
        <v>21</v>
      </c>
      <c r="I93" s="179"/>
      <c r="J93" s="180">
        <f t="shared" si="0"/>
        <v>0</v>
      </c>
      <c r="K93" s="176" t="s">
        <v>19</v>
      </c>
      <c r="L93" s="40"/>
      <c r="M93" s="181" t="s">
        <v>19</v>
      </c>
      <c r="N93" s="182" t="s">
        <v>40</v>
      </c>
      <c r="O93" s="65"/>
      <c r="P93" s="183">
        <f t="shared" si="1"/>
        <v>0</v>
      </c>
      <c r="Q93" s="183">
        <v>0</v>
      </c>
      <c r="R93" s="183">
        <f t="shared" si="2"/>
        <v>0</v>
      </c>
      <c r="S93" s="183">
        <v>0</v>
      </c>
      <c r="T93" s="184">
        <f t="shared" si="3"/>
        <v>0</v>
      </c>
      <c r="U93" s="35"/>
      <c r="V93" s="35"/>
      <c r="W93" s="35"/>
      <c r="X93" s="35"/>
      <c r="Y93" s="35"/>
      <c r="Z93" s="35"/>
      <c r="AA93" s="35"/>
      <c r="AB93" s="35"/>
      <c r="AC93" s="35"/>
      <c r="AD93" s="35"/>
      <c r="AE93" s="35"/>
      <c r="AR93" s="185" t="s">
        <v>574</v>
      </c>
      <c r="AT93" s="185" t="s">
        <v>131</v>
      </c>
      <c r="AU93" s="185" t="s">
        <v>79</v>
      </c>
      <c r="AY93" s="18" t="s">
        <v>128</v>
      </c>
      <c r="BE93" s="186">
        <f t="shared" si="4"/>
        <v>0</v>
      </c>
      <c r="BF93" s="186">
        <f t="shared" si="5"/>
        <v>0</v>
      </c>
      <c r="BG93" s="186">
        <f t="shared" si="6"/>
        <v>0</v>
      </c>
      <c r="BH93" s="186">
        <f t="shared" si="7"/>
        <v>0</v>
      </c>
      <c r="BI93" s="186">
        <f t="shared" si="8"/>
        <v>0</v>
      </c>
      <c r="BJ93" s="18" t="s">
        <v>77</v>
      </c>
      <c r="BK93" s="186">
        <f t="shared" si="9"/>
        <v>0</v>
      </c>
      <c r="BL93" s="18" t="s">
        <v>574</v>
      </c>
      <c r="BM93" s="185" t="s">
        <v>737</v>
      </c>
    </row>
    <row r="94" spans="1:65" s="2" customFormat="1" ht="16.5" customHeight="1">
      <c r="A94" s="35"/>
      <c r="B94" s="36"/>
      <c r="C94" s="174" t="s">
        <v>166</v>
      </c>
      <c r="D94" s="174" t="s">
        <v>131</v>
      </c>
      <c r="E94" s="175" t="s">
        <v>154</v>
      </c>
      <c r="F94" s="176" t="s">
        <v>738</v>
      </c>
      <c r="G94" s="177" t="s">
        <v>730</v>
      </c>
      <c r="H94" s="178">
        <v>21</v>
      </c>
      <c r="I94" s="179"/>
      <c r="J94" s="180">
        <f t="shared" si="0"/>
        <v>0</v>
      </c>
      <c r="K94" s="176" t="s">
        <v>19</v>
      </c>
      <c r="L94" s="40"/>
      <c r="M94" s="181" t="s">
        <v>19</v>
      </c>
      <c r="N94" s="182" t="s">
        <v>40</v>
      </c>
      <c r="O94" s="65"/>
      <c r="P94" s="183">
        <f t="shared" si="1"/>
        <v>0</v>
      </c>
      <c r="Q94" s="183">
        <v>0</v>
      </c>
      <c r="R94" s="183">
        <f t="shared" si="2"/>
        <v>0</v>
      </c>
      <c r="S94" s="183">
        <v>0</v>
      </c>
      <c r="T94" s="184">
        <f t="shared" si="3"/>
        <v>0</v>
      </c>
      <c r="U94" s="35"/>
      <c r="V94" s="35"/>
      <c r="W94" s="35"/>
      <c r="X94" s="35"/>
      <c r="Y94" s="35"/>
      <c r="Z94" s="35"/>
      <c r="AA94" s="35"/>
      <c r="AB94" s="35"/>
      <c r="AC94" s="35"/>
      <c r="AD94" s="35"/>
      <c r="AE94" s="35"/>
      <c r="AR94" s="185" t="s">
        <v>574</v>
      </c>
      <c r="AT94" s="185" t="s">
        <v>131</v>
      </c>
      <c r="AU94" s="185" t="s">
        <v>79</v>
      </c>
      <c r="AY94" s="18" t="s">
        <v>128</v>
      </c>
      <c r="BE94" s="186">
        <f t="shared" si="4"/>
        <v>0</v>
      </c>
      <c r="BF94" s="186">
        <f t="shared" si="5"/>
        <v>0</v>
      </c>
      <c r="BG94" s="186">
        <f t="shared" si="6"/>
        <v>0</v>
      </c>
      <c r="BH94" s="186">
        <f t="shared" si="7"/>
        <v>0</v>
      </c>
      <c r="BI94" s="186">
        <f t="shared" si="8"/>
        <v>0</v>
      </c>
      <c r="BJ94" s="18" t="s">
        <v>77</v>
      </c>
      <c r="BK94" s="186">
        <f t="shared" si="9"/>
        <v>0</v>
      </c>
      <c r="BL94" s="18" t="s">
        <v>574</v>
      </c>
      <c r="BM94" s="185" t="s">
        <v>739</v>
      </c>
    </row>
    <row r="95" spans="1:65" s="2" customFormat="1" ht="16.5" customHeight="1">
      <c r="A95" s="35"/>
      <c r="B95" s="36"/>
      <c r="C95" s="174" t="s">
        <v>175</v>
      </c>
      <c r="D95" s="174" t="s">
        <v>131</v>
      </c>
      <c r="E95" s="175" t="s">
        <v>166</v>
      </c>
      <c r="F95" s="176" t="s">
        <v>740</v>
      </c>
      <c r="G95" s="177" t="s">
        <v>730</v>
      </c>
      <c r="H95" s="178">
        <v>2</v>
      </c>
      <c r="I95" s="179"/>
      <c r="J95" s="180">
        <f t="shared" si="0"/>
        <v>0</v>
      </c>
      <c r="K95" s="176" t="s">
        <v>19</v>
      </c>
      <c r="L95" s="40"/>
      <c r="M95" s="181" t="s">
        <v>19</v>
      </c>
      <c r="N95" s="182" t="s">
        <v>40</v>
      </c>
      <c r="O95" s="65"/>
      <c r="P95" s="183">
        <f t="shared" si="1"/>
        <v>0</v>
      </c>
      <c r="Q95" s="183">
        <v>0</v>
      </c>
      <c r="R95" s="183">
        <f t="shared" si="2"/>
        <v>0</v>
      </c>
      <c r="S95" s="183">
        <v>0</v>
      </c>
      <c r="T95" s="184">
        <f t="shared" si="3"/>
        <v>0</v>
      </c>
      <c r="U95" s="35"/>
      <c r="V95" s="35"/>
      <c r="W95" s="35"/>
      <c r="X95" s="35"/>
      <c r="Y95" s="35"/>
      <c r="Z95" s="35"/>
      <c r="AA95" s="35"/>
      <c r="AB95" s="35"/>
      <c r="AC95" s="35"/>
      <c r="AD95" s="35"/>
      <c r="AE95" s="35"/>
      <c r="AR95" s="185" t="s">
        <v>574</v>
      </c>
      <c r="AT95" s="185" t="s">
        <v>131</v>
      </c>
      <c r="AU95" s="185" t="s">
        <v>79</v>
      </c>
      <c r="AY95" s="18" t="s">
        <v>128</v>
      </c>
      <c r="BE95" s="186">
        <f t="shared" si="4"/>
        <v>0</v>
      </c>
      <c r="BF95" s="186">
        <f t="shared" si="5"/>
        <v>0</v>
      </c>
      <c r="BG95" s="186">
        <f t="shared" si="6"/>
        <v>0</v>
      </c>
      <c r="BH95" s="186">
        <f t="shared" si="7"/>
        <v>0</v>
      </c>
      <c r="BI95" s="186">
        <f t="shared" si="8"/>
        <v>0</v>
      </c>
      <c r="BJ95" s="18" t="s">
        <v>77</v>
      </c>
      <c r="BK95" s="186">
        <f t="shared" si="9"/>
        <v>0</v>
      </c>
      <c r="BL95" s="18" t="s">
        <v>574</v>
      </c>
      <c r="BM95" s="185" t="s">
        <v>741</v>
      </c>
    </row>
    <row r="96" spans="1:65" s="2" customFormat="1" ht="16.5" customHeight="1">
      <c r="A96" s="35"/>
      <c r="B96" s="36"/>
      <c r="C96" s="174" t="s">
        <v>184</v>
      </c>
      <c r="D96" s="174" t="s">
        <v>131</v>
      </c>
      <c r="E96" s="175" t="s">
        <v>175</v>
      </c>
      <c r="F96" s="176" t="s">
        <v>742</v>
      </c>
      <c r="G96" s="177" t="s">
        <v>730</v>
      </c>
      <c r="H96" s="178">
        <v>2</v>
      </c>
      <c r="I96" s="179"/>
      <c r="J96" s="180">
        <f t="shared" si="0"/>
        <v>0</v>
      </c>
      <c r="K96" s="176" t="s">
        <v>19</v>
      </c>
      <c r="L96" s="40"/>
      <c r="M96" s="181" t="s">
        <v>19</v>
      </c>
      <c r="N96" s="182" t="s">
        <v>40</v>
      </c>
      <c r="O96" s="65"/>
      <c r="P96" s="183">
        <f t="shared" si="1"/>
        <v>0</v>
      </c>
      <c r="Q96" s="183">
        <v>0</v>
      </c>
      <c r="R96" s="183">
        <f t="shared" si="2"/>
        <v>0</v>
      </c>
      <c r="S96" s="183">
        <v>0</v>
      </c>
      <c r="T96" s="184">
        <f t="shared" si="3"/>
        <v>0</v>
      </c>
      <c r="U96" s="35"/>
      <c r="V96" s="35"/>
      <c r="W96" s="35"/>
      <c r="X96" s="35"/>
      <c r="Y96" s="35"/>
      <c r="Z96" s="35"/>
      <c r="AA96" s="35"/>
      <c r="AB96" s="35"/>
      <c r="AC96" s="35"/>
      <c r="AD96" s="35"/>
      <c r="AE96" s="35"/>
      <c r="AR96" s="185" t="s">
        <v>574</v>
      </c>
      <c r="AT96" s="185" t="s">
        <v>131</v>
      </c>
      <c r="AU96" s="185" t="s">
        <v>79</v>
      </c>
      <c r="AY96" s="18" t="s">
        <v>128</v>
      </c>
      <c r="BE96" s="186">
        <f t="shared" si="4"/>
        <v>0</v>
      </c>
      <c r="BF96" s="186">
        <f t="shared" si="5"/>
        <v>0</v>
      </c>
      <c r="BG96" s="186">
        <f t="shared" si="6"/>
        <v>0</v>
      </c>
      <c r="BH96" s="186">
        <f t="shared" si="7"/>
        <v>0</v>
      </c>
      <c r="BI96" s="186">
        <f t="shared" si="8"/>
        <v>0</v>
      </c>
      <c r="BJ96" s="18" t="s">
        <v>77</v>
      </c>
      <c r="BK96" s="186">
        <f t="shared" si="9"/>
        <v>0</v>
      </c>
      <c r="BL96" s="18" t="s">
        <v>574</v>
      </c>
      <c r="BM96" s="185" t="s">
        <v>743</v>
      </c>
    </row>
    <row r="97" spans="1:65" s="2" customFormat="1" ht="21.75" customHeight="1">
      <c r="A97" s="35"/>
      <c r="B97" s="36"/>
      <c r="C97" s="174" t="s">
        <v>189</v>
      </c>
      <c r="D97" s="174" t="s">
        <v>131</v>
      </c>
      <c r="E97" s="175" t="s">
        <v>184</v>
      </c>
      <c r="F97" s="176" t="s">
        <v>744</v>
      </c>
      <c r="G97" s="177" t="s">
        <v>730</v>
      </c>
      <c r="H97" s="178">
        <v>15</v>
      </c>
      <c r="I97" s="179"/>
      <c r="J97" s="180">
        <f t="shared" si="0"/>
        <v>0</v>
      </c>
      <c r="K97" s="176" t="s">
        <v>19</v>
      </c>
      <c r="L97" s="40"/>
      <c r="M97" s="181" t="s">
        <v>19</v>
      </c>
      <c r="N97" s="182" t="s">
        <v>40</v>
      </c>
      <c r="O97" s="65"/>
      <c r="P97" s="183">
        <f t="shared" si="1"/>
        <v>0</v>
      </c>
      <c r="Q97" s="183">
        <v>0</v>
      </c>
      <c r="R97" s="183">
        <f t="shared" si="2"/>
        <v>0</v>
      </c>
      <c r="S97" s="183">
        <v>0</v>
      </c>
      <c r="T97" s="184">
        <f t="shared" si="3"/>
        <v>0</v>
      </c>
      <c r="U97" s="35"/>
      <c r="V97" s="35"/>
      <c r="W97" s="35"/>
      <c r="X97" s="35"/>
      <c r="Y97" s="35"/>
      <c r="Z97" s="35"/>
      <c r="AA97" s="35"/>
      <c r="AB97" s="35"/>
      <c r="AC97" s="35"/>
      <c r="AD97" s="35"/>
      <c r="AE97" s="35"/>
      <c r="AR97" s="185" t="s">
        <v>574</v>
      </c>
      <c r="AT97" s="185" t="s">
        <v>131</v>
      </c>
      <c r="AU97" s="185" t="s">
        <v>79</v>
      </c>
      <c r="AY97" s="18" t="s">
        <v>128</v>
      </c>
      <c r="BE97" s="186">
        <f t="shared" si="4"/>
        <v>0</v>
      </c>
      <c r="BF97" s="186">
        <f t="shared" si="5"/>
        <v>0</v>
      </c>
      <c r="BG97" s="186">
        <f t="shared" si="6"/>
        <v>0</v>
      </c>
      <c r="BH97" s="186">
        <f t="shared" si="7"/>
        <v>0</v>
      </c>
      <c r="BI97" s="186">
        <f t="shared" si="8"/>
        <v>0</v>
      </c>
      <c r="BJ97" s="18" t="s">
        <v>77</v>
      </c>
      <c r="BK97" s="186">
        <f t="shared" si="9"/>
        <v>0</v>
      </c>
      <c r="BL97" s="18" t="s">
        <v>574</v>
      </c>
      <c r="BM97" s="185" t="s">
        <v>745</v>
      </c>
    </row>
    <row r="98" spans="1:65" s="2" customFormat="1" ht="16.5" customHeight="1">
      <c r="A98" s="35"/>
      <c r="B98" s="36"/>
      <c r="C98" s="174" t="s">
        <v>196</v>
      </c>
      <c r="D98" s="174" t="s">
        <v>131</v>
      </c>
      <c r="E98" s="175" t="s">
        <v>189</v>
      </c>
      <c r="F98" s="176" t="s">
        <v>746</v>
      </c>
      <c r="G98" s="177" t="s">
        <v>730</v>
      </c>
      <c r="H98" s="178">
        <v>5</v>
      </c>
      <c r="I98" s="179"/>
      <c r="J98" s="180">
        <f t="shared" si="0"/>
        <v>0</v>
      </c>
      <c r="K98" s="176" t="s">
        <v>19</v>
      </c>
      <c r="L98" s="40"/>
      <c r="M98" s="181" t="s">
        <v>19</v>
      </c>
      <c r="N98" s="182" t="s">
        <v>40</v>
      </c>
      <c r="O98" s="65"/>
      <c r="P98" s="183">
        <f t="shared" si="1"/>
        <v>0</v>
      </c>
      <c r="Q98" s="183">
        <v>0</v>
      </c>
      <c r="R98" s="183">
        <f t="shared" si="2"/>
        <v>0</v>
      </c>
      <c r="S98" s="183">
        <v>0</v>
      </c>
      <c r="T98" s="184">
        <f t="shared" si="3"/>
        <v>0</v>
      </c>
      <c r="U98" s="35"/>
      <c r="V98" s="35"/>
      <c r="W98" s="35"/>
      <c r="X98" s="35"/>
      <c r="Y98" s="35"/>
      <c r="Z98" s="35"/>
      <c r="AA98" s="35"/>
      <c r="AB98" s="35"/>
      <c r="AC98" s="35"/>
      <c r="AD98" s="35"/>
      <c r="AE98" s="35"/>
      <c r="AR98" s="185" t="s">
        <v>574</v>
      </c>
      <c r="AT98" s="185" t="s">
        <v>131</v>
      </c>
      <c r="AU98" s="185" t="s">
        <v>79</v>
      </c>
      <c r="AY98" s="18" t="s">
        <v>128</v>
      </c>
      <c r="BE98" s="186">
        <f t="shared" si="4"/>
        <v>0</v>
      </c>
      <c r="BF98" s="186">
        <f t="shared" si="5"/>
        <v>0</v>
      </c>
      <c r="BG98" s="186">
        <f t="shared" si="6"/>
        <v>0</v>
      </c>
      <c r="BH98" s="186">
        <f t="shared" si="7"/>
        <v>0</v>
      </c>
      <c r="BI98" s="186">
        <f t="shared" si="8"/>
        <v>0</v>
      </c>
      <c r="BJ98" s="18" t="s">
        <v>77</v>
      </c>
      <c r="BK98" s="186">
        <f t="shared" si="9"/>
        <v>0</v>
      </c>
      <c r="BL98" s="18" t="s">
        <v>574</v>
      </c>
      <c r="BM98" s="185" t="s">
        <v>747</v>
      </c>
    </row>
    <row r="99" spans="1:65" s="2" customFormat="1" ht="24.2" customHeight="1">
      <c r="A99" s="35"/>
      <c r="B99" s="36"/>
      <c r="C99" s="174" t="s">
        <v>201</v>
      </c>
      <c r="D99" s="174" t="s">
        <v>131</v>
      </c>
      <c r="E99" s="175" t="s">
        <v>196</v>
      </c>
      <c r="F99" s="176" t="s">
        <v>748</v>
      </c>
      <c r="G99" s="177" t="s">
        <v>749</v>
      </c>
      <c r="H99" s="178">
        <v>1</v>
      </c>
      <c r="I99" s="179"/>
      <c r="J99" s="180">
        <f t="shared" si="0"/>
        <v>0</v>
      </c>
      <c r="K99" s="176" t="s">
        <v>19</v>
      </c>
      <c r="L99" s="40"/>
      <c r="M99" s="181" t="s">
        <v>19</v>
      </c>
      <c r="N99" s="182" t="s">
        <v>40</v>
      </c>
      <c r="O99" s="65"/>
      <c r="P99" s="183">
        <f t="shared" si="1"/>
        <v>0</v>
      </c>
      <c r="Q99" s="183">
        <v>0</v>
      </c>
      <c r="R99" s="183">
        <f t="shared" si="2"/>
        <v>0</v>
      </c>
      <c r="S99" s="183">
        <v>0</v>
      </c>
      <c r="T99" s="184">
        <f t="shared" si="3"/>
        <v>0</v>
      </c>
      <c r="U99" s="35"/>
      <c r="V99" s="35"/>
      <c r="W99" s="35"/>
      <c r="X99" s="35"/>
      <c r="Y99" s="35"/>
      <c r="Z99" s="35"/>
      <c r="AA99" s="35"/>
      <c r="AB99" s="35"/>
      <c r="AC99" s="35"/>
      <c r="AD99" s="35"/>
      <c r="AE99" s="35"/>
      <c r="AR99" s="185" t="s">
        <v>574</v>
      </c>
      <c r="AT99" s="185" t="s">
        <v>131</v>
      </c>
      <c r="AU99" s="185" t="s">
        <v>79</v>
      </c>
      <c r="AY99" s="18" t="s">
        <v>128</v>
      </c>
      <c r="BE99" s="186">
        <f t="shared" si="4"/>
        <v>0</v>
      </c>
      <c r="BF99" s="186">
        <f t="shared" si="5"/>
        <v>0</v>
      </c>
      <c r="BG99" s="186">
        <f t="shared" si="6"/>
        <v>0</v>
      </c>
      <c r="BH99" s="186">
        <f t="shared" si="7"/>
        <v>0</v>
      </c>
      <c r="BI99" s="186">
        <f t="shared" si="8"/>
        <v>0</v>
      </c>
      <c r="BJ99" s="18" t="s">
        <v>77</v>
      </c>
      <c r="BK99" s="186">
        <f t="shared" si="9"/>
        <v>0</v>
      </c>
      <c r="BL99" s="18" t="s">
        <v>574</v>
      </c>
      <c r="BM99" s="185" t="s">
        <v>750</v>
      </c>
    </row>
    <row r="100" spans="1:65" s="2" customFormat="1" ht="21.75" customHeight="1">
      <c r="A100" s="35"/>
      <c r="B100" s="36"/>
      <c r="C100" s="174" t="s">
        <v>209</v>
      </c>
      <c r="D100" s="174" t="s">
        <v>131</v>
      </c>
      <c r="E100" s="175" t="s">
        <v>201</v>
      </c>
      <c r="F100" s="176" t="s">
        <v>751</v>
      </c>
      <c r="G100" s="177" t="s">
        <v>289</v>
      </c>
      <c r="H100" s="178">
        <v>216</v>
      </c>
      <c r="I100" s="179"/>
      <c r="J100" s="180">
        <f t="shared" si="0"/>
        <v>0</v>
      </c>
      <c r="K100" s="176" t="s">
        <v>19</v>
      </c>
      <c r="L100" s="40"/>
      <c r="M100" s="181" t="s">
        <v>19</v>
      </c>
      <c r="N100" s="182" t="s">
        <v>40</v>
      </c>
      <c r="O100" s="65"/>
      <c r="P100" s="183">
        <f t="shared" si="1"/>
        <v>0</v>
      </c>
      <c r="Q100" s="183">
        <v>0</v>
      </c>
      <c r="R100" s="183">
        <f t="shared" si="2"/>
        <v>0</v>
      </c>
      <c r="S100" s="183">
        <v>0</v>
      </c>
      <c r="T100" s="184">
        <f t="shared" si="3"/>
        <v>0</v>
      </c>
      <c r="U100" s="35"/>
      <c r="V100" s="35"/>
      <c r="W100" s="35"/>
      <c r="X100" s="35"/>
      <c r="Y100" s="35"/>
      <c r="Z100" s="35"/>
      <c r="AA100" s="35"/>
      <c r="AB100" s="35"/>
      <c r="AC100" s="35"/>
      <c r="AD100" s="35"/>
      <c r="AE100" s="35"/>
      <c r="AR100" s="185" t="s">
        <v>574</v>
      </c>
      <c r="AT100" s="185" t="s">
        <v>131</v>
      </c>
      <c r="AU100" s="185" t="s">
        <v>79</v>
      </c>
      <c r="AY100" s="18" t="s">
        <v>128</v>
      </c>
      <c r="BE100" s="186">
        <f t="shared" si="4"/>
        <v>0</v>
      </c>
      <c r="BF100" s="186">
        <f t="shared" si="5"/>
        <v>0</v>
      </c>
      <c r="BG100" s="186">
        <f t="shared" si="6"/>
        <v>0</v>
      </c>
      <c r="BH100" s="186">
        <f t="shared" si="7"/>
        <v>0</v>
      </c>
      <c r="BI100" s="186">
        <f t="shared" si="8"/>
        <v>0</v>
      </c>
      <c r="BJ100" s="18" t="s">
        <v>77</v>
      </c>
      <c r="BK100" s="186">
        <f t="shared" si="9"/>
        <v>0</v>
      </c>
      <c r="BL100" s="18" t="s">
        <v>574</v>
      </c>
      <c r="BM100" s="185" t="s">
        <v>752</v>
      </c>
    </row>
    <row r="101" spans="1:65" s="2" customFormat="1" ht="24.2" customHeight="1">
      <c r="A101" s="35"/>
      <c r="B101" s="36"/>
      <c r="C101" s="174" t="s">
        <v>218</v>
      </c>
      <c r="D101" s="174" t="s">
        <v>131</v>
      </c>
      <c r="E101" s="175" t="s">
        <v>209</v>
      </c>
      <c r="F101" s="176" t="s">
        <v>753</v>
      </c>
      <c r="G101" s="177" t="s">
        <v>289</v>
      </c>
      <c r="H101" s="178">
        <v>149</v>
      </c>
      <c r="I101" s="179"/>
      <c r="J101" s="180">
        <f t="shared" si="0"/>
        <v>0</v>
      </c>
      <c r="K101" s="176" t="s">
        <v>19</v>
      </c>
      <c r="L101" s="40"/>
      <c r="M101" s="181" t="s">
        <v>19</v>
      </c>
      <c r="N101" s="182" t="s">
        <v>40</v>
      </c>
      <c r="O101" s="65"/>
      <c r="P101" s="183">
        <f t="shared" si="1"/>
        <v>0</v>
      </c>
      <c r="Q101" s="183">
        <v>0</v>
      </c>
      <c r="R101" s="183">
        <f t="shared" si="2"/>
        <v>0</v>
      </c>
      <c r="S101" s="183">
        <v>0</v>
      </c>
      <c r="T101" s="184">
        <f t="shared" si="3"/>
        <v>0</v>
      </c>
      <c r="U101" s="35"/>
      <c r="V101" s="35"/>
      <c r="W101" s="35"/>
      <c r="X101" s="35"/>
      <c r="Y101" s="35"/>
      <c r="Z101" s="35"/>
      <c r="AA101" s="35"/>
      <c r="AB101" s="35"/>
      <c r="AC101" s="35"/>
      <c r="AD101" s="35"/>
      <c r="AE101" s="35"/>
      <c r="AR101" s="185" t="s">
        <v>574</v>
      </c>
      <c r="AT101" s="185" t="s">
        <v>131</v>
      </c>
      <c r="AU101" s="185" t="s">
        <v>79</v>
      </c>
      <c r="AY101" s="18" t="s">
        <v>128</v>
      </c>
      <c r="BE101" s="186">
        <f t="shared" si="4"/>
        <v>0</v>
      </c>
      <c r="BF101" s="186">
        <f t="shared" si="5"/>
        <v>0</v>
      </c>
      <c r="BG101" s="186">
        <f t="shared" si="6"/>
        <v>0</v>
      </c>
      <c r="BH101" s="186">
        <f t="shared" si="7"/>
        <v>0</v>
      </c>
      <c r="BI101" s="186">
        <f t="shared" si="8"/>
        <v>0</v>
      </c>
      <c r="BJ101" s="18" t="s">
        <v>77</v>
      </c>
      <c r="BK101" s="186">
        <f t="shared" si="9"/>
        <v>0</v>
      </c>
      <c r="BL101" s="18" t="s">
        <v>574</v>
      </c>
      <c r="BM101" s="185" t="s">
        <v>754</v>
      </c>
    </row>
    <row r="102" spans="1:65" s="2" customFormat="1" ht="16.5" customHeight="1">
      <c r="A102" s="35"/>
      <c r="B102" s="36"/>
      <c r="C102" s="174" t="s">
        <v>225</v>
      </c>
      <c r="D102" s="174" t="s">
        <v>131</v>
      </c>
      <c r="E102" s="175" t="s">
        <v>218</v>
      </c>
      <c r="F102" s="176" t="s">
        <v>755</v>
      </c>
      <c r="G102" s="177" t="s">
        <v>289</v>
      </c>
      <c r="H102" s="178">
        <v>18</v>
      </c>
      <c r="I102" s="179"/>
      <c r="J102" s="180">
        <f t="shared" si="0"/>
        <v>0</v>
      </c>
      <c r="K102" s="176" t="s">
        <v>19</v>
      </c>
      <c r="L102" s="40"/>
      <c r="M102" s="181" t="s">
        <v>19</v>
      </c>
      <c r="N102" s="182" t="s">
        <v>40</v>
      </c>
      <c r="O102" s="65"/>
      <c r="P102" s="183">
        <f t="shared" si="1"/>
        <v>0</v>
      </c>
      <c r="Q102" s="183">
        <v>0</v>
      </c>
      <c r="R102" s="183">
        <f t="shared" si="2"/>
        <v>0</v>
      </c>
      <c r="S102" s="183">
        <v>0</v>
      </c>
      <c r="T102" s="184">
        <f t="shared" si="3"/>
        <v>0</v>
      </c>
      <c r="U102" s="35"/>
      <c r="V102" s="35"/>
      <c r="W102" s="35"/>
      <c r="X102" s="35"/>
      <c r="Y102" s="35"/>
      <c r="Z102" s="35"/>
      <c r="AA102" s="35"/>
      <c r="AB102" s="35"/>
      <c r="AC102" s="35"/>
      <c r="AD102" s="35"/>
      <c r="AE102" s="35"/>
      <c r="AR102" s="185" t="s">
        <v>574</v>
      </c>
      <c r="AT102" s="185" t="s">
        <v>131</v>
      </c>
      <c r="AU102" s="185" t="s">
        <v>79</v>
      </c>
      <c r="AY102" s="18" t="s">
        <v>128</v>
      </c>
      <c r="BE102" s="186">
        <f t="shared" si="4"/>
        <v>0</v>
      </c>
      <c r="BF102" s="186">
        <f t="shared" si="5"/>
        <v>0</v>
      </c>
      <c r="BG102" s="186">
        <f t="shared" si="6"/>
        <v>0</v>
      </c>
      <c r="BH102" s="186">
        <f t="shared" si="7"/>
        <v>0</v>
      </c>
      <c r="BI102" s="186">
        <f t="shared" si="8"/>
        <v>0</v>
      </c>
      <c r="BJ102" s="18" t="s">
        <v>77</v>
      </c>
      <c r="BK102" s="186">
        <f t="shared" si="9"/>
        <v>0</v>
      </c>
      <c r="BL102" s="18" t="s">
        <v>574</v>
      </c>
      <c r="BM102" s="185" t="s">
        <v>756</v>
      </c>
    </row>
    <row r="103" spans="1:65" s="2" customFormat="1" ht="16.5" customHeight="1">
      <c r="A103" s="35"/>
      <c r="B103" s="36"/>
      <c r="C103" s="174" t="s">
        <v>8</v>
      </c>
      <c r="D103" s="174" t="s">
        <v>131</v>
      </c>
      <c r="E103" s="175" t="s">
        <v>225</v>
      </c>
      <c r="F103" s="176" t="s">
        <v>757</v>
      </c>
      <c r="G103" s="177" t="s">
        <v>289</v>
      </c>
      <c r="H103" s="178">
        <v>216</v>
      </c>
      <c r="I103" s="179"/>
      <c r="J103" s="180">
        <f t="shared" si="0"/>
        <v>0</v>
      </c>
      <c r="K103" s="176" t="s">
        <v>19</v>
      </c>
      <c r="L103" s="40"/>
      <c r="M103" s="181" t="s">
        <v>19</v>
      </c>
      <c r="N103" s="182" t="s">
        <v>40</v>
      </c>
      <c r="O103" s="65"/>
      <c r="P103" s="183">
        <f t="shared" si="1"/>
        <v>0</v>
      </c>
      <c r="Q103" s="183">
        <v>0</v>
      </c>
      <c r="R103" s="183">
        <f t="shared" si="2"/>
        <v>0</v>
      </c>
      <c r="S103" s="183">
        <v>0</v>
      </c>
      <c r="T103" s="184">
        <f t="shared" si="3"/>
        <v>0</v>
      </c>
      <c r="U103" s="35"/>
      <c r="V103" s="35"/>
      <c r="W103" s="35"/>
      <c r="X103" s="35"/>
      <c r="Y103" s="35"/>
      <c r="Z103" s="35"/>
      <c r="AA103" s="35"/>
      <c r="AB103" s="35"/>
      <c r="AC103" s="35"/>
      <c r="AD103" s="35"/>
      <c r="AE103" s="35"/>
      <c r="AR103" s="185" t="s">
        <v>574</v>
      </c>
      <c r="AT103" s="185" t="s">
        <v>131</v>
      </c>
      <c r="AU103" s="185" t="s">
        <v>79</v>
      </c>
      <c r="AY103" s="18" t="s">
        <v>128</v>
      </c>
      <c r="BE103" s="186">
        <f t="shared" si="4"/>
        <v>0</v>
      </c>
      <c r="BF103" s="186">
        <f t="shared" si="5"/>
        <v>0</v>
      </c>
      <c r="BG103" s="186">
        <f t="shared" si="6"/>
        <v>0</v>
      </c>
      <c r="BH103" s="186">
        <f t="shared" si="7"/>
        <v>0</v>
      </c>
      <c r="BI103" s="186">
        <f t="shared" si="8"/>
        <v>0</v>
      </c>
      <c r="BJ103" s="18" t="s">
        <v>77</v>
      </c>
      <c r="BK103" s="186">
        <f t="shared" si="9"/>
        <v>0</v>
      </c>
      <c r="BL103" s="18" t="s">
        <v>574</v>
      </c>
      <c r="BM103" s="185" t="s">
        <v>758</v>
      </c>
    </row>
    <row r="104" spans="1:65" s="2" customFormat="1" ht="21.75" customHeight="1">
      <c r="A104" s="35"/>
      <c r="B104" s="36"/>
      <c r="C104" s="174" t="s">
        <v>243</v>
      </c>
      <c r="D104" s="174" t="s">
        <v>131</v>
      </c>
      <c r="E104" s="175" t="s">
        <v>8</v>
      </c>
      <c r="F104" s="176" t="s">
        <v>759</v>
      </c>
      <c r="G104" s="177" t="s">
        <v>289</v>
      </c>
      <c r="H104" s="178">
        <v>35</v>
      </c>
      <c r="I104" s="179"/>
      <c r="J104" s="180">
        <f t="shared" si="0"/>
        <v>0</v>
      </c>
      <c r="K104" s="176" t="s">
        <v>19</v>
      </c>
      <c r="L104" s="40"/>
      <c r="M104" s="181" t="s">
        <v>19</v>
      </c>
      <c r="N104" s="182" t="s">
        <v>40</v>
      </c>
      <c r="O104" s="65"/>
      <c r="P104" s="183">
        <f t="shared" si="1"/>
        <v>0</v>
      </c>
      <c r="Q104" s="183">
        <v>0</v>
      </c>
      <c r="R104" s="183">
        <f t="shared" si="2"/>
        <v>0</v>
      </c>
      <c r="S104" s="183">
        <v>0</v>
      </c>
      <c r="T104" s="184">
        <f t="shared" si="3"/>
        <v>0</v>
      </c>
      <c r="U104" s="35"/>
      <c r="V104" s="35"/>
      <c r="W104" s="35"/>
      <c r="X104" s="35"/>
      <c r="Y104" s="35"/>
      <c r="Z104" s="35"/>
      <c r="AA104" s="35"/>
      <c r="AB104" s="35"/>
      <c r="AC104" s="35"/>
      <c r="AD104" s="35"/>
      <c r="AE104" s="35"/>
      <c r="AR104" s="185" t="s">
        <v>574</v>
      </c>
      <c r="AT104" s="185" t="s">
        <v>131</v>
      </c>
      <c r="AU104" s="185" t="s">
        <v>79</v>
      </c>
      <c r="AY104" s="18" t="s">
        <v>128</v>
      </c>
      <c r="BE104" s="186">
        <f t="shared" si="4"/>
        <v>0</v>
      </c>
      <c r="BF104" s="186">
        <f t="shared" si="5"/>
        <v>0</v>
      </c>
      <c r="BG104" s="186">
        <f t="shared" si="6"/>
        <v>0</v>
      </c>
      <c r="BH104" s="186">
        <f t="shared" si="7"/>
        <v>0</v>
      </c>
      <c r="BI104" s="186">
        <f t="shared" si="8"/>
        <v>0</v>
      </c>
      <c r="BJ104" s="18" t="s">
        <v>77</v>
      </c>
      <c r="BK104" s="186">
        <f t="shared" si="9"/>
        <v>0</v>
      </c>
      <c r="BL104" s="18" t="s">
        <v>574</v>
      </c>
      <c r="BM104" s="185" t="s">
        <v>760</v>
      </c>
    </row>
    <row r="105" spans="1:65" s="2" customFormat="1" ht="16.5" customHeight="1">
      <c r="A105" s="35"/>
      <c r="B105" s="36"/>
      <c r="C105" s="174" t="s">
        <v>248</v>
      </c>
      <c r="D105" s="174" t="s">
        <v>131</v>
      </c>
      <c r="E105" s="175" t="s">
        <v>243</v>
      </c>
      <c r="F105" s="176" t="s">
        <v>761</v>
      </c>
      <c r="G105" s="177" t="s">
        <v>724</v>
      </c>
      <c r="H105" s="178">
        <v>4</v>
      </c>
      <c r="I105" s="179"/>
      <c r="J105" s="180">
        <f t="shared" si="0"/>
        <v>0</v>
      </c>
      <c r="K105" s="176" t="s">
        <v>19</v>
      </c>
      <c r="L105" s="40"/>
      <c r="M105" s="181" t="s">
        <v>19</v>
      </c>
      <c r="N105" s="182" t="s">
        <v>40</v>
      </c>
      <c r="O105" s="65"/>
      <c r="P105" s="183">
        <f t="shared" si="1"/>
        <v>0</v>
      </c>
      <c r="Q105" s="183">
        <v>0</v>
      </c>
      <c r="R105" s="183">
        <f t="shared" si="2"/>
        <v>0</v>
      </c>
      <c r="S105" s="183">
        <v>0</v>
      </c>
      <c r="T105" s="184">
        <f t="shared" si="3"/>
        <v>0</v>
      </c>
      <c r="U105" s="35"/>
      <c r="V105" s="35"/>
      <c r="W105" s="35"/>
      <c r="X105" s="35"/>
      <c r="Y105" s="35"/>
      <c r="Z105" s="35"/>
      <c r="AA105" s="35"/>
      <c r="AB105" s="35"/>
      <c r="AC105" s="35"/>
      <c r="AD105" s="35"/>
      <c r="AE105" s="35"/>
      <c r="AR105" s="185" t="s">
        <v>574</v>
      </c>
      <c r="AT105" s="185" t="s">
        <v>131</v>
      </c>
      <c r="AU105" s="185" t="s">
        <v>79</v>
      </c>
      <c r="AY105" s="18" t="s">
        <v>128</v>
      </c>
      <c r="BE105" s="186">
        <f t="shared" si="4"/>
        <v>0</v>
      </c>
      <c r="BF105" s="186">
        <f t="shared" si="5"/>
        <v>0</v>
      </c>
      <c r="BG105" s="186">
        <f t="shared" si="6"/>
        <v>0</v>
      </c>
      <c r="BH105" s="186">
        <f t="shared" si="7"/>
        <v>0</v>
      </c>
      <c r="BI105" s="186">
        <f t="shared" si="8"/>
        <v>0</v>
      </c>
      <c r="BJ105" s="18" t="s">
        <v>77</v>
      </c>
      <c r="BK105" s="186">
        <f t="shared" si="9"/>
        <v>0</v>
      </c>
      <c r="BL105" s="18" t="s">
        <v>574</v>
      </c>
      <c r="BM105" s="185" t="s">
        <v>762</v>
      </c>
    </row>
    <row r="106" spans="2:63" s="12" customFormat="1" ht="22.9" customHeight="1">
      <c r="B106" s="158"/>
      <c r="C106" s="159"/>
      <c r="D106" s="160" t="s">
        <v>68</v>
      </c>
      <c r="E106" s="172" t="s">
        <v>763</v>
      </c>
      <c r="F106" s="172" t="s">
        <v>764</v>
      </c>
      <c r="G106" s="159"/>
      <c r="H106" s="159"/>
      <c r="I106" s="162"/>
      <c r="J106" s="173">
        <f>BK106</f>
        <v>0</v>
      </c>
      <c r="K106" s="159"/>
      <c r="L106" s="164"/>
      <c r="M106" s="165"/>
      <c r="N106" s="166"/>
      <c r="O106" s="166"/>
      <c r="P106" s="167">
        <f>SUM(P107:P146)</f>
        <v>0</v>
      </c>
      <c r="Q106" s="166"/>
      <c r="R106" s="167">
        <f>SUM(R107:R146)</f>
        <v>0</v>
      </c>
      <c r="S106" s="166"/>
      <c r="T106" s="168">
        <f>SUM(T107:T146)</f>
        <v>0</v>
      </c>
      <c r="AR106" s="169" t="s">
        <v>129</v>
      </c>
      <c r="AT106" s="170" t="s">
        <v>68</v>
      </c>
      <c r="AU106" s="170" t="s">
        <v>77</v>
      </c>
      <c r="AY106" s="169" t="s">
        <v>128</v>
      </c>
      <c r="BK106" s="171">
        <f>SUM(BK107:BK146)</f>
        <v>0</v>
      </c>
    </row>
    <row r="107" spans="1:65" s="2" customFormat="1" ht="24.2" customHeight="1">
      <c r="A107" s="35"/>
      <c r="B107" s="36"/>
      <c r="C107" s="226" t="s">
        <v>253</v>
      </c>
      <c r="D107" s="226" t="s">
        <v>297</v>
      </c>
      <c r="E107" s="227" t="s">
        <v>77</v>
      </c>
      <c r="F107" s="228" t="s">
        <v>765</v>
      </c>
      <c r="G107" s="229" t="s">
        <v>730</v>
      </c>
      <c r="H107" s="230">
        <v>11</v>
      </c>
      <c r="I107" s="231"/>
      <c r="J107" s="232">
        <f>ROUND(I107*H107,2)</f>
        <v>0</v>
      </c>
      <c r="K107" s="228" t="s">
        <v>19</v>
      </c>
      <c r="L107" s="233"/>
      <c r="M107" s="234" t="s">
        <v>19</v>
      </c>
      <c r="N107" s="235" t="s">
        <v>40</v>
      </c>
      <c r="O107" s="65"/>
      <c r="P107" s="183">
        <f>O107*H107</f>
        <v>0</v>
      </c>
      <c r="Q107" s="183">
        <v>0</v>
      </c>
      <c r="R107" s="183">
        <f>Q107*H107</f>
        <v>0</v>
      </c>
      <c r="S107" s="183">
        <v>0</v>
      </c>
      <c r="T107" s="184">
        <f>S107*H107</f>
        <v>0</v>
      </c>
      <c r="U107" s="35"/>
      <c r="V107" s="35"/>
      <c r="W107" s="35"/>
      <c r="X107" s="35"/>
      <c r="Y107" s="35"/>
      <c r="Z107" s="35"/>
      <c r="AA107" s="35"/>
      <c r="AB107" s="35"/>
      <c r="AC107" s="35"/>
      <c r="AD107" s="35"/>
      <c r="AE107" s="35"/>
      <c r="AR107" s="185" t="s">
        <v>766</v>
      </c>
      <c r="AT107" s="185" t="s">
        <v>297</v>
      </c>
      <c r="AU107" s="185" t="s">
        <v>79</v>
      </c>
      <c r="AY107" s="18" t="s">
        <v>128</v>
      </c>
      <c r="BE107" s="186">
        <f>IF(N107="základní",J107,0)</f>
        <v>0</v>
      </c>
      <c r="BF107" s="186">
        <f>IF(N107="snížená",J107,0)</f>
        <v>0</v>
      </c>
      <c r="BG107" s="186">
        <f>IF(N107="zákl. přenesená",J107,0)</f>
        <v>0</v>
      </c>
      <c r="BH107" s="186">
        <f>IF(N107="sníž. přenesená",J107,0)</f>
        <v>0</v>
      </c>
      <c r="BI107" s="186">
        <f>IF(N107="nulová",J107,0)</f>
        <v>0</v>
      </c>
      <c r="BJ107" s="18" t="s">
        <v>77</v>
      </c>
      <c r="BK107" s="186">
        <f>ROUND(I107*H107,2)</f>
        <v>0</v>
      </c>
      <c r="BL107" s="18" t="s">
        <v>574</v>
      </c>
      <c r="BM107" s="185" t="s">
        <v>767</v>
      </c>
    </row>
    <row r="108" spans="1:47" s="2" customFormat="1" ht="19.5">
      <c r="A108" s="35"/>
      <c r="B108" s="36"/>
      <c r="C108" s="37"/>
      <c r="D108" s="194" t="s">
        <v>274</v>
      </c>
      <c r="E108" s="37"/>
      <c r="F108" s="225" t="s">
        <v>768</v>
      </c>
      <c r="G108" s="37"/>
      <c r="H108" s="37"/>
      <c r="I108" s="189"/>
      <c r="J108" s="37"/>
      <c r="K108" s="37"/>
      <c r="L108" s="40"/>
      <c r="M108" s="190"/>
      <c r="N108" s="191"/>
      <c r="O108" s="65"/>
      <c r="P108" s="65"/>
      <c r="Q108" s="65"/>
      <c r="R108" s="65"/>
      <c r="S108" s="65"/>
      <c r="T108" s="66"/>
      <c r="U108" s="35"/>
      <c r="V108" s="35"/>
      <c r="W108" s="35"/>
      <c r="X108" s="35"/>
      <c r="Y108" s="35"/>
      <c r="Z108" s="35"/>
      <c r="AA108" s="35"/>
      <c r="AB108" s="35"/>
      <c r="AC108" s="35"/>
      <c r="AD108" s="35"/>
      <c r="AE108" s="35"/>
      <c r="AT108" s="18" t="s">
        <v>274</v>
      </c>
      <c r="AU108" s="18" t="s">
        <v>79</v>
      </c>
    </row>
    <row r="109" spans="1:65" s="2" customFormat="1" ht="24.2" customHeight="1">
      <c r="A109" s="35"/>
      <c r="B109" s="36"/>
      <c r="C109" s="226" t="s">
        <v>263</v>
      </c>
      <c r="D109" s="226" t="s">
        <v>297</v>
      </c>
      <c r="E109" s="227" t="s">
        <v>79</v>
      </c>
      <c r="F109" s="228" t="s">
        <v>769</v>
      </c>
      <c r="G109" s="229" t="s">
        <v>730</v>
      </c>
      <c r="H109" s="230">
        <v>1</v>
      </c>
      <c r="I109" s="231"/>
      <c r="J109" s="232">
        <f>ROUND(I109*H109,2)</f>
        <v>0</v>
      </c>
      <c r="K109" s="228" t="s">
        <v>19</v>
      </c>
      <c r="L109" s="233"/>
      <c r="M109" s="234" t="s">
        <v>19</v>
      </c>
      <c r="N109" s="235" t="s">
        <v>40</v>
      </c>
      <c r="O109" s="65"/>
      <c r="P109" s="183">
        <f>O109*H109</f>
        <v>0</v>
      </c>
      <c r="Q109" s="183">
        <v>0</v>
      </c>
      <c r="R109" s="183">
        <f>Q109*H109</f>
        <v>0</v>
      </c>
      <c r="S109" s="183">
        <v>0</v>
      </c>
      <c r="T109" s="184">
        <f>S109*H109</f>
        <v>0</v>
      </c>
      <c r="U109" s="35"/>
      <c r="V109" s="35"/>
      <c r="W109" s="35"/>
      <c r="X109" s="35"/>
      <c r="Y109" s="35"/>
      <c r="Z109" s="35"/>
      <c r="AA109" s="35"/>
      <c r="AB109" s="35"/>
      <c r="AC109" s="35"/>
      <c r="AD109" s="35"/>
      <c r="AE109" s="35"/>
      <c r="AR109" s="185" t="s">
        <v>766</v>
      </c>
      <c r="AT109" s="185" t="s">
        <v>297</v>
      </c>
      <c r="AU109" s="185" t="s">
        <v>79</v>
      </c>
      <c r="AY109" s="18" t="s">
        <v>128</v>
      </c>
      <c r="BE109" s="186">
        <f>IF(N109="základní",J109,0)</f>
        <v>0</v>
      </c>
      <c r="BF109" s="186">
        <f>IF(N109="snížená",J109,0)</f>
        <v>0</v>
      </c>
      <c r="BG109" s="186">
        <f>IF(N109="zákl. přenesená",J109,0)</f>
        <v>0</v>
      </c>
      <c r="BH109" s="186">
        <f>IF(N109="sníž. přenesená",J109,0)</f>
        <v>0</v>
      </c>
      <c r="BI109" s="186">
        <f>IF(N109="nulová",J109,0)</f>
        <v>0</v>
      </c>
      <c r="BJ109" s="18" t="s">
        <v>77</v>
      </c>
      <c r="BK109" s="186">
        <f>ROUND(I109*H109,2)</f>
        <v>0</v>
      </c>
      <c r="BL109" s="18" t="s">
        <v>574</v>
      </c>
      <c r="BM109" s="185" t="s">
        <v>770</v>
      </c>
    </row>
    <row r="110" spans="1:47" s="2" customFormat="1" ht="19.5">
      <c r="A110" s="35"/>
      <c r="B110" s="36"/>
      <c r="C110" s="37"/>
      <c r="D110" s="194" t="s">
        <v>274</v>
      </c>
      <c r="E110" s="37"/>
      <c r="F110" s="225" t="s">
        <v>768</v>
      </c>
      <c r="G110" s="37"/>
      <c r="H110" s="37"/>
      <c r="I110" s="189"/>
      <c r="J110" s="37"/>
      <c r="K110" s="37"/>
      <c r="L110" s="40"/>
      <c r="M110" s="190"/>
      <c r="N110" s="191"/>
      <c r="O110" s="65"/>
      <c r="P110" s="65"/>
      <c r="Q110" s="65"/>
      <c r="R110" s="65"/>
      <c r="S110" s="65"/>
      <c r="T110" s="66"/>
      <c r="U110" s="35"/>
      <c r="V110" s="35"/>
      <c r="W110" s="35"/>
      <c r="X110" s="35"/>
      <c r="Y110" s="35"/>
      <c r="Z110" s="35"/>
      <c r="AA110" s="35"/>
      <c r="AB110" s="35"/>
      <c r="AC110" s="35"/>
      <c r="AD110" s="35"/>
      <c r="AE110" s="35"/>
      <c r="AT110" s="18" t="s">
        <v>274</v>
      </c>
      <c r="AU110" s="18" t="s">
        <v>79</v>
      </c>
    </row>
    <row r="111" spans="1:65" s="2" customFormat="1" ht="37.9" customHeight="1">
      <c r="A111" s="35"/>
      <c r="B111" s="36"/>
      <c r="C111" s="226" t="s">
        <v>268</v>
      </c>
      <c r="D111" s="226" t="s">
        <v>297</v>
      </c>
      <c r="E111" s="227" t="s">
        <v>129</v>
      </c>
      <c r="F111" s="228" t="s">
        <v>771</v>
      </c>
      <c r="G111" s="229" t="s">
        <v>730</v>
      </c>
      <c r="H111" s="230">
        <v>1</v>
      </c>
      <c r="I111" s="231"/>
      <c r="J111" s="232">
        <f>ROUND(I111*H111,2)</f>
        <v>0</v>
      </c>
      <c r="K111" s="228" t="s">
        <v>19</v>
      </c>
      <c r="L111" s="233"/>
      <c r="M111" s="234" t="s">
        <v>19</v>
      </c>
      <c r="N111" s="235" t="s">
        <v>40</v>
      </c>
      <c r="O111" s="65"/>
      <c r="P111" s="183">
        <f>O111*H111</f>
        <v>0</v>
      </c>
      <c r="Q111" s="183">
        <v>0</v>
      </c>
      <c r="R111" s="183">
        <f>Q111*H111</f>
        <v>0</v>
      </c>
      <c r="S111" s="183">
        <v>0</v>
      </c>
      <c r="T111" s="184">
        <f>S111*H111</f>
        <v>0</v>
      </c>
      <c r="U111" s="35"/>
      <c r="V111" s="35"/>
      <c r="W111" s="35"/>
      <c r="X111" s="35"/>
      <c r="Y111" s="35"/>
      <c r="Z111" s="35"/>
      <c r="AA111" s="35"/>
      <c r="AB111" s="35"/>
      <c r="AC111" s="35"/>
      <c r="AD111" s="35"/>
      <c r="AE111" s="35"/>
      <c r="AR111" s="185" t="s">
        <v>766</v>
      </c>
      <c r="AT111" s="185" t="s">
        <v>297</v>
      </c>
      <c r="AU111" s="185" t="s">
        <v>79</v>
      </c>
      <c r="AY111" s="18" t="s">
        <v>128</v>
      </c>
      <c r="BE111" s="186">
        <f>IF(N111="základní",J111,0)</f>
        <v>0</v>
      </c>
      <c r="BF111" s="186">
        <f>IF(N111="snížená",J111,0)</f>
        <v>0</v>
      </c>
      <c r="BG111" s="186">
        <f>IF(N111="zákl. přenesená",J111,0)</f>
        <v>0</v>
      </c>
      <c r="BH111" s="186">
        <f>IF(N111="sníž. přenesená",J111,0)</f>
        <v>0</v>
      </c>
      <c r="BI111" s="186">
        <f>IF(N111="nulová",J111,0)</f>
        <v>0</v>
      </c>
      <c r="BJ111" s="18" t="s">
        <v>77</v>
      </c>
      <c r="BK111" s="186">
        <f>ROUND(I111*H111,2)</f>
        <v>0</v>
      </c>
      <c r="BL111" s="18" t="s">
        <v>574</v>
      </c>
      <c r="BM111" s="185" t="s">
        <v>772</v>
      </c>
    </row>
    <row r="112" spans="1:47" s="2" customFormat="1" ht="19.5">
      <c r="A112" s="35"/>
      <c r="B112" s="36"/>
      <c r="C112" s="37"/>
      <c r="D112" s="194" t="s">
        <v>274</v>
      </c>
      <c r="E112" s="37"/>
      <c r="F112" s="225" t="s">
        <v>768</v>
      </c>
      <c r="G112" s="37"/>
      <c r="H112" s="37"/>
      <c r="I112" s="189"/>
      <c r="J112" s="37"/>
      <c r="K112" s="37"/>
      <c r="L112" s="40"/>
      <c r="M112" s="190"/>
      <c r="N112" s="191"/>
      <c r="O112" s="65"/>
      <c r="P112" s="65"/>
      <c r="Q112" s="65"/>
      <c r="R112" s="65"/>
      <c r="S112" s="65"/>
      <c r="T112" s="66"/>
      <c r="U112" s="35"/>
      <c r="V112" s="35"/>
      <c r="W112" s="35"/>
      <c r="X112" s="35"/>
      <c r="Y112" s="35"/>
      <c r="Z112" s="35"/>
      <c r="AA112" s="35"/>
      <c r="AB112" s="35"/>
      <c r="AC112" s="35"/>
      <c r="AD112" s="35"/>
      <c r="AE112" s="35"/>
      <c r="AT112" s="18" t="s">
        <v>274</v>
      </c>
      <c r="AU112" s="18" t="s">
        <v>79</v>
      </c>
    </row>
    <row r="113" spans="1:65" s="2" customFormat="1" ht="16.5" customHeight="1">
      <c r="A113" s="35"/>
      <c r="B113" s="36"/>
      <c r="C113" s="226" t="s">
        <v>7</v>
      </c>
      <c r="D113" s="226" t="s">
        <v>297</v>
      </c>
      <c r="E113" s="227" t="s">
        <v>136</v>
      </c>
      <c r="F113" s="228" t="s">
        <v>773</v>
      </c>
      <c r="G113" s="229" t="s">
        <v>730</v>
      </c>
      <c r="H113" s="230">
        <v>2</v>
      </c>
      <c r="I113" s="231"/>
      <c r="J113" s="232">
        <f>ROUND(I113*H113,2)</f>
        <v>0</v>
      </c>
      <c r="K113" s="228" t="s">
        <v>19</v>
      </c>
      <c r="L113" s="233"/>
      <c r="M113" s="234" t="s">
        <v>19</v>
      </c>
      <c r="N113" s="235" t="s">
        <v>40</v>
      </c>
      <c r="O113" s="65"/>
      <c r="P113" s="183">
        <f>O113*H113</f>
        <v>0</v>
      </c>
      <c r="Q113" s="183">
        <v>0</v>
      </c>
      <c r="R113" s="183">
        <f>Q113*H113</f>
        <v>0</v>
      </c>
      <c r="S113" s="183">
        <v>0</v>
      </c>
      <c r="T113" s="184">
        <f>S113*H113</f>
        <v>0</v>
      </c>
      <c r="U113" s="35"/>
      <c r="V113" s="35"/>
      <c r="W113" s="35"/>
      <c r="X113" s="35"/>
      <c r="Y113" s="35"/>
      <c r="Z113" s="35"/>
      <c r="AA113" s="35"/>
      <c r="AB113" s="35"/>
      <c r="AC113" s="35"/>
      <c r="AD113" s="35"/>
      <c r="AE113" s="35"/>
      <c r="AR113" s="185" t="s">
        <v>766</v>
      </c>
      <c r="AT113" s="185" t="s">
        <v>297</v>
      </c>
      <c r="AU113" s="185" t="s">
        <v>79</v>
      </c>
      <c r="AY113" s="18" t="s">
        <v>128</v>
      </c>
      <c r="BE113" s="186">
        <f>IF(N113="základní",J113,0)</f>
        <v>0</v>
      </c>
      <c r="BF113" s="186">
        <f>IF(N113="snížená",J113,0)</f>
        <v>0</v>
      </c>
      <c r="BG113" s="186">
        <f>IF(N113="zákl. přenesená",J113,0)</f>
        <v>0</v>
      </c>
      <c r="BH113" s="186">
        <f>IF(N113="sníž. přenesená",J113,0)</f>
        <v>0</v>
      </c>
      <c r="BI113" s="186">
        <f>IF(N113="nulová",J113,0)</f>
        <v>0</v>
      </c>
      <c r="BJ113" s="18" t="s">
        <v>77</v>
      </c>
      <c r="BK113" s="186">
        <f>ROUND(I113*H113,2)</f>
        <v>0</v>
      </c>
      <c r="BL113" s="18" t="s">
        <v>574</v>
      </c>
      <c r="BM113" s="185" t="s">
        <v>774</v>
      </c>
    </row>
    <row r="114" spans="1:47" s="2" customFormat="1" ht="19.5">
      <c r="A114" s="35"/>
      <c r="B114" s="36"/>
      <c r="C114" s="37"/>
      <c r="D114" s="194" t="s">
        <v>274</v>
      </c>
      <c r="E114" s="37"/>
      <c r="F114" s="225" t="s">
        <v>768</v>
      </c>
      <c r="G114" s="37"/>
      <c r="H114" s="37"/>
      <c r="I114" s="189"/>
      <c r="J114" s="37"/>
      <c r="K114" s="37"/>
      <c r="L114" s="40"/>
      <c r="M114" s="190"/>
      <c r="N114" s="191"/>
      <c r="O114" s="65"/>
      <c r="P114" s="65"/>
      <c r="Q114" s="65"/>
      <c r="R114" s="65"/>
      <c r="S114" s="65"/>
      <c r="T114" s="66"/>
      <c r="U114" s="35"/>
      <c r="V114" s="35"/>
      <c r="W114" s="35"/>
      <c r="X114" s="35"/>
      <c r="Y114" s="35"/>
      <c r="Z114" s="35"/>
      <c r="AA114" s="35"/>
      <c r="AB114" s="35"/>
      <c r="AC114" s="35"/>
      <c r="AD114" s="35"/>
      <c r="AE114" s="35"/>
      <c r="AT114" s="18" t="s">
        <v>274</v>
      </c>
      <c r="AU114" s="18" t="s">
        <v>79</v>
      </c>
    </row>
    <row r="115" spans="1:65" s="2" customFormat="1" ht="16.5" customHeight="1">
      <c r="A115" s="35"/>
      <c r="B115" s="36"/>
      <c r="C115" s="226" t="s">
        <v>286</v>
      </c>
      <c r="D115" s="226" t="s">
        <v>297</v>
      </c>
      <c r="E115" s="227" t="s">
        <v>154</v>
      </c>
      <c r="F115" s="228" t="s">
        <v>775</v>
      </c>
      <c r="G115" s="229" t="s">
        <v>730</v>
      </c>
      <c r="H115" s="230">
        <v>19</v>
      </c>
      <c r="I115" s="231"/>
      <c r="J115" s="232">
        <f>ROUND(I115*H115,2)</f>
        <v>0</v>
      </c>
      <c r="K115" s="228" t="s">
        <v>19</v>
      </c>
      <c r="L115" s="233"/>
      <c r="M115" s="234" t="s">
        <v>19</v>
      </c>
      <c r="N115" s="235" t="s">
        <v>40</v>
      </c>
      <c r="O115" s="65"/>
      <c r="P115" s="183">
        <f>O115*H115</f>
        <v>0</v>
      </c>
      <c r="Q115" s="183">
        <v>0</v>
      </c>
      <c r="R115" s="183">
        <f>Q115*H115</f>
        <v>0</v>
      </c>
      <c r="S115" s="183">
        <v>0</v>
      </c>
      <c r="T115" s="184">
        <f>S115*H115</f>
        <v>0</v>
      </c>
      <c r="U115" s="35"/>
      <c r="V115" s="35"/>
      <c r="W115" s="35"/>
      <c r="X115" s="35"/>
      <c r="Y115" s="35"/>
      <c r="Z115" s="35"/>
      <c r="AA115" s="35"/>
      <c r="AB115" s="35"/>
      <c r="AC115" s="35"/>
      <c r="AD115" s="35"/>
      <c r="AE115" s="35"/>
      <c r="AR115" s="185" t="s">
        <v>766</v>
      </c>
      <c r="AT115" s="185" t="s">
        <v>297</v>
      </c>
      <c r="AU115" s="185" t="s">
        <v>79</v>
      </c>
      <c r="AY115" s="18" t="s">
        <v>128</v>
      </c>
      <c r="BE115" s="186">
        <f>IF(N115="základní",J115,0)</f>
        <v>0</v>
      </c>
      <c r="BF115" s="186">
        <f>IF(N115="snížená",J115,0)</f>
        <v>0</v>
      </c>
      <c r="BG115" s="186">
        <f>IF(N115="zákl. přenesená",J115,0)</f>
        <v>0</v>
      </c>
      <c r="BH115" s="186">
        <f>IF(N115="sníž. přenesená",J115,0)</f>
        <v>0</v>
      </c>
      <c r="BI115" s="186">
        <f>IF(N115="nulová",J115,0)</f>
        <v>0</v>
      </c>
      <c r="BJ115" s="18" t="s">
        <v>77</v>
      </c>
      <c r="BK115" s="186">
        <f>ROUND(I115*H115,2)</f>
        <v>0</v>
      </c>
      <c r="BL115" s="18" t="s">
        <v>574</v>
      </c>
      <c r="BM115" s="185" t="s">
        <v>776</v>
      </c>
    </row>
    <row r="116" spans="1:47" s="2" customFormat="1" ht="19.5">
      <c r="A116" s="35"/>
      <c r="B116" s="36"/>
      <c r="C116" s="37"/>
      <c r="D116" s="194" t="s">
        <v>274</v>
      </c>
      <c r="E116" s="37"/>
      <c r="F116" s="225" t="s">
        <v>768</v>
      </c>
      <c r="G116" s="37"/>
      <c r="H116" s="37"/>
      <c r="I116" s="189"/>
      <c r="J116" s="37"/>
      <c r="K116" s="37"/>
      <c r="L116" s="40"/>
      <c r="M116" s="190"/>
      <c r="N116" s="191"/>
      <c r="O116" s="65"/>
      <c r="P116" s="65"/>
      <c r="Q116" s="65"/>
      <c r="R116" s="65"/>
      <c r="S116" s="65"/>
      <c r="T116" s="66"/>
      <c r="U116" s="35"/>
      <c r="V116" s="35"/>
      <c r="W116" s="35"/>
      <c r="X116" s="35"/>
      <c r="Y116" s="35"/>
      <c r="Z116" s="35"/>
      <c r="AA116" s="35"/>
      <c r="AB116" s="35"/>
      <c r="AC116" s="35"/>
      <c r="AD116" s="35"/>
      <c r="AE116" s="35"/>
      <c r="AT116" s="18" t="s">
        <v>274</v>
      </c>
      <c r="AU116" s="18" t="s">
        <v>79</v>
      </c>
    </row>
    <row r="117" spans="1:65" s="2" customFormat="1" ht="16.5" customHeight="1">
      <c r="A117" s="35"/>
      <c r="B117" s="36"/>
      <c r="C117" s="226" t="s">
        <v>296</v>
      </c>
      <c r="D117" s="226" t="s">
        <v>297</v>
      </c>
      <c r="E117" s="227" t="s">
        <v>166</v>
      </c>
      <c r="F117" s="228" t="s">
        <v>777</v>
      </c>
      <c r="G117" s="229" t="s">
        <v>730</v>
      </c>
      <c r="H117" s="230">
        <v>2</v>
      </c>
      <c r="I117" s="231"/>
      <c r="J117" s="232">
        <f>ROUND(I117*H117,2)</f>
        <v>0</v>
      </c>
      <c r="K117" s="228" t="s">
        <v>19</v>
      </c>
      <c r="L117" s="233"/>
      <c r="M117" s="234" t="s">
        <v>19</v>
      </c>
      <c r="N117" s="235" t="s">
        <v>40</v>
      </c>
      <c r="O117" s="65"/>
      <c r="P117" s="183">
        <f>O117*H117</f>
        <v>0</v>
      </c>
      <c r="Q117" s="183">
        <v>0</v>
      </c>
      <c r="R117" s="183">
        <f>Q117*H117</f>
        <v>0</v>
      </c>
      <c r="S117" s="183">
        <v>0</v>
      </c>
      <c r="T117" s="184">
        <f>S117*H117</f>
        <v>0</v>
      </c>
      <c r="U117" s="35"/>
      <c r="V117" s="35"/>
      <c r="W117" s="35"/>
      <c r="X117" s="35"/>
      <c r="Y117" s="35"/>
      <c r="Z117" s="35"/>
      <c r="AA117" s="35"/>
      <c r="AB117" s="35"/>
      <c r="AC117" s="35"/>
      <c r="AD117" s="35"/>
      <c r="AE117" s="35"/>
      <c r="AR117" s="185" t="s">
        <v>766</v>
      </c>
      <c r="AT117" s="185" t="s">
        <v>297</v>
      </c>
      <c r="AU117" s="185" t="s">
        <v>79</v>
      </c>
      <c r="AY117" s="18" t="s">
        <v>128</v>
      </c>
      <c r="BE117" s="186">
        <f>IF(N117="základní",J117,0)</f>
        <v>0</v>
      </c>
      <c r="BF117" s="186">
        <f>IF(N117="snížená",J117,0)</f>
        <v>0</v>
      </c>
      <c r="BG117" s="186">
        <f>IF(N117="zákl. přenesená",J117,0)</f>
        <v>0</v>
      </c>
      <c r="BH117" s="186">
        <f>IF(N117="sníž. přenesená",J117,0)</f>
        <v>0</v>
      </c>
      <c r="BI117" s="186">
        <f>IF(N117="nulová",J117,0)</f>
        <v>0</v>
      </c>
      <c r="BJ117" s="18" t="s">
        <v>77</v>
      </c>
      <c r="BK117" s="186">
        <f>ROUND(I117*H117,2)</f>
        <v>0</v>
      </c>
      <c r="BL117" s="18" t="s">
        <v>574</v>
      </c>
      <c r="BM117" s="185" t="s">
        <v>778</v>
      </c>
    </row>
    <row r="118" spans="1:47" s="2" customFormat="1" ht="19.5">
      <c r="A118" s="35"/>
      <c r="B118" s="36"/>
      <c r="C118" s="37"/>
      <c r="D118" s="194" t="s">
        <v>274</v>
      </c>
      <c r="E118" s="37"/>
      <c r="F118" s="225" t="s">
        <v>768</v>
      </c>
      <c r="G118" s="37"/>
      <c r="H118" s="37"/>
      <c r="I118" s="189"/>
      <c r="J118" s="37"/>
      <c r="K118" s="37"/>
      <c r="L118" s="40"/>
      <c r="M118" s="190"/>
      <c r="N118" s="191"/>
      <c r="O118" s="65"/>
      <c r="P118" s="65"/>
      <c r="Q118" s="65"/>
      <c r="R118" s="65"/>
      <c r="S118" s="65"/>
      <c r="T118" s="66"/>
      <c r="U118" s="35"/>
      <c r="V118" s="35"/>
      <c r="W118" s="35"/>
      <c r="X118" s="35"/>
      <c r="Y118" s="35"/>
      <c r="Z118" s="35"/>
      <c r="AA118" s="35"/>
      <c r="AB118" s="35"/>
      <c r="AC118" s="35"/>
      <c r="AD118" s="35"/>
      <c r="AE118" s="35"/>
      <c r="AT118" s="18" t="s">
        <v>274</v>
      </c>
      <c r="AU118" s="18" t="s">
        <v>79</v>
      </c>
    </row>
    <row r="119" spans="1:65" s="2" customFormat="1" ht="16.5" customHeight="1">
      <c r="A119" s="35"/>
      <c r="B119" s="36"/>
      <c r="C119" s="226" t="s">
        <v>302</v>
      </c>
      <c r="D119" s="226" t="s">
        <v>297</v>
      </c>
      <c r="E119" s="227" t="s">
        <v>175</v>
      </c>
      <c r="F119" s="228" t="s">
        <v>779</v>
      </c>
      <c r="G119" s="229" t="s">
        <v>730</v>
      </c>
      <c r="H119" s="230">
        <v>2</v>
      </c>
      <c r="I119" s="231"/>
      <c r="J119" s="232">
        <f>ROUND(I119*H119,2)</f>
        <v>0</v>
      </c>
      <c r="K119" s="228" t="s">
        <v>19</v>
      </c>
      <c r="L119" s="233"/>
      <c r="M119" s="234" t="s">
        <v>19</v>
      </c>
      <c r="N119" s="235" t="s">
        <v>40</v>
      </c>
      <c r="O119" s="65"/>
      <c r="P119" s="183">
        <f>O119*H119</f>
        <v>0</v>
      </c>
      <c r="Q119" s="183">
        <v>0</v>
      </c>
      <c r="R119" s="183">
        <f>Q119*H119</f>
        <v>0</v>
      </c>
      <c r="S119" s="183">
        <v>0</v>
      </c>
      <c r="T119" s="184">
        <f>S119*H119</f>
        <v>0</v>
      </c>
      <c r="U119" s="35"/>
      <c r="V119" s="35"/>
      <c r="W119" s="35"/>
      <c r="X119" s="35"/>
      <c r="Y119" s="35"/>
      <c r="Z119" s="35"/>
      <c r="AA119" s="35"/>
      <c r="AB119" s="35"/>
      <c r="AC119" s="35"/>
      <c r="AD119" s="35"/>
      <c r="AE119" s="35"/>
      <c r="AR119" s="185" t="s">
        <v>766</v>
      </c>
      <c r="AT119" s="185" t="s">
        <v>297</v>
      </c>
      <c r="AU119" s="185" t="s">
        <v>79</v>
      </c>
      <c r="AY119" s="18" t="s">
        <v>128</v>
      </c>
      <c r="BE119" s="186">
        <f>IF(N119="základní",J119,0)</f>
        <v>0</v>
      </c>
      <c r="BF119" s="186">
        <f>IF(N119="snížená",J119,0)</f>
        <v>0</v>
      </c>
      <c r="BG119" s="186">
        <f>IF(N119="zákl. přenesená",J119,0)</f>
        <v>0</v>
      </c>
      <c r="BH119" s="186">
        <f>IF(N119="sníž. přenesená",J119,0)</f>
        <v>0</v>
      </c>
      <c r="BI119" s="186">
        <f>IF(N119="nulová",J119,0)</f>
        <v>0</v>
      </c>
      <c r="BJ119" s="18" t="s">
        <v>77</v>
      </c>
      <c r="BK119" s="186">
        <f>ROUND(I119*H119,2)</f>
        <v>0</v>
      </c>
      <c r="BL119" s="18" t="s">
        <v>574</v>
      </c>
      <c r="BM119" s="185" t="s">
        <v>780</v>
      </c>
    </row>
    <row r="120" spans="1:47" s="2" customFormat="1" ht="19.5">
      <c r="A120" s="35"/>
      <c r="B120" s="36"/>
      <c r="C120" s="37"/>
      <c r="D120" s="194" t="s">
        <v>274</v>
      </c>
      <c r="E120" s="37"/>
      <c r="F120" s="225" t="s">
        <v>768</v>
      </c>
      <c r="G120" s="37"/>
      <c r="H120" s="37"/>
      <c r="I120" s="189"/>
      <c r="J120" s="37"/>
      <c r="K120" s="37"/>
      <c r="L120" s="40"/>
      <c r="M120" s="190"/>
      <c r="N120" s="191"/>
      <c r="O120" s="65"/>
      <c r="P120" s="65"/>
      <c r="Q120" s="65"/>
      <c r="R120" s="65"/>
      <c r="S120" s="65"/>
      <c r="T120" s="66"/>
      <c r="U120" s="35"/>
      <c r="V120" s="35"/>
      <c r="W120" s="35"/>
      <c r="X120" s="35"/>
      <c r="Y120" s="35"/>
      <c r="Z120" s="35"/>
      <c r="AA120" s="35"/>
      <c r="AB120" s="35"/>
      <c r="AC120" s="35"/>
      <c r="AD120" s="35"/>
      <c r="AE120" s="35"/>
      <c r="AT120" s="18" t="s">
        <v>274</v>
      </c>
      <c r="AU120" s="18" t="s">
        <v>79</v>
      </c>
    </row>
    <row r="121" spans="1:65" s="2" customFormat="1" ht="21.75" customHeight="1">
      <c r="A121" s="35"/>
      <c r="B121" s="36"/>
      <c r="C121" s="226" t="s">
        <v>310</v>
      </c>
      <c r="D121" s="226" t="s">
        <v>297</v>
      </c>
      <c r="E121" s="227" t="s">
        <v>184</v>
      </c>
      <c r="F121" s="228" t="s">
        <v>781</v>
      </c>
      <c r="G121" s="229" t="s">
        <v>730</v>
      </c>
      <c r="H121" s="230">
        <v>15</v>
      </c>
      <c r="I121" s="231"/>
      <c r="J121" s="232">
        <f>ROUND(I121*H121,2)</f>
        <v>0</v>
      </c>
      <c r="K121" s="228" t="s">
        <v>19</v>
      </c>
      <c r="L121" s="233"/>
      <c r="M121" s="234" t="s">
        <v>19</v>
      </c>
      <c r="N121" s="235" t="s">
        <v>40</v>
      </c>
      <c r="O121" s="65"/>
      <c r="P121" s="183">
        <f>O121*H121</f>
        <v>0</v>
      </c>
      <c r="Q121" s="183">
        <v>0</v>
      </c>
      <c r="R121" s="183">
        <f>Q121*H121</f>
        <v>0</v>
      </c>
      <c r="S121" s="183">
        <v>0</v>
      </c>
      <c r="T121" s="184">
        <f>S121*H121</f>
        <v>0</v>
      </c>
      <c r="U121" s="35"/>
      <c r="V121" s="35"/>
      <c r="W121" s="35"/>
      <c r="X121" s="35"/>
      <c r="Y121" s="35"/>
      <c r="Z121" s="35"/>
      <c r="AA121" s="35"/>
      <c r="AB121" s="35"/>
      <c r="AC121" s="35"/>
      <c r="AD121" s="35"/>
      <c r="AE121" s="35"/>
      <c r="AR121" s="185" t="s">
        <v>766</v>
      </c>
      <c r="AT121" s="185" t="s">
        <v>297</v>
      </c>
      <c r="AU121" s="185" t="s">
        <v>79</v>
      </c>
      <c r="AY121" s="18" t="s">
        <v>128</v>
      </c>
      <c r="BE121" s="186">
        <f>IF(N121="základní",J121,0)</f>
        <v>0</v>
      </c>
      <c r="BF121" s="186">
        <f>IF(N121="snížená",J121,0)</f>
        <v>0</v>
      </c>
      <c r="BG121" s="186">
        <f>IF(N121="zákl. přenesená",J121,0)</f>
        <v>0</v>
      </c>
      <c r="BH121" s="186">
        <f>IF(N121="sníž. přenesená",J121,0)</f>
        <v>0</v>
      </c>
      <c r="BI121" s="186">
        <f>IF(N121="nulová",J121,0)</f>
        <v>0</v>
      </c>
      <c r="BJ121" s="18" t="s">
        <v>77</v>
      </c>
      <c r="BK121" s="186">
        <f>ROUND(I121*H121,2)</f>
        <v>0</v>
      </c>
      <c r="BL121" s="18" t="s">
        <v>574</v>
      </c>
      <c r="BM121" s="185" t="s">
        <v>782</v>
      </c>
    </row>
    <row r="122" spans="1:47" s="2" customFormat="1" ht="19.5">
      <c r="A122" s="35"/>
      <c r="B122" s="36"/>
      <c r="C122" s="37"/>
      <c r="D122" s="194" t="s">
        <v>274</v>
      </c>
      <c r="E122" s="37"/>
      <c r="F122" s="225" t="s">
        <v>768</v>
      </c>
      <c r="G122" s="37"/>
      <c r="H122" s="37"/>
      <c r="I122" s="189"/>
      <c r="J122" s="37"/>
      <c r="K122" s="37"/>
      <c r="L122" s="40"/>
      <c r="M122" s="190"/>
      <c r="N122" s="191"/>
      <c r="O122" s="65"/>
      <c r="P122" s="65"/>
      <c r="Q122" s="65"/>
      <c r="R122" s="65"/>
      <c r="S122" s="65"/>
      <c r="T122" s="66"/>
      <c r="U122" s="35"/>
      <c r="V122" s="35"/>
      <c r="W122" s="35"/>
      <c r="X122" s="35"/>
      <c r="Y122" s="35"/>
      <c r="Z122" s="35"/>
      <c r="AA122" s="35"/>
      <c r="AB122" s="35"/>
      <c r="AC122" s="35"/>
      <c r="AD122" s="35"/>
      <c r="AE122" s="35"/>
      <c r="AT122" s="18" t="s">
        <v>274</v>
      </c>
      <c r="AU122" s="18" t="s">
        <v>79</v>
      </c>
    </row>
    <row r="123" spans="1:65" s="2" customFormat="1" ht="24.2" customHeight="1">
      <c r="A123" s="35"/>
      <c r="B123" s="36"/>
      <c r="C123" s="226" t="s">
        <v>316</v>
      </c>
      <c r="D123" s="226" t="s">
        <v>297</v>
      </c>
      <c r="E123" s="227" t="s">
        <v>189</v>
      </c>
      <c r="F123" s="228" t="s">
        <v>783</v>
      </c>
      <c r="G123" s="229" t="s">
        <v>730</v>
      </c>
      <c r="H123" s="230">
        <v>4</v>
      </c>
      <c r="I123" s="231"/>
      <c r="J123" s="232">
        <f>ROUND(I123*H123,2)</f>
        <v>0</v>
      </c>
      <c r="K123" s="228" t="s">
        <v>19</v>
      </c>
      <c r="L123" s="233"/>
      <c r="M123" s="234" t="s">
        <v>19</v>
      </c>
      <c r="N123" s="235" t="s">
        <v>40</v>
      </c>
      <c r="O123" s="65"/>
      <c r="P123" s="183">
        <f>O123*H123</f>
        <v>0</v>
      </c>
      <c r="Q123" s="183">
        <v>0</v>
      </c>
      <c r="R123" s="183">
        <f>Q123*H123</f>
        <v>0</v>
      </c>
      <c r="S123" s="183">
        <v>0</v>
      </c>
      <c r="T123" s="184">
        <f>S123*H123</f>
        <v>0</v>
      </c>
      <c r="U123" s="35"/>
      <c r="V123" s="35"/>
      <c r="W123" s="35"/>
      <c r="X123" s="35"/>
      <c r="Y123" s="35"/>
      <c r="Z123" s="35"/>
      <c r="AA123" s="35"/>
      <c r="AB123" s="35"/>
      <c r="AC123" s="35"/>
      <c r="AD123" s="35"/>
      <c r="AE123" s="35"/>
      <c r="AR123" s="185" t="s">
        <v>766</v>
      </c>
      <c r="AT123" s="185" t="s">
        <v>297</v>
      </c>
      <c r="AU123" s="185" t="s">
        <v>79</v>
      </c>
      <c r="AY123" s="18" t="s">
        <v>128</v>
      </c>
      <c r="BE123" s="186">
        <f>IF(N123="základní",J123,0)</f>
        <v>0</v>
      </c>
      <c r="BF123" s="186">
        <f>IF(N123="snížená",J123,0)</f>
        <v>0</v>
      </c>
      <c r="BG123" s="186">
        <f>IF(N123="zákl. přenesená",J123,0)</f>
        <v>0</v>
      </c>
      <c r="BH123" s="186">
        <f>IF(N123="sníž. přenesená",J123,0)</f>
        <v>0</v>
      </c>
      <c r="BI123" s="186">
        <f>IF(N123="nulová",J123,0)</f>
        <v>0</v>
      </c>
      <c r="BJ123" s="18" t="s">
        <v>77</v>
      </c>
      <c r="BK123" s="186">
        <f>ROUND(I123*H123,2)</f>
        <v>0</v>
      </c>
      <c r="BL123" s="18" t="s">
        <v>574</v>
      </c>
      <c r="BM123" s="185" t="s">
        <v>784</v>
      </c>
    </row>
    <row r="124" spans="1:47" s="2" customFormat="1" ht="19.5">
      <c r="A124" s="35"/>
      <c r="B124" s="36"/>
      <c r="C124" s="37"/>
      <c r="D124" s="194" t="s">
        <v>274</v>
      </c>
      <c r="E124" s="37"/>
      <c r="F124" s="225" t="s">
        <v>768</v>
      </c>
      <c r="G124" s="37"/>
      <c r="H124" s="37"/>
      <c r="I124" s="189"/>
      <c r="J124" s="37"/>
      <c r="K124" s="37"/>
      <c r="L124" s="40"/>
      <c r="M124" s="190"/>
      <c r="N124" s="191"/>
      <c r="O124" s="65"/>
      <c r="P124" s="65"/>
      <c r="Q124" s="65"/>
      <c r="R124" s="65"/>
      <c r="S124" s="65"/>
      <c r="T124" s="66"/>
      <c r="U124" s="35"/>
      <c r="V124" s="35"/>
      <c r="W124" s="35"/>
      <c r="X124" s="35"/>
      <c r="Y124" s="35"/>
      <c r="Z124" s="35"/>
      <c r="AA124" s="35"/>
      <c r="AB124" s="35"/>
      <c r="AC124" s="35"/>
      <c r="AD124" s="35"/>
      <c r="AE124" s="35"/>
      <c r="AT124" s="18" t="s">
        <v>274</v>
      </c>
      <c r="AU124" s="18" t="s">
        <v>79</v>
      </c>
    </row>
    <row r="125" spans="1:65" s="2" customFormat="1" ht="21.75" customHeight="1">
      <c r="A125" s="35"/>
      <c r="B125" s="36"/>
      <c r="C125" s="226" t="s">
        <v>323</v>
      </c>
      <c r="D125" s="226" t="s">
        <v>297</v>
      </c>
      <c r="E125" s="227" t="s">
        <v>196</v>
      </c>
      <c r="F125" s="228" t="s">
        <v>785</v>
      </c>
      <c r="G125" s="229" t="s">
        <v>730</v>
      </c>
      <c r="H125" s="230">
        <v>1</v>
      </c>
      <c r="I125" s="231"/>
      <c r="J125" s="232">
        <f aca="true" t="shared" si="10" ref="J125:J130">ROUND(I125*H125,2)</f>
        <v>0</v>
      </c>
      <c r="K125" s="228" t="s">
        <v>19</v>
      </c>
      <c r="L125" s="233"/>
      <c r="M125" s="234" t="s">
        <v>19</v>
      </c>
      <c r="N125" s="235" t="s">
        <v>40</v>
      </c>
      <c r="O125" s="65"/>
      <c r="P125" s="183">
        <f aca="true" t="shared" si="11" ref="P125:P130">O125*H125</f>
        <v>0</v>
      </c>
      <c r="Q125" s="183">
        <v>0</v>
      </c>
      <c r="R125" s="183">
        <f aca="true" t="shared" si="12" ref="R125:R130">Q125*H125</f>
        <v>0</v>
      </c>
      <c r="S125" s="183">
        <v>0</v>
      </c>
      <c r="T125" s="184">
        <f aca="true" t="shared" si="13" ref="T125:T130">S125*H125</f>
        <v>0</v>
      </c>
      <c r="U125" s="35"/>
      <c r="V125" s="35"/>
      <c r="W125" s="35"/>
      <c r="X125" s="35"/>
      <c r="Y125" s="35"/>
      <c r="Z125" s="35"/>
      <c r="AA125" s="35"/>
      <c r="AB125" s="35"/>
      <c r="AC125" s="35"/>
      <c r="AD125" s="35"/>
      <c r="AE125" s="35"/>
      <c r="AR125" s="185" t="s">
        <v>766</v>
      </c>
      <c r="AT125" s="185" t="s">
        <v>297</v>
      </c>
      <c r="AU125" s="185" t="s">
        <v>79</v>
      </c>
      <c r="AY125" s="18" t="s">
        <v>128</v>
      </c>
      <c r="BE125" s="186">
        <f aca="true" t="shared" si="14" ref="BE125:BE130">IF(N125="základní",J125,0)</f>
        <v>0</v>
      </c>
      <c r="BF125" s="186">
        <f aca="true" t="shared" si="15" ref="BF125:BF130">IF(N125="snížená",J125,0)</f>
        <v>0</v>
      </c>
      <c r="BG125" s="186">
        <f aca="true" t="shared" si="16" ref="BG125:BG130">IF(N125="zákl. přenesená",J125,0)</f>
        <v>0</v>
      </c>
      <c r="BH125" s="186">
        <f aca="true" t="shared" si="17" ref="BH125:BH130">IF(N125="sníž. přenesená",J125,0)</f>
        <v>0</v>
      </c>
      <c r="BI125" s="186">
        <f aca="true" t="shared" si="18" ref="BI125:BI130">IF(N125="nulová",J125,0)</f>
        <v>0</v>
      </c>
      <c r="BJ125" s="18" t="s">
        <v>77</v>
      </c>
      <c r="BK125" s="186">
        <f aca="true" t="shared" si="19" ref="BK125:BK130">ROUND(I125*H125,2)</f>
        <v>0</v>
      </c>
      <c r="BL125" s="18" t="s">
        <v>574</v>
      </c>
      <c r="BM125" s="185" t="s">
        <v>786</v>
      </c>
    </row>
    <row r="126" spans="1:65" s="2" customFormat="1" ht="16.5" customHeight="1">
      <c r="A126" s="35"/>
      <c r="B126" s="36"/>
      <c r="C126" s="226" t="s">
        <v>336</v>
      </c>
      <c r="D126" s="226" t="s">
        <v>297</v>
      </c>
      <c r="E126" s="227" t="s">
        <v>201</v>
      </c>
      <c r="F126" s="228" t="s">
        <v>787</v>
      </c>
      <c r="G126" s="229" t="s">
        <v>289</v>
      </c>
      <c r="H126" s="230">
        <v>150</v>
      </c>
      <c r="I126" s="231"/>
      <c r="J126" s="232">
        <f t="shared" si="10"/>
        <v>0</v>
      </c>
      <c r="K126" s="228" t="s">
        <v>19</v>
      </c>
      <c r="L126" s="233"/>
      <c r="M126" s="234" t="s">
        <v>19</v>
      </c>
      <c r="N126" s="235" t="s">
        <v>40</v>
      </c>
      <c r="O126" s="65"/>
      <c r="P126" s="183">
        <f t="shared" si="11"/>
        <v>0</v>
      </c>
      <c r="Q126" s="183">
        <v>0</v>
      </c>
      <c r="R126" s="183">
        <f t="shared" si="12"/>
        <v>0</v>
      </c>
      <c r="S126" s="183">
        <v>0</v>
      </c>
      <c r="T126" s="184">
        <f t="shared" si="13"/>
        <v>0</v>
      </c>
      <c r="U126" s="35"/>
      <c r="V126" s="35"/>
      <c r="W126" s="35"/>
      <c r="X126" s="35"/>
      <c r="Y126" s="35"/>
      <c r="Z126" s="35"/>
      <c r="AA126" s="35"/>
      <c r="AB126" s="35"/>
      <c r="AC126" s="35"/>
      <c r="AD126" s="35"/>
      <c r="AE126" s="35"/>
      <c r="AR126" s="185" t="s">
        <v>766</v>
      </c>
      <c r="AT126" s="185" t="s">
        <v>297</v>
      </c>
      <c r="AU126" s="185" t="s">
        <v>79</v>
      </c>
      <c r="AY126" s="18" t="s">
        <v>128</v>
      </c>
      <c r="BE126" s="186">
        <f t="shared" si="14"/>
        <v>0</v>
      </c>
      <c r="BF126" s="186">
        <f t="shared" si="15"/>
        <v>0</v>
      </c>
      <c r="BG126" s="186">
        <f t="shared" si="16"/>
        <v>0</v>
      </c>
      <c r="BH126" s="186">
        <f t="shared" si="17"/>
        <v>0</v>
      </c>
      <c r="BI126" s="186">
        <f t="shared" si="18"/>
        <v>0</v>
      </c>
      <c r="BJ126" s="18" t="s">
        <v>77</v>
      </c>
      <c r="BK126" s="186">
        <f t="shared" si="19"/>
        <v>0</v>
      </c>
      <c r="BL126" s="18" t="s">
        <v>574</v>
      </c>
      <c r="BM126" s="185" t="s">
        <v>788</v>
      </c>
    </row>
    <row r="127" spans="1:65" s="2" customFormat="1" ht="16.5" customHeight="1">
      <c r="A127" s="35"/>
      <c r="B127" s="36"/>
      <c r="C127" s="226" t="s">
        <v>343</v>
      </c>
      <c r="D127" s="226" t="s">
        <v>297</v>
      </c>
      <c r="E127" s="227" t="s">
        <v>209</v>
      </c>
      <c r="F127" s="228" t="s">
        <v>789</v>
      </c>
      <c r="G127" s="229" t="s">
        <v>289</v>
      </c>
      <c r="H127" s="230">
        <v>3</v>
      </c>
      <c r="I127" s="231"/>
      <c r="J127" s="232">
        <f t="shared" si="10"/>
        <v>0</v>
      </c>
      <c r="K127" s="228" t="s">
        <v>19</v>
      </c>
      <c r="L127" s="233"/>
      <c r="M127" s="234" t="s">
        <v>19</v>
      </c>
      <c r="N127" s="235" t="s">
        <v>40</v>
      </c>
      <c r="O127" s="65"/>
      <c r="P127" s="183">
        <f t="shared" si="11"/>
        <v>0</v>
      </c>
      <c r="Q127" s="183">
        <v>0</v>
      </c>
      <c r="R127" s="183">
        <f t="shared" si="12"/>
        <v>0</v>
      </c>
      <c r="S127" s="183">
        <v>0</v>
      </c>
      <c r="T127" s="184">
        <f t="shared" si="13"/>
        <v>0</v>
      </c>
      <c r="U127" s="35"/>
      <c r="V127" s="35"/>
      <c r="W127" s="35"/>
      <c r="X127" s="35"/>
      <c r="Y127" s="35"/>
      <c r="Z127" s="35"/>
      <c r="AA127" s="35"/>
      <c r="AB127" s="35"/>
      <c r="AC127" s="35"/>
      <c r="AD127" s="35"/>
      <c r="AE127" s="35"/>
      <c r="AR127" s="185" t="s">
        <v>766</v>
      </c>
      <c r="AT127" s="185" t="s">
        <v>297</v>
      </c>
      <c r="AU127" s="185" t="s">
        <v>79</v>
      </c>
      <c r="AY127" s="18" t="s">
        <v>128</v>
      </c>
      <c r="BE127" s="186">
        <f t="shared" si="14"/>
        <v>0</v>
      </c>
      <c r="BF127" s="186">
        <f t="shared" si="15"/>
        <v>0</v>
      </c>
      <c r="BG127" s="186">
        <f t="shared" si="16"/>
        <v>0</v>
      </c>
      <c r="BH127" s="186">
        <f t="shared" si="17"/>
        <v>0</v>
      </c>
      <c r="BI127" s="186">
        <f t="shared" si="18"/>
        <v>0</v>
      </c>
      <c r="BJ127" s="18" t="s">
        <v>77</v>
      </c>
      <c r="BK127" s="186">
        <f t="shared" si="19"/>
        <v>0</v>
      </c>
      <c r="BL127" s="18" t="s">
        <v>574</v>
      </c>
      <c r="BM127" s="185" t="s">
        <v>790</v>
      </c>
    </row>
    <row r="128" spans="1:65" s="2" customFormat="1" ht="16.5" customHeight="1">
      <c r="A128" s="35"/>
      <c r="B128" s="36"/>
      <c r="C128" s="226" t="s">
        <v>352</v>
      </c>
      <c r="D128" s="226" t="s">
        <v>297</v>
      </c>
      <c r="E128" s="227" t="s">
        <v>218</v>
      </c>
      <c r="F128" s="228" t="s">
        <v>791</v>
      </c>
      <c r="G128" s="229" t="s">
        <v>289</v>
      </c>
      <c r="H128" s="230">
        <v>10</v>
      </c>
      <c r="I128" s="231"/>
      <c r="J128" s="232">
        <f t="shared" si="10"/>
        <v>0</v>
      </c>
      <c r="K128" s="228" t="s">
        <v>19</v>
      </c>
      <c r="L128" s="233"/>
      <c r="M128" s="234" t="s">
        <v>19</v>
      </c>
      <c r="N128" s="235" t="s">
        <v>40</v>
      </c>
      <c r="O128" s="65"/>
      <c r="P128" s="183">
        <f t="shared" si="11"/>
        <v>0</v>
      </c>
      <c r="Q128" s="183">
        <v>0</v>
      </c>
      <c r="R128" s="183">
        <f t="shared" si="12"/>
        <v>0</v>
      </c>
      <c r="S128" s="183">
        <v>0</v>
      </c>
      <c r="T128" s="184">
        <f t="shared" si="13"/>
        <v>0</v>
      </c>
      <c r="U128" s="35"/>
      <c r="V128" s="35"/>
      <c r="W128" s="35"/>
      <c r="X128" s="35"/>
      <c r="Y128" s="35"/>
      <c r="Z128" s="35"/>
      <c r="AA128" s="35"/>
      <c r="AB128" s="35"/>
      <c r="AC128" s="35"/>
      <c r="AD128" s="35"/>
      <c r="AE128" s="35"/>
      <c r="AR128" s="185" t="s">
        <v>766</v>
      </c>
      <c r="AT128" s="185" t="s">
        <v>297</v>
      </c>
      <c r="AU128" s="185" t="s">
        <v>79</v>
      </c>
      <c r="AY128" s="18" t="s">
        <v>128</v>
      </c>
      <c r="BE128" s="186">
        <f t="shared" si="14"/>
        <v>0</v>
      </c>
      <c r="BF128" s="186">
        <f t="shared" si="15"/>
        <v>0</v>
      </c>
      <c r="BG128" s="186">
        <f t="shared" si="16"/>
        <v>0</v>
      </c>
      <c r="BH128" s="186">
        <f t="shared" si="17"/>
        <v>0</v>
      </c>
      <c r="BI128" s="186">
        <f t="shared" si="18"/>
        <v>0</v>
      </c>
      <c r="BJ128" s="18" t="s">
        <v>77</v>
      </c>
      <c r="BK128" s="186">
        <f t="shared" si="19"/>
        <v>0</v>
      </c>
      <c r="BL128" s="18" t="s">
        <v>574</v>
      </c>
      <c r="BM128" s="185" t="s">
        <v>792</v>
      </c>
    </row>
    <row r="129" spans="1:65" s="2" customFormat="1" ht="16.5" customHeight="1">
      <c r="A129" s="35"/>
      <c r="B129" s="36"/>
      <c r="C129" s="226" t="s">
        <v>360</v>
      </c>
      <c r="D129" s="226" t="s">
        <v>297</v>
      </c>
      <c r="E129" s="227" t="s">
        <v>225</v>
      </c>
      <c r="F129" s="228" t="s">
        <v>793</v>
      </c>
      <c r="G129" s="229" t="s">
        <v>730</v>
      </c>
      <c r="H129" s="230">
        <v>20</v>
      </c>
      <c r="I129" s="231"/>
      <c r="J129" s="232">
        <f t="shared" si="10"/>
        <v>0</v>
      </c>
      <c r="K129" s="228" t="s">
        <v>19</v>
      </c>
      <c r="L129" s="233"/>
      <c r="M129" s="234" t="s">
        <v>19</v>
      </c>
      <c r="N129" s="235" t="s">
        <v>40</v>
      </c>
      <c r="O129" s="65"/>
      <c r="P129" s="183">
        <f t="shared" si="11"/>
        <v>0</v>
      </c>
      <c r="Q129" s="183">
        <v>0</v>
      </c>
      <c r="R129" s="183">
        <f t="shared" si="12"/>
        <v>0</v>
      </c>
      <c r="S129" s="183">
        <v>0</v>
      </c>
      <c r="T129" s="184">
        <f t="shared" si="13"/>
        <v>0</v>
      </c>
      <c r="U129" s="35"/>
      <c r="V129" s="35"/>
      <c r="W129" s="35"/>
      <c r="X129" s="35"/>
      <c r="Y129" s="35"/>
      <c r="Z129" s="35"/>
      <c r="AA129" s="35"/>
      <c r="AB129" s="35"/>
      <c r="AC129" s="35"/>
      <c r="AD129" s="35"/>
      <c r="AE129" s="35"/>
      <c r="AR129" s="185" t="s">
        <v>766</v>
      </c>
      <c r="AT129" s="185" t="s">
        <v>297</v>
      </c>
      <c r="AU129" s="185" t="s">
        <v>79</v>
      </c>
      <c r="AY129" s="18" t="s">
        <v>128</v>
      </c>
      <c r="BE129" s="186">
        <f t="shared" si="14"/>
        <v>0</v>
      </c>
      <c r="BF129" s="186">
        <f t="shared" si="15"/>
        <v>0</v>
      </c>
      <c r="BG129" s="186">
        <f t="shared" si="16"/>
        <v>0</v>
      </c>
      <c r="BH129" s="186">
        <f t="shared" si="17"/>
        <v>0</v>
      </c>
      <c r="BI129" s="186">
        <f t="shared" si="18"/>
        <v>0</v>
      </c>
      <c r="BJ129" s="18" t="s">
        <v>77</v>
      </c>
      <c r="BK129" s="186">
        <f t="shared" si="19"/>
        <v>0</v>
      </c>
      <c r="BL129" s="18" t="s">
        <v>574</v>
      </c>
      <c r="BM129" s="185" t="s">
        <v>794</v>
      </c>
    </row>
    <row r="130" spans="1:65" s="2" customFormat="1" ht="16.5" customHeight="1">
      <c r="A130" s="35"/>
      <c r="B130" s="36"/>
      <c r="C130" s="226" t="s">
        <v>368</v>
      </c>
      <c r="D130" s="226" t="s">
        <v>297</v>
      </c>
      <c r="E130" s="227" t="s">
        <v>8</v>
      </c>
      <c r="F130" s="228" t="s">
        <v>795</v>
      </c>
      <c r="G130" s="229" t="s">
        <v>289</v>
      </c>
      <c r="H130" s="230">
        <v>170</v>
      </c>
      <c r="I130" s="231"/>
      <c r="J130" s="232">
        <f t="shared" si="10"/>
        <v>0</v>
      </c>
      <c r="K130" s="228" t="s">
        <v>19</v>
      </c>
      <c r="L130" s="233"/>
      <c r="M130" s="234" t="s">
        <v>19</v>
      </c>
      <c r="N130" s="235" t="s">
        <v>40</v>
      </c>
      <c r="O130" s="65"/>
      <c r="P130" s="183">
        <f t="shared" si="11"/>
        <v>0</v>
      </c>
      <c r="Q130" s="183">
        <v>0</v>
      </c>
      <c r="R130" s="183">
        <f t="shared" si="12"/>
        <v>0</v>
      </c>
      <c r="S130" s="183">
        <v>0</v>
      </c>
      <c r="T130" s="184">
        <f t="shared" si="13"/>
        <v>0</v>
      </c>
      <c r="U130" s="35"/>
      <c r="V130" s="35"/>
      <c r="W130" s="35"/>
      <c r="X130" s="35"/>
      <c r="Y130" s="35"/>
      <c r="Z130" s="35"/>
      <c r="AA130" s="35"/>
      <c r="AB130" s="35"/>
      <c r="AC130" s="35"/>
      <c r="AD130" s="35"/>
      <c r="AE130" s="35"/>
      <c r="AR130" s="185" t="s">
        <v>766</v>
      </c>
      <c r="AT130" s="185" t="s">
        <v>297</v>
      </c>
      <c r="AU130" s="185" t="s">
        <v>79</v>
      </c>
      <c r="AY130" s="18" t="s">
        <v>128</v>
      </c>
      <c r="BE130" s="186">
        <f t="shared" si="14"/>
        <v>0</v>
      </c>
      <c r="BF130" s="186">
        <f t="shared" si="15"/>
        <v>0</v>
      </c>
      <c r="BG130" s="186">
        <f t="shared" si="16"/>
        <v>0</v>
      </c>
      <c r="BH130" s="186">
        <f t="shared" si="17"/>
        <v>0</v>
      </c>
      <c r="BI130" s="186">
        <f t="shared" si="18"/>
        <v>0</v>
      </c>
      <c r="BJ130" s="18" t="s">
        <v>77</v>
      </c>
      <c r="BK130" s="186">
        <f t="shared" si="19"/>
        <v>0</v>
      </c>
      <c r="BL130" s="18" t="s">
        <v>574</v>
      </c>
      <c r="BM130" s="185" t="s">
        <v>796</v>
      </c>
    </row>
    <row r="131" spans="1:47" s="2" customFormat="1" ht="19.5">
      <c r="A131" s="35"/>
      <c r="B131" s="36"/>
      <c r="C131" s="37"/>
      <c r="D131" s="194" t="s">
        <v>274</v>
      </c>
      <c r="E131" s="37"/>
      <c r="F131" s="225" t="s">
        <v>768</v>
      </c>
      <c r="G131" s="37"/>
      <c r="H131" s="37"/>
      <c r="I131" s="189"/>
      <c r="J131" s="37"/>
      <c r="K131" s="37"/>
      <c r="L131" s="40"/>
      <c r="M131" s="190"/>
      <c r="N131" s="191"/>
      <c r="O131" s="65"/>
      <c r="P131" s="65"/>
      <c r="Q131" s="65"/>
      <c r="R131" s="65"/>
      <c r="S131" s="65"/>
      <c r="T131" s="66"/>
      <c r="U131" s="35"/>
      <c r="V131" s="35"/>
      <c r="W131" s="35"/>
      <c r="X131" s="35"/>
      <c r="Y131" s="35"/>
      <c r="Z131" s="35"/>
      <c r="AA131" s="35"/>
      <c r="AB131" s="35"/>
      <c r="AC131" s="35"/>
      <c r="AD131" s="35"/>
      <c r="AE131" s="35"/>
      <c r="AT131" s="18" t="s">
        <v>274</v>
      </c>
      <c r="AU131" s="18" t="s">
        <v>79</v>
      </c>
    </row>
    <row r="132" spans="1:65" s="2" customFormat="1" ht="16.5" customHeight="1">
      <c r="A132" s="35"/>
      <c r="B132" s="36"/>
      <c r="C132" s="226" t="s">
        <v>374</v>
      </c>
      <c r="D132" s="226" t="s">
        <v>297</v>
      </c>
      <c r="E132" s="227" t="s">
        <v>243</v>
      </c>
      <c r="F132" s="228" t="s">
        <v>797</v>
      </c>
      <c r="G132" s="229" t="s">
        <v>289</v>
      </c>
      <c r="H132" s="230">
        <v>30</v>
      </c>
      <c r="I132" s="231"/>
      <c r="J132" s="232">
        <f>ROUND(I132*H132,2)</f>
        <v>0</v>
      </c>
      <c r="K132" s="228" t="s">
        <v>19</v>
      </c>
      <c r="L132" s="233"/>
      <c r="M132" s="234" t="s">
        <v>19</v>
      </c>
      <c r="N132" s="235" t="s">
        <v>40</v>
      </c>
      <c r="O132" s="65"/>
      <c r="P132" s="183">
        <f>O132*H132</f>
        <v>0</v>
      </c>
      <c r="Q132" s="183">
        <v>0</v>
      </c>
      <c r="R132" s="183">
        <f>Q132*H132</f>
        <v>0</v>
      </c>
      <c r="S132" s="183">
        <v>0</v>
      </c>
      <c r="T132" s="184">
        <f>S132*H132</f>
        <v>0</v>
      </c>
      <c r="U132" s="35"/>
      <c r="V132" s="35"/>
      <c r="W132" s="35"/>
      <c r="X132" s="35"/>
      <c r="Y132" s="35"/>
      <c r="Z132" s="35"/>
      <c r="AA132" s="35"/>
      <c r="AB132" s="35"/>
      <c r="AC132" s="35"/>
      <c r="AD132" s="35"/>
      <c r="AE132" s="35"/>
      <c r="AR132" s="185" t="s">
        <v>766</v>
      </c>
      <c r="AT132" s="185" t="s">
        <v>297</v>
      </c>
      <c r="AU132" s="185" t="s">
        <v>79</v>
      </c>
      <c r="AY132" s="18" t="s">
        <v>128</v>
      </c>
      <c r="BE132" s="186">
        <f>IF(N132="základní",J132,0)</f>
        <v>0</v>
      </c>
      <c r="BF132" s="186">
        <f>IF(N132="snížená",J132,0)</f>
        <v>0</v>
      </c>
      <c r="BG132" s="186">
        <f>IF(N132="zákl. přenesená",J132,0)</f>
        <v>0</v>
      </c>
      <c r="BH132" s="186">
        <f>IF(N132="sníž. přenesená",J132,0)</f>
        <v>0</v>
      </c>
      <c r="BI132" s="186">
        <f>IF(N132="nulová",J132,0)</f>
        <v>0</v>
      </c>
      <c r="BJ132" s="18" t="s">
        <v>77</v>
      </c>
      <c r="BK132" s="186">
        <f>ROUND(I132*H132,2)</f>
        <v>0</v>
      </c>
      <c r="BL132" s="18" t="s">
        <v>574</v>
      </c>
      <c r="BM132" s="185" t="s">
        <v>798</v>
      </c>
    </row>
    <row r="133" spans="1:47" s="2" customFormat="1" ht="19.5">
      <c r="A133" s="35"/>
      <c r="B133" s="36"/>
      <c r="C133" s="37"/>
      <c r="D133" s="194" t="s">
        <v>274</v>
      </c>
      <c r="E133" s="37"/>
      <c r="F133" s="225" t="s">
        <v>768</v>
      </c>
      <c r="G133" s="37"/>
      <c r="H133" s="37"/>
      <c r="I133" s="189"/>
      <c r="J133" s="37"/>
      <c r="K133" s="37"/>
      <c r="L133" s="40"/>
      <c r="M133" s="190"/>
      <c r="N133" s="191"/>
      <c r="O133" s="65"/>
      <c r="P133" s="65"/>
      <c r="Q133" s="65"/>
      <c r="R133" s="65"/>
      <c r="S133" s="65"/>
      <c r="T133" s="66"/>
      <c r="U133" s="35"/>
      <c r="V133" s="35"/>
      <c r="W133" s="35"/>
      <c r="X133" s="35"/>
      <c r="Y133" s="35"/>
      <c r="Z133" s="35"/>
      <c r="AA133" s="35"/>
      <c r="AB133" s="35"/>
      <c r="AC133" s="35"/>
      <c r="AD133" s="35"/>
      <c r="AE133" s="35"/>
      <c r="AT133" s="18" t="s">
        <v>274</v>
      </c>
      <c r="AU133" s="18" t="s">
        <v>79</v>
      </c>
    </row>
    <row r="134" spans="1:65" s="2" customFormat="1" ht="16.5" customHeight="1">
      <c r="A134" s="35"/>
      <c r="B134" s="36"/>
      <c r="C134" s="226" t="s">
        <v>385</v>
      </c>
      <c r="D134" s="226" t="s">
        <v>297</v>
      </c>
      <c r="E134" s="227" t="s">
        <v>248</v>
      </c>
      <c r="F134" s="228" t="s">
        <v>799</v>
      </c>
      <c r="G134" s="229" t="s">
        <v>289</v>
      </c>
      <c r="H134" s="230">
        <v>8</v>
      </c>
      <c r="I134" s="231"/>
      <c r="J134" s="232">
        <f>ROUND(I134*H134,2)</f>
        <v>0</v>
      </c>
      <c r="K134" s="228" t="s">
        <v>19</v>
      </c>
      <c r="L134" s="233"/>
      <c r="M134" s="234" t="s">
        <v>19</v>
      </c>
      <c r="N134" s="235" t="s">
        <v>40</v>
      </c>
      <c r="O134" s="65"/>
      <c r="P134" s="183">
        <f>O134*H134</f>
        <v>0</v>
      </c>
      <c r="Q134" s="183">
        <v>0</v>
      </c>
      <c r="R134" s="183">
        <f>Q134*H134</f>
        <v>0</v>
      </c>
      <c r="S134" s="183">
        <v>0</v>
      </c>
      <c r="T134" s="184">
        <f>S134*H134</f>
        <v>0</v>
      </c>
      <c r="U134" s="35"/>
      <c r="V134" s="35"/>
      <c r="W134" s="35"/>
      <c r="X134" s="35"/>
      <c r="Y134" s="35"/>
      <c r="Z134" s="35"/>
      <c r="AA134" s="35"/>
      <c r="AB134" s="35"/>
      <c r="AC134" s="35"/>
      <c r="AD134" s="35"/>
      <c r="AE134" s="35"/>
      <c r="AR134" s="185" t="s">
        <v>766</v>
      </c>
      <c r="AT134" s="185" t="s">
        <v>297</v>
      </c>
      <c r="AU134" s="185" t="s">
        <v>79</v>
      </c>
      <c r="AY134" s="18" t="s">
        <v>128</v>
      </c>
      <c r="BE134" s="186">
        <f>IF(N134="základní",J134,0)</f>
        <v>0</v>
      </c>
      <c r="BF134" s="186">
        <f>IF(N134="snížená",J134,0)</f>
        <v>0</v>
      </c>
      <c r="BG134" s="186">
        <f>IF(N134="zákl. přenesená",J134,0)</f>
        <v>0</v>
      </c>
      <c r="BH134" s="186">
        <f>IF(N134="sníž. přenesená",J134,0)</f>
        <v>0</v>
      </c>
      <c r="BI134" s="186">
        <f>IF(N134="nulová",J134,0)</f>
        <v>0</v>
      </c>
      <c r="BJ134" s="18" t="s">
        <v>77</v>
      </c>
      <c r="BK134" s="186">
        <f>ROUND(I134*H134,2)</f>
        <v>0</v>
      </c>
      <c r="BL134" s="18" t="s">
        <v>574</v>
      </c>
      <c r="BM134" s="185" t="s">
        <v>800</v>
      </c>
    </row>
    <row r="135" spans="1:47" s="2" customFormat="1" ht="19.5">
      <c r="A135" s="35"/>
      <c r="B135" s="36"/>
      <c r="C135" s="37"/>
      <c r="D135" s="194" t="s">
        <v>274</v>
      </c>
      <c r="E135" s="37"/>
      <c r="F135" s="225" t="s">
        <v>768</v>
      </c>
      <c r="G135" s="37"/>
      <c r="H135" s="37"/>
      <c r="I135" s="189"/>
      <c r="J135" s="37"/>
      <c r="K135" s="37"/>
      <c r="L135" s="40"/>
      <c r="M135" s="190"/>
      <c r="N135" s="191"/>
      <c r="O135" s="65"/>
      <c r="P135" s="65"/>
      <c r="Q135" s="65"/>
      <c r="R135" s="65"/>
      <c r="S135" s="65"/>
      <c r="T135" s="66"/>
      <c r="U135" s="35"/>
      <c r="V135" s="35"/>
      <c r="W135" s="35"/>
      <c r="X135" s="35"/>
      <c r="Y135" s="35"/>
      <c r="Z135" s="35"/>
      <c r="AA135" s="35"/>
      <c r="AB135" s="35"/>
      <c r="AC135" s="35"/>
      <c r="AD135" s="35"/>
      <c r="AE135" s="35"/>
      <c r="AT135" s="18" t="s">
        <v>274</v>
      </c>
      <c r="AU135" s="18" t="s">
        <v>79</v>
      </c>
    </row>
    <row r="136" spans="1:65" s="2" customFormat="1" ht="16.5" customHeight="1">
      <c r="A136" s="35"/>
      <c r="B136" s="36"/>
      <c r="C136" s="226" t="s">
        <v>393</v>
      </c>
      <c r="D136" s="226" t="s">
        <v>297</v>
      </c>
      <c r="E136" s="227" t="s">
        <v>253</v>
      </c>
      <c r="F136" s="228" t="s">
        <v>801</v>
      </c>
      <c r="G136" s="229" t="s">
        <v>289</v>
      </c>
      <c r="H136" s="230">
        <v>18</v>
      </c>
      <c r="I136" s="231"/>
      <c r="J136" s="232">
        <f>ROUND(I136*H136,2)</f>
        <v>0</v>
      </c>
      <c r="K136" s="228" t="s">
        <v>19</v>
      </c>
      <c r="L136" s="233"/>
      <c r="M136" s="234" t="s">
        <v>19</v>
      </c>
      <c r="N136" s="235" t="s">
        <v>40</v>
      </c>
      <c r="O136" s="65"/>
      <c r="P136" s="183">
        <f>O136*H136</f>
        <v>0</v>
      </c>
      <c r="Q136" s="183">
        <v>0</v>
      </c>
      <c r="R136" s="183">
        <f>Q136*H136</f>
        <v>0</v>
      </c>
      <c r="S136" s="183">
        <v>0</v>
      </c>
      <c r="T136" s="184">
        <f>S136*H136</f>
        <v>0</v>
      </c>
      <c r="U136" s="35"/>
      <c r="V136" s="35"/>
      <c r="W136" s="35"/>
      <c r="X136" s="35"/>
      <c r="Y136" s="35"/>
      <c r="Z136" s="35"/>
      <c r="AA136" s="35"/>
      <c r="AB136" s="35"/>
      <c r="AC136" s="35"/>
      <c r="AD136" s="35"/>
      <c r="AE136" s="35"/>
      <c r="AR136" s="185" t="s">
        <v>766</v>
      </c>
      <c r="AT136" s="185" t="s">
        <v>297</v>
      </c>
      <c r="AU136" s="185" t="s">
        <v>79</v>
      </c>
      <c r="AY136" s="18" t="s">
        <v>128</v>
      </c>
      <c r="BE136" s="186">
        <f>IF(N136="základní",J136,0)</f>
        <v>0</v>
      </c>
      <c r="BF136" s="186">
        <f>IF(N136="snížená",J136,0)</f>
        <v>0</v>
      </c>
      <c r="BG136" s="186">
        <f>IF(N136="zákl. přenesená",J136,0)</f>
        <v>0</v>
      </c>
      <c r="BH136" s="186">
        <f>IF(N136="sníž. přenesená",J136,0)</f>
        <v>0</v>
      </c>
      <c r="BI136" s="186">
        <f>IF(N136="nulová",J136,0)</f>
        <v>0</v>
      </c>
      <c r="BJ136" s="18" t="s">
        <v>77</v>
      </c>
      <c r="BK136" s="186">
        <f>ROUND(I136*H136,2)</f>
        <v>0</v>
      </c>
      <c r="BL136" s="18" t="s">
        <v>574</v>
      </c>
      <c r="BM136" s="185" t="s">
        <v>802</v>
      </c>
    </row>
    <row r="137" spans="1:65" s="2" customFormat="1" ht="16.5" customHeight="1">
      <c r="A137" s="35"/>
      <c r="B137" s="36"/>
      <c r="C137" s="226" t="s">
        <v>402</v>
      </c>
      <c r="D137" s="226" t="s">
        <v>297</v>
      </c>
      <c r="E137" s="227" t="s">
        <v>263</v>
      </c>
      <c r="F137" s="228" t="s">
        <v>803</v>
      </c>
      <c r="G137" s="229" t="s">
        <v>289</v>
      </c>
      <c r="H137" s="230">
        <v>25</v>
      </c>
      <c r="I137" s="231"/>
      <c r="J137" s="232">
        <f>ROUND(I137*H137,2)</f>
        <v>0</v>
      </c>
      <c r="K137" s="228" t="s">
        <v>19</v>
      </c>
      <c r="L137" s="233"/>
      <c r="M137" s="234" t="s">
        <v>19</v>
      </c>
      <c r="N137" s="235" t="s">
        <v>40</v>
      </c>
      <c r="O137" s="65"/>
      <c r="P137" s="183">
        <f>O137*H137</f>
        <v>0</v>
      </c>
      <c r="Q137" s="183">
        <v>0</v>
      </c>
      <c r="R137" s="183">
        <f>Q137*H137</f>
        <v>0</v>
      </c>
      <c r="S137" s="183">
        <v>0</v>
      </c>
      <c r="T137" s="184">
        <f>S137*H137</f>
        <v>0</v>
      </c>
      <c r="U137" s="35"/>
      <c r="V137" s="35"/>
      <c r="W137" s="35"/>
      <c r="X137" s="35"/>
      <c r="Y137" s="35"/>
      <c r="Z137" s="35"/>
      <c r="AA137" s="35"/>
      <c r="AB137" s="35"/>
      <c r="AC137" s="35"/>
      <c r="AD137" s="35"/>
      <c r="AE137" s="35"/>
      <c r="AR137" s="185" t="s">
        <v>766</v>
      </c>
      <c r="AT137" s="185" t="s">
        <v>297</v>
      </c>
      <c r="AU137" s="185" t="s">
        <v>79</v>
      </c>
      <c r="AY137" s="18" t="s">
        <v>128</v>
      </c>
      <c r="BE137" s="186">
        <f>IF(N137="základní",J137,0)</f>
        <v>0</v>
      </c>
      <c r="BF137" s="186">
        <f>IF(N137="snížená",J137,0)</f>
        <v>0</v>
      </c>
      <c r="BG137" s="186">
        <f>IF(N137="zákl. přenesená",J137,0)</f>
        <v>0</v>
      </c>
      <c r="BH137" s="186">
        <f>IF(N137="sníž. přenesená",J137,0)</f>
        <v>0</v>
      </c>
      <c r="BI137" s="186">
        <f>IF(N137="nulová",J137,0)</f>
        <v>0</v>
      </c>
      <c r="BJ137" s="18" t="s">
        <v>77</v>
      </c>
      <c r="BK137" s="186">
        <f>ROUND(I137*H137,2)</f>
        <v>0</v>
      </c>
      <c r="BL137" s="18" t="s">
        <v>574</v>
      </c>
      <c r="BM137" s="185" t="s">
        <v>804</v>
      </c>
    </row>
    <row r="138" spans="1:47" s="2" customFormat="1" ht="19.5">
      <c r="A138" s="35"/>
      <c r="B138" s="36"/>
      <c r="C138" s="37"/>
      <c r="D138" s="194" t="s">
        <v>274</v>
      </c>
      <c r="E138" s="37"/>
      <c r="F138" s="225" t="s">
        <v>768</v>
      </c>
      <c r="G138" s="37"/>
      <c r="H138" s="37"/>
      <c r="I138" s="189"/>
      <c r="J138" s="37"/>
      <c r="K138" s="37"/>
      <c r="L138" s="40"/>
      <c r="M138" s="190"/>
      <c r="N138" s="191"/>
      <c r="O138" s="65"/>
      <c r="P138" s="65"/>
      <c r="Q138" s="65"/>
      <c r="R138" s="65"/>
      <c r="S138" s="65"/>
      <c r="T138" s="66"/>
      <c r="U138" s="35"/>
      <c r="V138" s="35"/>
      <c r="W138" s="35"/>
      <c r="X138" s="35"/>
      <c r="Y138" s="35"/>
      <c r="Z138" s="35"/>
      <c r="AA138" s="35"/>
      <c r="AB138" s="35"/>
      <c r="AC138" s="35"/>
      <c r="AD138" s="35"/>
      <c r="AE138" s="35"/>
      <c r="AT138" s="18" t="s">
        <v>274</v>
      </c>
      <c r="AU138" s="18" t="s">
        <v>79</v>
      </c>
    </row>
    <row r="139" spans="1:65" s="2" customFormat="1" ht="16.5" customHeight="1">
      <c r="A139" s="35"/>
      <c r="B139" s="36"/>
      <c r="C139" s="226" t="s">
        <v>408</v>
      </c>
      <c r="D139" s="226" t="s">
        <v>297</v>
      </c>
      <c r="E139" s="227" t="s">
        <v>268</v>
      </c>
      <c r="F139" s="228" t="s">
        <v>805</v>
      </c>
      <c r="G139" s="229" t="s">
        <v>289</v>
      </c>
      <c r="H139" s="230">
        <v>50</v>
      </c>
      <c r="I139" s="231"/>
      <c r="J139" s="232">
        <f>ROUND(I139*H139,2)</f>
        <v>0</v>
      </c>
      <c r="K139" s="228" t="s">
        <v>19</v>
      </c>
      <c r="L139" s="233"/>
      <c r="M139" s="234" t="s">
        <v>19</v>
      </c>
      <c r="N139" s="235" t="s">
        <v>40</v>
      </c>
      <c r="O139" s="65"/>
      <c r="P139" s="183">
        <f>O139*H139</f>
        <v>0</v>
      </c>
      <c r="Q139" s="183">
        <v>0</v>
      </c>
      <c r="R139" s="183">
        <f>Q139*H139</f>
        <v>0</v>
      </c>
      <c r="S139" s="183">
        <v>0</v>
      </c>
      <c r="T139" s="184">
        <f>S139*H139</f>
        <v>0</v>
      </c>
      <c r="U139" s="35"/>
      <c r="V139" s="35"/>
      <c r="W139" s="35"/>
      <c r="X139" s="35"/>
      <c r="Y139" s="35"/>
      <c r="Z139" s="35"/>
      <c r="AA139" s="35"/>
      <c r="AB139" s="35"/>
      <c r="AC139" s="35"/>
      <c r="AD139" s="35"/>
      <c r="AE139" s="35"/>
      <c r="AR139" s="185" t="s">
        <v>766</v>
      </c>
      <c r="AT139" s="185" t="s">
        <v>297</v>
      </c>
      <c r="AU139" s="185" t="s">
        <v>79</v>
      </c>
      <c r="AY139" s="18" t="s">
        <v>128</v>
      </c>
      <c r="BE139" s="186">
        <f>IF(N139="základní",J139,0)</f>
        <v>0</v>
      </c>
      <c r="BF139" s="186">
        <f>IF(N139="snížená",J139,0)</f>
        <v>0</v>
      </c>
      <c r="BG139" s="186">
        <f>IF(N139="zákl. přenesená",J139,0)</f>
        <v>0</v>
      </c>
      <c r="BH139" s="186">
        <f>IF(N139="sníž. přenesená",J139,0)</f>
        <v>0</v>
      </c>
      <c r="BI139" s="186">
        <f>IF(N139="nulová",J139,0)</f>
        <v>0</v>
      </c>
      <c r="BJ139" s="18" t="s">
        <v>77</v>
      </c>
      <c r="BK139" s="186">
        <f>ROUND(I139*H139,2)</f>
        <v>0</v>
      </c>
      <c r="BL139" s="18" t="s">
        <v>574</v>
      </c>
      <c r="BM139" s="185" t="s">
        <v>806</v>
      </c>
    </row>
    <row r="140" spans="1:47" s="2" customFormat="1" ht="19.5">
      <c r="A140" s="35"/>
      <c r="B140" s="36"/>
      <c r="C140" s="37"/>
      <c r="D140" s="194" t="s">
        <v>274</v>
      </c>
      <c r="E140" s="37"/>
      <c r="F140" s="225" t="s">
        <v>768</v>
      </c>
      <c r="G140" s="37"/>
      <c r="H140" s="37"/>
      <c r="I140" s="189"/>
      <c r="J140" s="37"/>
      <c r="K140" s="37"/>
      <c r="L140" s="40"/>
      <c r="M140" s="190"/>
      <c r="N140" s="191"/>
      <c r="O140" s="65"/>
      <c r="P140" s="65"/>
      <c r="Q140" s="65"/>
      <c r="R140" s="65"/>
      <c r="S140" s="65"/>
      <c r="T140" s="66"/>
      <c r="U140" s="35"/>
      <c r="V140" s="35"/>
      <c r="W140" s="35"/>
      <c r="X140" s="35"/>
      <c r="Y140" s="35"/>
      <c r="Z140" s="35"/>
      <c r="AA140" s="35"/>
      <c r="AB140" s="35"/>
      <c r="AC140" s="35"/>
      <c r="AD140" s="35"/>
      <c r="AE140" s="35"/>
      <c r="AT140" s="18" t="s">
        <v>274</v>
      </c>
      <c r="AU140" s="18" t="s">
        <v>79</v>
      </c>
    </row>
    <row r="141" spans="1:65" s="2" customFormat="1" ht="16.5" customHeight="1">
      <c r="A141" s="35"/>
      <c r="B141" s="36"/>
      <c r="C141" s="226" t="s">
        <v>414</v>
      </c>
      <c r="D141" s="226" t="s">
        <v>297</v>
      </c>
      <c r="E141" s="227" t="s">
        <v>7</v>
      </c>
      <c r="F141" s="228" t="s">
        <v>807</v>
      </c>
      <c r="G141" s="229" t="s">
        <v>289</v>
      </c>
      <c r="H141" s="230">
        <v>10</v>
      </c>
      <c r="I141" s="231"/>
      <c r="J141" s="232">
        <f>ROUND(I141*H141,2)</f>
        <v>0</v>
      </c>
      <c r="K141" s="228" t="s">
        <v>19</v>
      </c>
      <c r="L141" s="233"/>
      <c r="M141" s="234" t="s">
        <v>19</v>
      </c>
      <c r="N141" s="235" t="s">
        <v>40</v>
      </c>
      <c r="O141" s="65"/>
      <c r="P141" s="183">
        <f>O141*H141</f>
        <v>0</v>
      </c>
      <c r="Q141" s="183">
        <v>0</v>
      </c>
      <c r="R141" s="183">
        <f>Q141*H141</f>
        <v>0</v>
      </c>
      <c r="S141" s="183">
        <v>0</v>
      </c>
      <c r="T141" s="184">
        <f>S141*H141</f>
        <v>0</v>
      </c>
      <c r="U141" s="35"/>
      <c r="V141" s="35"/>
      <c r="W141" s="35"/>
      <c r="X141" s="35"/>
      <c r="Y141" s="35"/>
      <c r="Z141" s="35"/>
      <c r="AA141" s="35"/>
      <c r="AB141" s="35"/>
      <c r="AC141" s="35"/>
      <c r="AD141" s="35"/>
      <c r="AE141" s="35"/>
      <c r="AR141" s="185" t="s">
        <v>766</v>
      </c>
      <c r="AT141" s="185" t="s">
        <v>297</v>
      </c>
      <c r="AU141" s="185" t="s">
        <v>79</v>
      </c>
      <c r="AY141" s="18" t="s">
        <v>128</v>
      </c>
      <c r="BE141" s="186">
        <f>IF(N141="základní",J141,0)</f>
        <v>0</v>
      </c>
      <c r="BF141" s="186">
        <f>IF(N141="snížená",J141,0)</f>
        <v>0</v>
      </c>
      <c r="BG141" s="186">
        <f>IF(N141="zákl. přenesená",J141,0)</f>
        <v>0</v>
      </c>
      <c r="BH141" s="186">
        <f>IF(N141="sníž. přenesená",J141,0)</f>
        <v>0</v>
      </c>
      <c r="BI141" s="186">
        <f>IF(N141="nulová",J141,0)</f>
        <v>0</v>
      </c>
      <c r="BJ141" s="18" t="s">
        <v>77</v>
      </c>
      <c r="BK141" s="186">
        <f>ROUND(I141*H141,2)</f>
        <v>0</v>
      </c>
      <c r="BL141" s="18" t="s">
        <v>574</v>
      </c>
      <c r="BM141" s="185" t="s">
        <v>808</v>
      </c>
    </row>
    <row r="142" spans="1:47" s="2" customFormat="1" ht="19.5">
      <c r="A142" s="35"/>
      <c r="B142" s="36"/>
      <c r="C142" s="37"/>
      <c r="D142" s="194" t="s">
        <v>274</v>
      </c>
      <c r="E142" s="37"/>
      <c r="F142" s="225" t="s">
        <v>768</v>
      </c>
      <c r="G142" s="37"/>
      <c r="H142" s="37"/>
      <c r="I142" s="189"/>
      <c r="J142" s="37"/>
      <c r="K142" s="37"/>
      <c r="L142" s="40"/>
      <c r="M142" s="190"/>
      <c r="N142" s="191"/>
      <c r="O142" s="65"/>
      <c r="P142" s="65"/>
      <c r="Q142" s="65"/>
      <c r="R142" s="65"/>
      <c r="S142" s="65"/>
      <c r="T142" s="66"/>
      <c r="U142" s="35"/>
      <c r="V142" s="35"/>
      <c r="W142" s="35"/>
      <c r="X142" s="35"/>
      <c r="Y142" s="35"/>
      <c r="Z142" s="35"/>
      <c r="AA142" s="35"/>
      <c r="AB142" s="35"/>
      <c r="AC142" s="35"/>
      <c r="AD142" s="35"/>
      <c r="AE142" s="35"/>
      <c r="AT142" s="18" t="s">
        <v>274</v>
      </c>
      <c r="AU142" s="18" t="s">
        <v>79</v>
      </c>
    </row>
    <row r="143" spans="1:65" s="2" customFormat="1" ht="16.5" customHeight="1">
      <c r="A143" s="35"/>
      <c r="B143" s="36"/>
      <c r="C143" s="226" t="s">
        <v>420</v>
      </c>
      <c r="D143" s="226" t="s">
        <v>297</v>
      </c>
      <c r="E143" s="227" t="s">
        <v>286</v>
      </c>
      <c r="F143" s="228" t="s">
        <v>809</v>
      </c>
      <c r="G143" s="229" t="s">
        <v>289</v>
      </c>
      <c r="H143" s="230">
        <v>35</v>
      </c>
      <c r="I143" s="231"/>
      <c r="J143" s="232">
        <f>ROUND(I143*H143,2)</f>
        <v>0</v>
      </c>
      <c r="K143" s="228" t="s">
        <v>19</v>
      </c>
      <c r="L143" s="233"/>
      <c r="M143" s="234" t="s">
        <v>19</v>
      </c>
      <c r="N143" s="235" t="s">
        <v>40</v>
      </c>
      <c r="O143" s="65"/>
      <c r="P143" s="183">
        <f>O143*H143</f>
        <v>0</v>
      </c>
      <c r="Q143" s="183">
        <v>0</v>
      </c>
      <c r="R143" s="183">
        <f>Q143*H143</f>
        <v>0</v>
      </c>
      <c r="S143" s="183">
        <v>0</v>
      </c>
      <c r="T143" s="184">
        <f>S143*H143</f>
        <v>0</v>
      </c>
      <c r="U143" s="35"/>
      <c r="V143" s="35"/>
      <c r="W143" s="35"/>
      <c r="X143" s="35"/>
      <c r="Y143" s="35"/>
      <c r="Z143" s="35"/>
      <c r="AA143" s="35"/>
      <c r="AB143" s="35"/>
      <c r="AC143" s="35"/>
      <c r="AD143" s="35"/>
      <c r="AE143" s="35"/>
      <c r="AR143" s="185" t="s">
        <v>766</v>
      </c>
      <c r="AT143" s="185" t="s">
        <v>297</v>
      </c>
      <c r="AU143" s="185" t="s">
        <v>79</v>
      </c>
      <c r="AY143" s="18" t="s">
        <v>128</v>
      </c>
      <c r="BE143" s="186">
        <f>IF(N143="základní",J143,0)</f>
        <v>0</v>
      </c>
      <c r="BF143" s="186">
        <f>IF(N143="snížená",J143,0)</f>
        <v>0</v>
      </c>
      <c r="BG143" s="186">
        <f>IF(N143="zákl. přenesená",J143,0)</f>
        <v>0</v>
      </c>
      <c r="BH143" s="186">
        <f>IF(N143="sníž. přenesená",J143,0)</f>
        <v>0</v>
      </c>
      <c r="BI143" s="186">
        <f>IF(N143="nulová",J143,0)</f>
        <v>0</v>
      </c>
      <c r="BJ143" s="18" t="s">
        <v>77</v>
      </c>
      <c r="BK143" s="186">
        <f>ROUND(I143*H143,2)</f>
        <v>0</v>
      </c>
      <c r="BL143" s="18" t="s">
        <v>574</v>
      </c>
      <c r="BM143" s="185" t="s">
        <v>810</v>
      </c>
    </row>
    <row r="144" spans="1:47" s="2" customFormat="1" ht="19.5">
      <c r="A144" s="35"/>
      <c r="B144" s="36"/>
      <c r="C144" s="37"/>
      <c r="D144" s="194" t="s">
        <v>274</v>
      </c>
      <c r="E144" s="37"/>
      <c r="F144" s="225" t="s">
        <v>768</v>
      </c>
      <c r="G144" s="37"/>
      <c r="H144" s="37"/>
      <c r="I144" s="189"/>
      <c r="J144" s="37"/>
      <c r="K144" s="37"/>
      <c r="L144" s="40"/>
      <c r="M144" s="190"/>
      <c r="N144" s="191"/>
      <c r="O144" s="65"/>
      <c r="P144" s="65"/>
      <c r="Q144" s="65"/>
      <c r="R144" s="65"/>
      <c r="S144" s="65"/>
      <c r="T144" s="66"/>
      <c r="U144" s="35"/>
      <c r="V144" s="35"/>
      <c r="W144" s="35"/>
      <c r="X144" s="35"/>
      <c r="Y144" s="35"/>
      <c r="Z144" s="35"/>
      <c r="AA144" s="35"/>
      <c r="AB144" s="35"/>
      <c r="AC144" s="35"/>
      <c r="AD144" s="35"/>
      <c r="AE144" s="35"/>
      <c r="AT144" s="18" t="s">
        <v>274</v>
      </c>
      <c r="AU144" s="18" t="s">
        <v>79</v>
      </c>
    </row>
    <row r="145" spans="1:65" s="2" customFormat="1" ht="16.5" customHeight="1">
      <c r="A145" s="35"/>
      <c r="B145" s="36"/>
      <c r="C145" s="226" t="s">
        <v>425</v>
      </c>
      <c r="D145" s="226" t="s">
        <v>297</v>
      </c>
      <c r="E145" s="227" t="s">
        <v>296</v>
      </c>
      <c r="F145" s="228" t="s">
        <v>811</v>
      </c>
      <c r="G145" s="229" t="s">
        <v>812</v>
      </c>
      <c r="H145" s="230">
        <v>30</v>
      </c>
      <c r="I145" s="231"/>
      <c r="J145" s="232">
        <f>ROUND(I145*H145,2)</f>
        <v>0</v>
      </c>
      <c r="K145" s="228" t="s">
        <v>19</v>
      </c>
      <c r="L145" s="233"/>
      <c r="M145" s="234" t="s">
        <v>19</v>
      </c>
      <c r="N145" s="235" t="s">
        <v>40</v>
      </c>
      <c r="O145" s="65"/>
      <c r="P145" s="183">
        <f>O145*H145</f>
        <v>0</v>
      </c>
      <c r="Q145" s="183">
        <v>0</v>
      </c>
      <c r="R145" s="183">
        <f>Q145*H145</f>
        <v>0</v>
      </c>
      <c r="S145" s="183">
        <v>0</v>
      </c>
      <c r="T145" s="184">
        <f>S145*H145</f>
        <v>0</v>
      </c>
      <c r="U145" s="35"/>
      <c r="V145" s="35"/>
      <c r="W145" s="35"/>
      <c r="X145" s="35"/>
      <c r="Y145" s="35"/>
      <c r="Z145" s="35"/>
      <c r="AA145" s="35"/>
      <c r="AB145" s="35"/>
      <c r="AC145" s="35"/>
      <c r="AD145" s="35"/>
      <c r="AE145" s="35"/>
      <c r="AR145" s="185" t="s">
        <v>766</v>
      </c>
      <c r="AT145" s="185" t="s">
        <v>297</v>
      </c>
      <c r="AU145" s="185" t="s">
        <v>79</v>
      </c>
      <c r="AY145" s="18" t="s">
        <v>128</v>
      </c>
      <c r="BE145" s="186">
        <f>IF(N145="základní",J145,0)</f>
        <v>0</v>
      </c>
      <c r="BF145" s="186">
        <f>IF(N145="snížená",J145,0)</f>
        <v>0</v>
      </c>
      <c r="BG145" s="186">
        <f>IF(N145="zákl. přenesená",J145,0)</f>
        <v>0</v>
      </c>
      <c r="BH145" s="186">
        <f>IF(N145="sníž. přenesená",J145,0)</f>
        <v>0</v>
      </c>
      <c r="BI145" s="186">
        <f>IF(N145="nulová",J145,0)</f>
        <v>0</v>
      </c>
      <c r="BJ145" s="18" t="s">
        <v>77</v>
      </c>
      <c r="BK145" s="186">
        <f>ROUND(I145*H145,2)</f>
        <v>0</v>
      </c>
      <c r="BL145" s="18" t="s">
        <v>574</v>
      </c>
      <c r="BM145" s="185" t="s">
        <v>813</v>
      </c>
    </row>
    <row r="146" spans="1:65" s="2" customFormat="1" ht="16.5" customHeight="1">
      <c r="A146" s="35"/>
      <c r="B146" s="36"/>
      <c r="C146" s="174" t="s">
        <v>430</v>
      </c>
      <c r="D146" s="174" t="s">
        <v>131</v>
      </c>
      <c r="E146" s="175" t="s">
        <v>814</v>
      </c>
      <c r="F146" s="176" t="s">
        <v>815</v>
      </c>
      <c r="G146" s="177" t="s">
        <v>134</v>
      </c>
      <c r="H146" s="178">
        <v>1</v>
      </c>
      <c r="I146" s="179"/>
      <c r="J146" s="180">
        <f>ROUND(I146*H146,2)</f>
        <v>0</v>
      </c>
      <c r="K146" s="176" t="s">
        <v>19</v>
      </c>
      <c r="L146" s="40"/>
      <c r="M146" s="181" t="s">
        <v>19</v>
      </c>
      <c r="N146" s="182" t="s">
        <v>40</v>
      </c>
      <c r="O146" s="65"/>
      <c r="P146" s="183">
        <f>O146*H146</f>
        <v>0</v>
      </c>
      <c r="Q146" s="183">
        <v>0</v>
      </c>
      <c r="R146" s="183">
        <f>Q146*H146</f>
        <v>0</v>
      </c>
      <c r="S146" s="183">
        <v>0</v>
      </c>
      <c r="T146" s="184">
        <f>S146*H146</f>
        <v>0</v>
      </c>
      <c r="U146" s="35"/>
      <c r="V146" s="35"/>
      <c r="W146" s="35"/>
      <c r="X146" s="35"/>
      <c r="Y146" s="35"/>
      <c r="Z146" s="35"/>
      <c r="AA146" s="35"/>
      <c r="AB146" s="35"/>
      <c r="AC146" s="35"/>
      <c r="AD146" s="35"/>
      <c r="AE146" s="35"/>
      <c r="AR146" s="185" t="s">
        <v>574</v>
      </c>
      <c r="AT146" s="185" t="s">
        <v>131</v>
      </c>
      <c r="AU146" s="185" t="s">
        <v>79</v>
      </c>
      <c r="AY146" s="18" t="s">
        <v>128</v>
      </c>
      <c r="BE146" s="186">
        <f>IF(N146="základní",J146,0)</f>
        <v>0</v>
      </c>
      <c r="BF146" s="186">
        <f>IF(N146="snížená",J146,0)</f>
        <v>0</v>
      </c>
      <c r="BG146" s="186">
        <f>IF(N146="zákl. přenesená",J146,0)</f>
        <v>0</v>
      </c>
      <c r="BH146" s="186">
        <f>IF(N146="sníž. přenesená",J146,0)</f>
        <v>0</v>
      </c>
      <c r="BI146" s="186">
        <f>IF(N146="nulová",J146,0)</f>
        <v>0</v>
      </c>
      <c r="BJ146" s="18" t="s">
        <v>77</v>
      </c>
      <c r="BK146" s="186">
        <f>ROUND(I146*H146,2)</f>
        <v>0</v>
      </c>
      <c r="BL146" s="18" t="s">
        <v>574</v>
      </c>
      <c r="BM146" s="185" t="s">
        <v>816</v>
      </c>
    </row>
    <row r="147" spans="2:63" s="12" customFormat="1" ht="22.9" customHeight="1">
      <c r="B147" s="158"/>
      <c r="C147" s="159"/>
      <c r="D147" s="160" t="s">
        <v>68</v>
      </c>
      <c r="E147" s="172" t="s">
        <v>817</v>
      </c>
      <c r="F147" s="172" t="s">
        <v>818</v>
      </c>
      <c r="G147" s="159"/>
      <c r="H147" s="159"/>
      <c r="I147" s="162"/>
      <c r="J147" s="173">
        <f>BK147</f>
        <v>0</v>
      </c>
      <c r="K147" s="159"/>
      <c r="L147" s="164"/>
      <c r="M147" s="165"/>
      <c r="N147" s="166"/>
      <c r="O147" s="166"/>
      <c r="P147" s="167">
        <f>P148</f>
        <v>0</v>
      </c>
      <c r="Q147" s="166"/>
      <c r="R147" s="167">
        <f>R148</f>
        <v>0</v>
      </c>
      <c r="S147" s="166"/>
      <c r="T147" s="168">
        <f>T148</f>
        <v>0</v>
      </c>
      <c r="AR147" s="169" t="s">
        <v>129</v>
      </c>
      <c r="AT147" s="170" t="s">
        <v>68</v>
      </c>
      <c r="AU147" s="170" t="s">
        <v>77</v>
      </c>
      <c r="AY147" s="169" t="s">
        <v>128</v>
      </c>
      <c r="BK147" s="171">
        <f>BK148</f>
        <v>0</v>
      </c>
    </row>
    <row r="148" spans="1:65" s="2" customFormat="1" ht="33" customHeight="1">
      <c r="A148" s="35"/>
      <c r="B148" s="36"/>
      <c r="C148" s="174" t="s">
        <v>436</v>
      </c>
      <c r="D148" s="174" t="s">
        <v>131</v>
      </c>
      <c r="E148" s="175" t="s">
        <v>819</v>
      </c>
      <c r="F148" s="176" t="s">
        <v>820</v>
      </c>
      <c r="G148" s="177" t="s">
        <v>724</v>
      </c>
      <c r="H148" s="178">
        <v>8</v>
      </c>
      <c r="I148" s="179"/>
      <c r="J148" s="180">
        <f>ROUND(I148*H148,2)</f>
        <v>0</v>
      </c>
      <c r="K148" s="176" t="s">
        <v>19</v>
      </c>
      <c r="L148" s="40"/>
      <c r="M148" s="181" t="s">
        <v>19</v>
      </c>
      <c r="N148" s="182" t="s">
        <v>40</v>
      </c>
      <c r="O148" s="65"/>
      <c r="P148" s="183">
        <f>O148*H148</f>
        <v>0</v>
      </c>
      <c r="Q148" s="183">
        <v>0</v>
      </c>
      <c r="R148" s="183">
        <f>Q148*H148</f>
        <v>0</v>
      </c>
      <c r="S148" s="183">
        <v>0</v>
      </c>
      <c r="T148" s="184">
        <f>S148*H148</f>
        <v>0</v>
      </c>
      <c r="U148" s="35"/>
      <c r="V148" s="35"/>
      <c r="W148" s="35"/>
      <c r="X148" s="35"/>
      <c r="Y148" s="35"/>
      <c r="Z148" s="35"/>
      <c r="AA148" s="35"/>
      <c r="AB148" s="35"/>
      <c r="AC148" s="35"/>
      <c r="AD148" s="35"/>
      <c r="AE148" s="35"/>
      <c r="AR148" s="185" t="s">
        <v>574</v>
      </c>
      <c r="AT148" s="185" t="s">
        <v>131</v>
      </c>
      <c r="AU148" s="185" t="s">
        <v>79</v>
      </c>
      <c r="AY148" s="18" t="s">
        <v>128</v>
      </c>
      <c r="BE148" s="186">
        <f>IF(N148="základní",J148,0)</f>
        <v>0</v>
      </c>
      <c r="BF148" s="186">
        <f>IF(N148="snížená",J148,0)</f>
        <v>0</v>
      </c>
      <c r="BG148" s="186">
        <f>IF(N148="zákl. přenesená",J148,0)</f>
        <v>0</v>
      </c>
      <c r="BH148" s="186">
        <f>IF(N148="sníž. přenesená",J148,0)</f>
        <v>0</v>
      </c>
      <c r="BI148" s="186">
        <f>IF(N148="nulová",J148,0)</f>
        <v>0</v>
      </c>
      <c r="BJ148" s="18" t="s">
        <v>77</v>
      </c>
      <c r="BK148" s="186">
        <f>ROUND(I148*H148,2)</f>
        <v>0</v>
      </c>
      <c r="BL148" s="18" t="s">
        <v>574</v>
      </c>
      <c r="BM148" s="185" t="s">
        <v>821</v>
      </c>
    </row>
    <row r="149" spans="2:63" s="12" customFormat="1" ht="22.9" customHeight="1">
      <c r="B149" s="158"/>
      <c r="C149" s="159"/>
      <c r="D149" s="160" t="s">
        <v>68</v>
      </c>
      <c r="E149" s="172" t="s">
        <v>822</v>
      </c>
      <c r="F149" s="172" t="s">
        <v>823</v>
      </c>
      <c r="G149" s="159"/>
      <c r="H149" s="159"/>
      <c r="I149" s="162"/>
      <c r="J149" s="173">
        <f>BK149</f>
        <v>0</v>
      </c>
      <c r="K149" s="159"/>
      <c r="L149" s="164"/>
      <c r="M149" s="165"/>
      <c r="N149" s="166"/>
      <c r="O149" s="166"/>
      <c r="P149" s="167">
        <f>SUM(P150:P159)</f>
        <v>0</v>
      </c>
      <c r="Q149" s="166"/>
      <c r="R149" s="167">
        <f>SUM(R150:R159)</f>
        <v>0</v>
      </c>
      <c r="S149" s="166"/>
      <c r="T149" s="168">
        <f>SUM(T150:T159)</f>
        <v>0</v>
      </c>
      <c r="AR149" s="169" t="s">
        <v>129</v>
      </c>
      <c r="AT149" s="170" t="s">
        <v>68</v>
      </c>
      <c r="AU149" s="170" t="s">
        <v>77</v>
      </c>
      <c r="AY149" s="169" t="s">
        <v>128</v>
      </c>
      <c r="BK149" s="171">
        <f>SUM(BK150:BK159)</f>
        <v>0</v>
      </c>
    </row>
    <row r="150" spans="1:65" s="2" customFormat="1" ht="33" customHeight="1">
      <c r="A150" s="35"/>
      <c r="B150" s="36"/>
      <c r="C150" s="174" t="s">
        <v>442</v>
      </c>
      <c r="D150" s="174" t="s">
        <v>131</v>
      </c>
      <c r="E150" s="175" t="s">
        <v>824</v>
      </c>
      <c r="F150" s="176" t="s">
        <v>825</v>
      </c>
      <c r="G150" s="177" t="s">
        <v>157</v>
      </c>
      <c r="H150" s="178">
        <v>3</v>
      </c>
      <c r="I150" s="179"/>
      <c r="J150" s="180">
        <f aca="true" t="shared" si="20" ref="J150:J159">ROUND(I150*H150,2)</f>
        <v>0</v>
      </c>
      <c r="K150" s="176" t="s">
        <v>19</v>
      </c>
      <c r="L150" s="40"/>
      <c r="M150" s="181" t="s">
        <v>19</v>
      </c>
      <c r="N150" s="182" t="s">
        <v>40</v>
      </c>
      <c r="O150" s="65"/>
      <c r="P150" s="183">
        <f aca="true" t="shared" si="21" ref="P150:P159">O150*H150</f>
        <v>0</v>
      </c>
      <c r="Q150" s="183">
        <v>0</v>
      </c>
      <c r="R150" s="183">
        <f aca="true" t="shared" si="22" ref="R150:R159">Q150*H150</f>
        <v>0</v>
      </c>
      <c r="S150" s="183">
        <v>0</v>
      </c>
      <c r="T150" s="184">
        <f aca="true" t="shared" si="23" ref="T150:T159">S150*H150</f>
        <v>0</v>
      </c>
      <c r="U150" s="35"/>
      <c r="V150" s="35"/>
      <c r="W150" s="35"/>
      <c r="X150" s="35"/>
      <c r="Y150" s="35"/>
      <c r="Z150" s="35"/>
      <c r="AA150" s="35"/>
      <c r="AB150" s="35"/>
      <c r="AC150" s="35"/>
      <c r="AD150" s="35"/>
      <c r="AE150" s="35"/>
      <c r="AR150" s="185" t="s">
        <v>574</v>
      </c>
      <c r="AT150" s="185" t="s">
        <v>131</v>
      </c>
      <c r="AU150" s="185" t="s">
        <v>79</v>
      </c>
      <c r="AY150" s="18" t="s">
        <v>128</v>
      </c>
      <c r="BE150" s="186">
        <f aca="true" t="shared" si="24" ref="BE150:BE159">IF(N150="základní",J150,0)</f>
        <v>0</v>
      </c>
      <c r="BF150" s="186">
        <f aca="true" t="shared" si="25" ref="BF150:BF159">IF(N150="snížená",J150,0)</f>
        <v>0</v>
      </c>
      <c r="BG150" s="186">
        <f aca="true" t="shared" si="26" ref="BG150:BG159">IF(N150="zákl. přenesená",J150,0)</f>
        <v>0</v>
      </c>
      <c r="BH150" s="186">
        <f aca="true" t="shared" si="27" ref="BH150:BH159">IF(N150="sníž. přenesená",J150,0)</f>
        <v>0</v>
      </c>
      <c r="BI150" s="186">
        <f aca="true" t="shared" si="28" ref="BI150:BI159">IF(N150="nulová",J150,0)</f>
        <v>0</v>
      </c>
      <c r="BJ150" s="18" t="s">
        <v>77</v>
      </c>
      <c r="BK150" s="186">
        <f aca="true" t="shared" si="29" ref="BK150:BK159">ROUND(I150*H150,2)</f>
        <v>0</v>
      </c>
      <c r="BL150" s="18" t="s">
        <v>574</v>
      </c>
      <c r="BM150" s="185" t="s">
        <v>826</v>
      </c>
    </row>
    <row r="151" spans="1:65" s="2" customFormat="1" ht="24.2" customHeight="1">
      <c r="A151" s="35"/>
      <c r="B151" s="36"/>
      <c r="C151" s="174" t="s">
        <v>448</v>
      </c>
      <c r="D151" s="174" t="s">
        <v>131</v>
      </c>
      <c r="E151" s="175" t="s">
        <v>827</v>
      </c>
      <c r="F151" s="176" t="s">
        <v>828</v>
      </c>
      <c r="G151" s="177" t="s">
        <v>157</v>
      </c>
      <c r="H151" s="178">
        <v>7</v>
      </c>
      <c r="I151" s="179"/>
      <c r="J151" s="180">
        <f t="shared" si="20"/>
        <v>0</v>
      </c>
      <c r="K151" s="176" t="s">
        <v>19</v>
      </c>
      <c r="L151" s="40"/>
      <c r="M151" s="181" t="s">
        <v>19</v>
      </c>
      <c r="N151" s="182" t="s">
        <v>40</v>
      </c>
      <c r="O151" s="65"/>
      <c r="P151" s="183">
        <f t="shared" si="21"/>
        <v>0</v>
      </c>
      <c r="Q151" s="183">
        <v>0</v>
      </c>
      <c r="R151" s="183">
        <f t="shared" si="22"/>
        <v>0</v>
      </c>
      <c r="S151" s="183">
        <v>0</v>
      </c>
      <c r="T151" s="184">
        <f t="shared" si="23"/>
        <v>0</v>
      </c>
      <c r="U151" s="35"/>
      <c r="V151" s="35"/>
      <c r="W151" s="35"/>
      <c r="X151" s="35"/>
      <c r="Y151" s="35"/>
      <c r="Z151" s="35"/>
      <c r="AA151" s="35"/>
      <c r="AB151" s="35"/>
      <c r="AC151" s="35"/>
      <c r="AD151" s="35"/>
      <c r="AE151" s="35"/>
      <c r="AR151" s="185" t="s">
        <v>574</v>
      </c>
      <c r="AT151" s="185" t="s">
        <v>131</v>
      </c>
      <c r="AU151" s="185" t="s">
        <v>79</v>
      </c>
      <c r="AY151" s="18" t="s">
        <v>128</v>
      </c>
      <c r="BE151" s="186">
        <f t="shared" si="24"/>
        <v>0</v>
      </c>
      <c r="BF151" s="186">
        <f t="shared" si="25"/>
        <v>0</v>
      </c>
      <c r="BG151" s="186">
        <f t="shared" si="26"/>
        <v>0</v>
      </c>
      <c r="BH151" s="186">
        <f t="shared" si="27"/>
        <v>0</v>
      </c>
      <c r="BI151" s="186">
        <f t="shared" si="28"/>
        <v>0</v>
      </c>
      <c r="BJ151" s="18" t="s">
        <v>77</v>
      </c>
      <c r="BK151" s="186">
        <f t="shared" si="29"/>
        <v>0</v>
      </c>
      <c r="BL151" s="18" t="s">
        <v>574</v>
      </c>
      <c r="BM151" s="185" t="s">
        <v>829</v>
      </c>
    </row>
    <row r="152" spans="1:65" s="2" customFormat="1" ht="55.5" customHeight="1">
      <c r="A152" s="35"/>
      <c r="B152" s="36"/>
      <c r="C152" s="174" t="s">
        <v>455</v>
      </c>
      <c r="D152" s="174" t="s">
        <v>131</v>
      </c>
      <c r="E152" s="175" t="s">
        <v>830</v>
      </c>
      <c r="F152" s="176" t="s">
        <v>831</v>
      </c>
      <c r="G152" s="177" t="s">
        <v>467</v>
      </c>
      <c r="H152" s="178">
        <v>0.5</v>
      </c>
      <c r="I152" s="179"/>
      <c r="J152" s="180">
        <f t="shared" si="20"/>
        <v>0</v>
      </c>
      <c r="K152" s="176" t="s">
        <v>19</v>
      </c>
      <c r="L152" s="40"/>
      <c r="M152" s="181" t="s">
        <v>19</v>
      </c>
      <c r="N152" s="182" t="s">
        <v>40</v>
      </c>
      <c r="O152" s="65"/>
      <c r="P152" s="183">
        <f t="shared" si="21"/>
        <v>0</v>
      </c>
      <c r="Q152" s="183">
        <v>0</v>
      </c>
      <c r="R152" s="183">
        <f t="shared" si="22"/>
        <v>0</v>
      </c>
      <c r="S152" s="183">
        <v>0</v>
      </c>
      <c r="T152" s="184">
        <f t="shared" si="23"/>
        <v>0</v>
      </c>
      <c r="U152" s="35"/>
      <c r="V152" s="35"/>
      <c r="W152" s="35"/>
      <c r="X152" s="35"/>
      <c r="Y152" s="35"/>
      <c r="Z152" s="35"/>
      <c r="AA152" s="35"/>
      <c r="AB152" s="35"/>
      <c r="AC152" s="35"/>
      <c r="AD152" s="35"/>
      <c r="AE152" s="35"/>
      <c r="AR152" s="185" t="s">
        <v>574</v>
      </c>
      <c r="AT152" s="185" t="s">
        <v>131</v>
      </c>
      <c r="AU152" s="185" t="s">
        <v>79</v>
      </c>
      <c r="AY152" s="18" t="s">
        <v>128</v>
      </c>
      <c r="BE152" s="186">
        <f t="shared" si="24"/>
        <v>0</v>
      </c>
      <c r="BF152" s="186">
        <f t="shared" si="25"/>
        <v>0</v>
      </c>
      <c r="BG152" s="186">
        <f t="shared" si="26"/>
        <v>0</v>
      </c>
      <c r="BH152" s="186">
        <f t="shared" si="27"/>
        <v>0</v>
      </c>
      <c r="BI152" s="186">
        <f t="shared" si="28"/>
        <v>0</v>
      </c>
      <c r="BJ152" s="18" t="s">
        <v>77</v>
      </c>
      <c r="BK152" s="186">
        <f t="shared" si="29"/>
        <v>0</v>
      </c>
      <c r="BL152" s="18" t="s">
        <v>574</v>
      </c>
      <c r="BM152" s="185" t="s">
        <v>832</v>
      </c>
    </row>
    <row r="153" spans="1:65" s="2" customFormat="1" ht="24.2" customHeight="1">
      <c r="A153" s="35"/>
      <c r="B153" s="36"/>
      <c r="C153" s="174" t="s">
        <v>464</v>
      </c>
      <c r="D153" s="174" t="s">
        <v>131</v>
      </c>
      <c r="E153" s="175" t="s">
        <v>833</v>
      </c>
      <c r="F153" s="176" t="s">
        <v>834</v>
      </c>
      <c r="G153" s="177" t="s">
        <v>157</v>
      </c>
      <c r="H153" s="178">
        <v>155</v>
      </c>
      <c r="I153" s="179"/>
      <c r="J153" s="180">
        <f t="shared" si="20"/>
        <v>0</v>
      </c>
      <c r="K153" s="176" t="s">
        <v>19</v>
      </c>
      <c r="L153" s="40"/>
      <c r="M153" s="181" t="s">
        <v>19</v>
      </c>
      <c r="N153" s="182" t="s">
        <v>40</v>
      </c>
      <c r="O153" s="65"/>
      <c r="P153" s="183">
        <f t="shared" si="21"/>
        <v>0</v>
      </c>
      <c r="Q153" s="183">
        <v>0</v>
      </c>
      <c r="R153" s="183">
        <f t="shared" si="22"/>
        <v>0</v>
      </c>
      <c r="S153" s="183">
        <v>0</v>
      </c>
      <c r="T153" s="184">
        <f t="shared" si="23"/>
        <v>0</v>
      </c>
      <c r="U153" s="35"/>
      <c r="V153" s="35"/>
      <c r="W153" s="35"/>
      <c r="X153" s="35"/>
      <c r="Y153" s="35"/>
      <c r="Z153" s="35"/>
      <c r="AA153" s="35"/>
      <c r="AB153" s="35"/>
      <c r="AC153" s="35"/>
      <c r="AD153" s="35"/>
      <c r="AE153" s="35"/>
      <c r="AR153" s="185" t="s">
        <v>574</v>
      </c>
      <c r="AT153" s="185" t="s">
        <v>131</v>
      </c>
      <c r="AU153" s="185" t="s">
        <v>79</v>
      </c>
      <c r="AY153" s="18" t="s">
        <v>128</v>
      </c>
      <c r="BE153" s="186">
        <f t="shared" si="24"/>
        <v>0</v>
      </c>
      <c r="BF153" s="186">
        <f t="shared" si="25"/>
        <v>0</v>
      </c>
      <c r="BG153" s="186">
        <f t="shared" si="26"/>
        <v>0</v>
      </c>
      <c r="BH153" s="186">
        <f t="shared" si="27"/>
        <v>0</v>
      </c>
      <c r="BI153" s="186">
        <f t="shared" si="28"/>
        <v>0</v>
      </c>
      <c r="BJ153" s="18" t="s">
        <v>77</v>
      </c>
      <c r="BK153" s="186">
        <f t="shared" si="29"/>
        <v>0</v>
      </c>
      <c r="BL153" s="18" t="s">
        <v>574</v>
      </c>
      <c r="BM153" s="185" t="s">
        <v>835</v>
      </c>
    </row>
    <row r="154" spans="1:65" s="2" customFormat="1" ht="37.9" customHeight="1">
      <c r="A154" s="35"/>
      <c r="B154" s="36"/>
      <c r="C154" s="174" t="s">
        <v>469</v>
      </c>
      <c r="D154" s="174" t="s">
        <v>131</v>
      </c>
      <c r="E154" s="175" t="s">
        <v>836</v>
      </c>
      <c r="F154" s="176" t="s">
        <v>837</v>
      </c>
      <c r="G154" s="177" t="s">
        <v>157</v>
      </c>
      <c r="H154" s="178">
        <v>155</v>
      </c>
      <c r="I154" s="179"/>
      <c r="J154" s="180">
        <f t="shared" si="20"/>
        <v>0</v>
      </c>
      <c r="K154" s="176" t="s">
        <v>19</v>
      </c>
      <c r="L154" s="40"/>
      <c r="M154" s="181" t="s">
        <v>19</v>
      </c>
      <c r="N154" s="182" t="s">
        <v>40</v>
      </c>
      <c r="O154" s="65"/>
      <c r="P154" s="183">
        <f t="shared" si="21"/>
        <v>0</v>
      </c>
      <c r="Q154" s="183">
        <v>0</v>
      </c>
      <c r="R154" s="183">
        <f t="shared" si="22"/>
        <v>0</v>
      </c>
      <c r="S154" s="183">
        <v>0</v>
      </c>
      <c r="T154" s="184">
        <f t="shared" si="23"/>
        <v>0</v>
      </c>
      <c r="U154" s="35"/>
      <c r="V154" s="35"/>
      <c r="W154" s="35"/>
      <c r="X154" s="35"/>
      <c r="Y154" s="35"/>
      <c r="Z154" s="35"/>
      <c r="AA154" s="35"/>
      <c r="AB154" s="35"/>
      <c r="AC154" s="35"/>
      <c r="AD154" s="35"/>
      <c r="AE154" s="35"/>
      <c r="AR154" s="185" t="s">
        <v>574</v>
      </c>
      <c r="AT154" s="185" t="s">
        <v>131</v>
      </c>
      <c r="AU154" s="185" t="s">
        <v>79</v>
      </c>
      <c r="AY154" s="18" t="s">
        <v>128</v>
      </c>
      <c r="BE154" s="186">
        <f t="shared" si="24"/>
        <v>0</v>
      </c>
      <c r="BF154" s="186">
        <f t="shared" si="25"/>
        <v>0</v>
      </c>
      <c r="BG154" s="186">
        <f t="shared" si="26"/>
        <v>0</v>
      </c>
      <c r="BH154" s="186">
        <f t="shared" si="27"/>
        <v>0</v>
      </c>
      <c r="BI154" s="186">
        <f t="shared" si="28"/>
        <v>0</v>
      </c>
      <c r="BJ154" s="18" t="s">
        <v>77</v>
      </c>
      <c r="BK154" s="186">
        <f t="shared" si="29"/>
        <v>0</v>
      </c>
      <c r="BL154" s="18" t="s">
        <v>574</v>
      </c>
      <c r="BM154" s="185" t="s">
        <v>838</v>
      </c>
    </row>
    <row r="155" spans="1:65" s="2" customFormat="1" ht="16.5" customHeight="1">
      <c r="A155" s="35"/>
      <c r="B155" s="36"/>
      <c r="C155" s="174" t="s">
        <v>477</v>
      </c>
      <c r="D155" s="174" t="s">
        <v>131</v>
      </c>
      <c r="E155" s="175" t="s">
        <v>839</v>
      </c>
      <c r="F155" s="176" t="s">
        <v>840</v>
      </c>
      <c r="G155" s="177" t="s">
        <v>749</v>
      </c>
      <c r="H155" s="178">
        <v>1</v>
      </c>
      <c r="I155" s="179"/>
      <c r="J155" s="180">
        <f t="shared" si="20"/>
        <v>0</v>
      </c>
      <c r="K155" s="176" t="s">
        <v>19</v>
      </c>
      <c r="L155" s="40"/>
      <c r="M155" s="181" t="s">
        <v>19</v>
      </c>
      <c r="N155" s="182" t="s">
        <v>40</v>
      </c>
      <c r="O155" s="65"/>
      <c r="P155" s="183">
        <f t="shared" si="21"/>
        <v>0</v>
      </c>
      <c r="Q155" s="183">
        <v>0</v>
      </c>
      <c r="R155" s="183">
        <f t="shared" si="22"/>
        <v>0</v>
      </c>
      <c r="S155" s="183">
        <v>0</v>
      </c>
      <c r="T155" s="184">
        <f t="shared" si="23"/>
        <v>0</v>
      </c>
      <c r="U155" s="35"/>
      <c r="V155" s="35"/>
      <c r="W155" s="35"/>
      <c r="X155" s="35"/>
      <c r="Y155" s="35"/>
      <c r="Z155" s="35"/>
      <c r="AA155" s="35"/>
      <c r="AB155" s="35"/>
      <c r="AC155" s="35"/>
      <c r="AD155" s="35"/>
      <c r="AE155" s="35"/>
      <c r="AR155" s="185" t="s">
        <v>574</v>
      </c>
      <c r="AT155" s="185" t="s">
        <v>131</v>
      </c>
      <c r="AU155" s="185" t="s">
        <v>79</v>
      </c>
      <c r="AY155" s="18" t="s">
        <v>128</v>
      </c>
      <c r="BE155" s="186">
        <f t="shared" si="24"/>
        <v>0</v>
      </c>
      <c r="BF155" s="186">
        <f t="shared" si="25"/>
        <v>0</v>
      </c>
      <c r="BG155" s="186">
        <f t="shared" si="26"/>
        <v>0</v>
      </c>
      <c r="BH155" s="186">
        <f t="shared" si="27"/>
        <v>0</v>
      </c>
      <c r="BI155" s="186">
        <f t="shared" si="28"/>
        <v>0</v>
      </c>
      <c r="BJ155" s="18" t="s">
        <v>77</v>
      </c>
      <c r="BK155" s="186">
        <f t="shared" si="29"/>
        <v>0</v>
      </c>
      <c r="BL155" s="18" t="s">
        <v>574</v>
      </c>
      <c r="BM155" s="185" t="s">
        <v>841</v>
      </c>
    </row>
    <row r="156" spans="1:65" s="2" customFormat="1" ht="16.5" customHeight="1">
      <c r="A156" s="35"/>
      <c r="B156" s="36"/>
      <c r="C156" s="174" t="s">
        <v>487</v>
      </c>
      <c r="D156" s="174" t="s">
        <v>131</v>
      </c>
      <c r="E156" s="175" t="s">
        <v>842</v>
      </c>
      <c r="F156" s="176" t="s">
        <v>843</v>
      </c>
      <c r="G156" s="177" t="s">
        <v>749</v>
      </c>
      <c r="H156" s="178">
        <v>1</v>
      </c>
      <c r="I156" s="179"/>
      <c r="J156" s="180">
        <f t="shared" si="20"/>
        <v>0</v>
      </c>
      <c r="K156" s="176" t="s">
        <v>19</v>
      </c>
      <c r="L156" s="40"/>
      <c r="M156" s="181" t="s">
        <v>19</v>
      </c>
      <c r="N156" s="182" t="s">
        <v>40</v>
      </c>
      <c r="O156" s="65"/>
      <c r="P156" s="183">
        <f t="shared" si="21"/>
        <v>0</v>
      </c>
      <c r="Q156" s="183">
        <v>0</v>
      </c>
      <c r="R156" s="183">
        <f t="shared" si="22"/>
        <v>0</v>
      </c>
      <c r="S156" s="183">
        <v>0</v>
      </c>
      <c r="T156" s="184">
        <f t="shared" si="23"/>
        <v>0</v>
      </c>
      <c r="U156" s="35"/>
      <c r="V156" s="35"/>
      <c r="W156" s="35"/>
      <c r="X156" s="35"/>
      <c r="Y156" s="35"/>
      <c r="Z156" s="35"/>
      <c r="AA156" s="35"/>
      <c r="AB156" s="35"/>
      <c r="AC156" s="35"/>
      <c r="AD156" s="35"/>
      <c r="AE156" s="35"/>
      <c r="AR156" s="185" t="s">
        <v>574</v>
      </c>
      <c r="AT156" s="185" t="s">
        <v>131</v>
      </c>
      <c r="AU156" s="185" t="s">
        <v>79</v>
      </c>
      <c r="AY156" s="18" t="s">
        <v>128</v>
      </c>
      <c r="BE156" s="186">
        <f t="shared" si="24"/>
        <v>0</v>
      </c>
      <c r="BF156" s="186">
        <f t="shared" si="25"/>
        <v>0</v>
      </c>
      <c r="BG156" s="186">
        <f t="shared" si="26"/>
        <v>0</v>
      </c>
      <c r="BH156" s="186">
        <f t="shared" si="27"/>
        <v>0</v>
      </c>
      <c r="BI156" s="186">
        <f t="shared" si="28"/>
        <v>0</v>
      </c>
      <c r="BJ156" s="18" t="s">
        <v>77</v>
      </c>
      <c r="BK156" s="186">
        <f t="shared" si="29"/>
        <v>0</v>
      </c>
      <c r="BL156" s="18" t="s">
        <v>574</v>
      </c>
      <c r="BM156" s="185" t="s">
        <v>844</v>
      </c>
    </row>
    <row r="157" spans="1:65" s="2" customFormat="1" ht="16.5" customHeight="1">
      <c r="A157" s="35"/>
      <c r="B157" s="36"/>
      <c r="C157" s="174" t="s">
        <v>494</v>
      </c>
      <c r="D157" s="174" t="s">
        <v>131</v>
      </c>
      <c r="E157" s="175" t="s">
        <v>845</v>
      </c>
      <c r="F157" s="176" t="s">
        <v>846</v>
      </c>
      <c r="G157" s="177" t="s">
        <v>749</v>
      </c>
      <c r="H157" s="178">
        <v>1</v>
      </c>
      <c r="I157" s="179"/>
      <c r="J157" s="180">
        <f t="shared" si="20"/>
        <v>0</v>
      </c>
      <c r="K157" s="176" t="s">
        <v>19</v>
      </c>
      <c r="L157" s="40"/>
      <c r="M157" s="181" t="s">
        <v>19</v>
      </c>
      <c r="N157" s="182" t="s">
        <v>40</v>
      </c>
      <c r="O157" s="65"/>
      <c r="P157" s="183">
        <f t="shared" si="21"/>
        <v>0</v>
      </c>
      <c r="Q157" s="183">
        <v>0</v>
      </c>
      <c r="R157" s="183">
        <f t="shared" si="22"/>
        <v>0</v>
      </c>
      <c r="S157" s="183">
        <v>0</v>
      </c>
      <c r="T157" s="184">
        <f t="shared" si="23"/>
        <v>0</v>
      </c>
      <c r="U157" s="35"/>
      <c r="V157" s="35"/>
      <c r="W157" s="35"/>
      <c r="X157" s="35"/>
      <c r="Y157" s="35"/>
      <c r="Z157" s="35"/>
      <c r="AA157" s="35"/>
      <c r="AB157" s="35"/>
      <c r="AC157" s="35"/>
      <c r="AD157" s="35"/>
      <c r="AE157" s="35"/>
      <c r="AR157" s="185" t="s">
        <v>574</v>
      </c>
      <c r="AT157" s="185" t="s">
        <v>131</v>
      </c>
      <c r="AU157" s="185" t="s">
        <v>79</v>
      </c>
      <c r="AY157" s="18" t="s">
        <v>128</v>
      </c>
      <c r="BE157" s="186">
        <f t="shared" si="24"/>
        <v>0</v>
      </c>
      <c r="BF157" s="186">
        <f t="shared" si="25"/>
        <v>0</v>
      </c>
      <c r="BG157" s="186">
        <f t="shared" si="26"/>
        <v>0</v>
      </c>
      <c r="BH157" s="186">
        <f t="shared" si="27"/>
        <v>0</v>
      </c>
      <c r="BI157" s="186">
        <f t="shared" si="28"/>
        <v>0</v>
      </c>
      <c r="BJ157" s="18" t="s">
        <v>77</v>
      </c>
      <c r="BK157" s="186">
        <f t="shared" si="29"/>
        <v>0</v>
      </c>
      <c r="BL157" s="18" t="s">
        <v>574</v>
      </c>
      <c r="BM157" s="185" t="s">
        <v>847</v>
      </c>
    </row>
    <row r="158" spans="1:65" s="2" customFormat="1" ht="24.2" customHeight="1">
      <c r="A158" s="35"/>
      <c r="B158" s="36"/>
      <c r="C158" s="174" t="s">
        <v>500</v>
      </c>
      <c r="D158" s="174" t="s">
        <v>131</v>
      </c>
      <c r="E158" s="175" t="s">
        <v>848</v>
      </c>
      <c r="F158" s="176" t="s">
        <v>849</v>
      </c>
      <c r="G158" s="177" t="s">
        <v>724</v>
      </c>
      <c r="H158" s="178">
        <v>5</v>
      </c>
      <c r="I158" s="179"/>
      <c r="J158" s="180">
        <f t="shared" si="20"/>
        <v>0</v>
      </c>
      <c r="K158" s="176" t="s">
        <v>19</v>
      </c>
      <c r="L158" s="40"/>
      <c r="M158" s="181" t="s">
        <v>19</v>
      </c>
      <c r="N158" s="182" t="s">
        <v>40</v>
      </c>
      <c r="O158" s="65"/>
      <c r="P158" s="183">
        <f t="shared" si="21"/>
        <v>0</v>
      </c>
      <c r="Q158" s="183">
        <v>0</v>
      </c>
      <c r="R158" s="183">
        <f t="shared" si="22"/>
        <v>0</v>
      </c>
      <c r="S158" s="183">
        <v>0</v>
      </c>
      <c r="T158" s="184">
        <f t="shared" si="23"/>
        <v>0</v>
      </c>
      <c r="U158" s="35"/>
      <c r="V158" s="35"/>
      <c r="W158" s="35"/>
      <c r="X158" s="35"/>
      <c r="Y158" s="35"/>
      <c r="Z158" s="35"/>
      <c r="AA158" s="35"/>
      <c r="AB158" s="35"/>
      <c r="AC158" s="35"/>
      <c r="AD158" s="35"/>
      <c r="AE158" s="35"/>
      <c r="AR158" s="185" t="s">
        <v>574</v>
      </c>
      <c r="AT158" s="185" t="s">
        <v>131</v>
      </c>
      <c r="AU158" s="185" t="s">
        <v>79</v>
      </c>
      <c r="AY158" s="18" t="s">
        <v>128</v>
      </c>
      <c r="BE158" s="186">
        <f t="shared" si="24"/>
        <v>0</v>
      </c>
      <c r="BF158" s="186">
        <f t="shared" si="25"/>
        <v>0</v>
      </c>
      <c r="BG158" s="186">
        <f t="shared" si="26"/>
        <v>0</v>
      </c>
      <c r="BH158" s="186">
        <f t="shared" si="27"/>
        <v>0</v>
      </c>
      <c r="BI158" s="186">
        <f t="shared" si="28"/>
        <v>0</v>
      </c>
      <c r="BJ158" s="18" t="s">
        <v>77</v>
      </c>
      <c r="BK158" s="186">
        <f t="shared" si="29"/>
        <v>0</v>
      </c>
      <c r="BL158" s="18" t="s">
        <v>574</v>
      </c>
      <c r="BM158" s="185" t="s">
        <v>850</v>
      </c>
    </row>
    <row r="159" spans="1:65" s="2" customFormat="1" ht="16.5" customHeight="1">
      <c r="A159" s="35"/>
      <c r="B159" s="36"/>
      <c r="C159" s="174" t="s">
        <v>506</v>
      </c>
      <c r="D159" s="174" t="s">
        <v>131</v>
      </c>
      <c r="E159" s="175" t="s">
        <v>851</v>
      </c>
      <c r="F159" s="176" t="s">
        <v>852</v>
      </c>
      <c r="G159" s="177" t="s">
        <v>749</v>
      </c>
      <c r="H159" s="178">
        <v>1</v>
      </c>
      <c r="I159" s="179"/>
      <c r="J159" s="180">
        <f t="shared" si="20"/>
        <v>0</v>
      </c>
      <c r="K159" s="176" t="s">
        <v>19</v>
      </c>
      <c r="L159" s="40"/>
      <c r="M159" s="252" t="s">
        <v>19</v>
      </c>
      <c r="N159" s="253" t="s">
        <v>40</v>
      </c>
      <c r="O159" s="250"/>
      <c r="P159" s="254">
        <f t="shared" si="21"/>
        <v>0</v>
      </c>
      <c r="Q159" s="254">
        <v>0</v>
      </c>
      <c r="R159" s="254">
        <f t="shared" si="22"/>
        <v>0</v>
      </c>
      <c r="S159" s="254">
        <v>0</v>
      </c>
      <c r="T159" s="255">
        <f t="shared" si="23"/>
        <v>0</v>
      </c>
      <c r="U159" s="35"/>
      <c r="V159" s="35"/>
      <c r="W159" s="35"/>
      <c r="X159" s="35"/>
      <c r="Y159" s="35"/>
      <c r="Z159" s="35"/>
      <c r="AA159" s="35"/>
      <c r="AB159" s="35"/>
      <c r="AC159" s="35"/>
      <c r="AD159" s="35"/>
      <c r="AE159" s="35"/>
      <c r="AR159" s="185" t="s">
        <v>574</v>
      </c>
      <c r="AT159" s="185" t="s">
        <v>131</v>
      </c>
      <c r="AU159" s="185" t="s">
        <v>79</v>
      </c>
      <c r="AY159" s="18" t="s">
        <v>128</v>
      </c>
      <c r="BE159" s="186">
        <f t="shared" si="24"/>
        <v>0</v>
      </c>
      <c r="BF159" s="186">
        <f t="shared" si="25"/>
        <v>0</v>
      </c>
      <c r="BG159" s="186">
        <f t="shared" si="26"/>
        <v>0</v>
      </c>
      <c r="BH159" s="186">
        <f t="shared" si="27"/>
        <v>0</v>
      </c>
      <c r="BI159" s="186">
        <f t="shared" si="28"/>
        <v>0</v>
      </c>
      <c r="BJ159" s="18" t="s">
        <v>77</v>
      </c>
      <c r="BK159" s="186">
        <f t="shared" si="29"/>
        <v>0</v>
      </c>
      <c r="BL159" s="18" t="s">
        <v>574</v>
      </c>
      <c r="BM159" s="185" t="s">
        <v>853</v>
      </c>
    </row>
    <row r="160" spans="1:31" s="2" customFormat="1" ht="6.95" customHeight="1">
      <c r="A160" s="35"/>
      <c r="B160" s="48"/>
      <c r="C160" s="49"/>
      <c r="D160" s="49"/>
      <c r="E160" s="49"/>
      <c r="F160" s="49"/>
      <c r="G160" s="49"/>
      <c r="H160" s="49"/>
      <c r="I160" s="49"/>
      <c r="J160" s="49"/>
      <c r="K160" s="49"/>
      <c r="L160" s="40"/>
      <c r="M160" s="35"/>
      <c r="O160" s="35"/>
      <c r="P160" s="35"/>
      <c r="Q160" s="35"/>
      <c r="R160" s="35"/>
      <c r="S160" s="35"/>
      <c r="T160" s="35"/>
      <c r="U160" s="35"/>
      <c r="V160" s="35"/>
      <c r="W160" s="35"/>
      <c r="X160" s="35"/>
      <c r="Y160" s="35"/>
      <c r="Z160" s="35"/>
      <c r="AA160" s="35"/>
      <c r="AB160" s="35"/>
      <c r="AC160" s="35"/>
      <c r="AD160" s="35"/>
      <c r="AE160" s="35"/>
    </row>
  </sheetData>
  <sheetProtection algorithmName="SHA-512" hashValue="lYl3QqJPeQJsaAS3sN1BCk6IYxwNdXONCJHF3lK+iyU3CSde3VMBD3J1gOoO/Xwi4jgks7gIfnT+XcXkuNSJwQ==" saltValue="n/WEQsDlusJP6HqCevtqlhEGrCFfBzQeMnXpYAvN7e5yYgv2VUtbgtHFGW1e3/fPTQb9y2mxwOsdYL7MjaoL2w==" spinCount="100000" sheet="1" objects="1" scenarios="1" formatColumns="0" formatRows="0" autoFilter="0"/>
  <autoFilter ref="C84:K159"/>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5"/>
      <c r="M2" s="295"/>
      <c r="N2" s="295"/>
      <c r="O2" s="295"/>
      <c r="P2" s="295"/>
      <c r="Q2" s="295"/>
      <c r="R2" s="295"/>
      <c r="S2" s="295"/>
      <c r="T2" s="295"/>
      <c r="U2" s="295"/>
      <c r="V2" s="295"/>
      <c r="AT2" s="18" t="s">
        <v>85</v>
      </c>
    </row>
    <row r="3" spans="2:46" s="1" customFormat="1" ht="6.95" customHeight="1" hidden="1">
      <c r="B3" s="102"/>
      <c r="C3" s="103"/>
      <c r="D3" s="103"/>
      <c r="E3" s="103"/>
      <c r="F3" s="103"/>
      <c r="G3" s="103"/>
      <c r="H3" s="103"/>
      <c r="I3" s="103"/>
      <c r="J3" s="103"/>
      <c r="K3" s="103"/>
      <c r="L3" s="21"/>
      <c r="AT3" s="18" t="s">
        <v>79</v>
      </c>
    </row>
    <row r="4" spans="2:46" s="1" customFormat="1" ht="24.95" customHeight="1" hidden="1">
      <c r="B4" s="21"/>
      <c r="D4" s="104" t="s">
        <v>92</v>
      </c>
      <c r="L4" s="21"/>
      <c r="M4" s="105" t="s">
        <v>10</v>
      </c>
      <c r="AT4" s="18" t="s">
        <v>4</v>
      </c>
    </row>
    <row r="5" spans="2:12" s="1" customFormat="1" ht="6.95" customHeight="1" hidden="1">
      <c r="B5" s="21"/>
      <c r="L5" s="21"/>
    </row>
    <row r="6" spans="2:12" s="1" customFormat="1" ht="12" customHeight="1" hidden="1">
      <c r="B6" s="21"/>
      <c r="D6" s="106" t="s">
        <v>16</v>
      </c>
      <c r="L6" s="21"/>
    </row>
    <row r="7" spans="2:12" s="1" customFormat="1" ht="16.5" customHeight="1" hidden="1">
      <c r="B7" s="21"/>
      <c r="E7" s="296" t="str">
        <f>'Rekapitulace stavby'!K6</f>
        <v>Úprava kuchyně MŠ Jiráskova, Nový Jičín</v>
      </c>
      <c r="F7" s="297"/>
      <c r="G7" s="297"/>
      <c r="H7" s="297"/>
      <c r="L7" s="21"/>
    </row>
    <row r="8" spans="1:31" s="2" customFormat="1" ht="12" customHeight="1" hidden="1">
      <c r="A8" s="35"/>
      <c r="B8" s="40"/>
      <c r="C8" s="35"/>
      <c r="D8" s="106" t="s">
        <v>93</v>
      </c>
      <c r="E8" s="35"/>
      <c r="F8" s="35"/>
      <c r="G8" s="35"/>
      <c r="H8" s="35"/>
      <c r="I8" s="35"/>
      <c r="J8" s="35"/>
      <c r="K8" s="35"/>
      <c r="L8" s="107"/>
      <c r="S8" s="35"/>
      <c r="T8" s="35"/>
      <c r="U8" s="35"/>
      <c r="V8" s="35"/>
      <c r="W8" s="35"/>
      <c r="X8" s="35"/>
      <c r="Y8" s="35"/>
      <c r="Z8" s="35"/>
      <c r="AA8" s="35"/>
      <c r="AB8" s="35"/>
      <c r="AC8" s="35"/>
      <c r="AD8" s="35"/>
      <c r="AE8" s="35"/>
    </row>
    <row r="9" spans="1:31" s="2" customFormat="1" ht="16.5" customHeight="1" hidden="1">
      <c r="A9" s="35"/>
      <c r="B9" s="40"/>
      <c r="C9" s="35"/>
      <c r="D9" s="35"/>
      <c r="E9" s="298" t="s">
        <v>854</v>
      </c>
      <c r="F9" s="299"/>
      <c r="G9" s="299"/>
      <c r="H9" s="299"/>
      <c r="I9" s="35"/>
      <c r="J9" s="35"/>
      <c r="K9" s="35"/>
      <c r="L9" s="107"/>
      <c r="S9" s="35"/>
      <c r="T9" s="35"/>
      <c r="U9" s="35"/>
      <c r="V9" s="35"/>
      <c r="W9" s="35"/>
      <c r="X9" s="35"/>
      <c r="Y9" s="35"/>
      <c r="Z9" s="35"/>
      <c r="AA9" s="35"/>
      <c r="AB9" s="35"/>
      <c r="AC9" s="35"/>
      <c r="AD9" s="35"/>
      <c r="AE9" s="35"/>
    </row>
    <row r="10" spans="1:31" s="2" customFormat="1" ht="11.25" hidden="1">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hidden="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hidden="1">
      <c r="A12" s="35"/>
      <c r="B12" s="40"/>
      <c r="C12" s="35"/>
      <c r="D12" s="106" t="s">
        <v>21</v>
      </c>
      <c r="E12" s="35"/>
      <c r="F12" s="108" t="s">
        <v>22</v>
      </c>
      <c r="G12" s="35"/>
      <c r="H12" s="35"/>
      <c r="I12" s="106" t="s">
        <v>23</v>
      </c>
      <c r="J12" s="109" t="str">
        <f>'Rekapitulace stavby'!AN8</f>
        <v>14. 2. 2022</v>
      </c>
      <c r="K12" s="35"/>
      <c r="L12" s="107"/>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hidden="1">
      <c r="A14" s="35"/>
      <c r="B14" s="40"/>
      <c r="C14" s="35"/>
      <c r="D14" s="106" t="s">
        <v>25</v>
      </c>
      <c r="E14" s="35"/>
      <c r="F14" s="35"/>
      <c r="G14" s="35"/>
      <c r="H14" s="35"/>
      <c r="I14" s="106" t="s">
        <v>26</v>
      </c>
      <c r="J14" s="108" t="str">
        <f>IF('Rekapitulace stavby'!AN10="","",'Rekapitulace stavby'!AN10)</f>
        <v/>
      </c>
      <c r="K14" s="35"/>
      <c r="L14" s="107"/>
      <c r="S14" s="35"/>
      <c r="T14" s="35"/>
      <c r="U14" s="35"/>
      <c r="V14" s="35"/>
      <c r="W14" s="35"/>
      <c r="X14" s="35"/>
      <c r="Y14" s="35"/>
      <c r="Z14" s="35"/>
      <c r="AA14" s="35"/>
      <c r="AB14" s="35"/>
      <c r="AC14" s="35"/>
      <c r="AD14" s="35"/>
      <c r="AE14" s="35"/>
    </row>
    <row r="15" spans="1:31" s="2" customFormat="1" ht="18" customHeight="1" hidden="1">
      <c r="A15" s="35"/>
      <c r="B15" s="40"/>
      <c r="C15" s="35"/>
      <c r="D15" s="35"/>
      <c r="E15" s="108" t="str">
        <f>IF('Rekapitulace stavby'!E11="","",'Rekapitulace stavby'!E11)</f>
        <v xml:space="preserve"> </v>
      </c>
      <c r="F15" s="35"/>
      <c r="G15" s="35"/>
      <c r="H15" s="35"/>
      <c r="I15" s="106" t="s">
        <v>27</v>
      </c>
      <c r="J15" s="108" t="str">
        <f>IF('Rekapitulace stavby'!AN11="","",'Rekapitulace stavby'!AN11)</f>
        <v/>
      </c>
      <c r="K15" s="35"/>
      <c r="L15" s="107"/>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hidden="1">
      <c r="A17" s="35"/>
      <c r="B17" s="40"/>
      <c r="C17" s="35"/>
      <c r="D17" s="106" t="s">
        <v>28</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hidden="1">
      <c r="A18" s="35"/>
      <c r="B18" s="40"/>
      <c r="C18" s="35"/>
      <c r="D18" s="35"/>
      <c r="E18" s="300" t="str">
        <f>'Rekapitulace stavby'!E14</f>
        <v>Vyplň údaj</v>
      </c>
      <c r="F18" s="301"/>
      <c r="G18" s="301"/>
      <c r="H18" s="301"/>
      <c r="I18" s="106" t="s">
        <v>27</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hidden="1">
      <c r="A20" s="35"/>
      <c r="B20" s="40"/>
      <c r="C20" s="35"/>
      <c r="D20" s="106" t="s">
        <v>30</v>
      </c>
      <c r="E20" s="35"/>
      <c r="F20" s="35"/>
      <c r="G20" s="35"/>
      <c r="H20" s="35"/>
      <c r="I20" s="106" t="s">
        <v>26</v>
      </c>
      <c r="J20" s="108" t="str">
        <f>IF('Rekapitulace stavby'!AN16="","",'Rekapitulace stavby'!AN16)</f>
        <v/>
      </c>
      <c r="K20" s="35"/>
      <c r="L20" s="107"/>
      <c r="S20" s="35"/>
      <c r="T20" s="35"/>
      <c r="U20" s="35"/>
      <c r="V20" s="35"/>
      <c r="W20" s="35"/>
      <c r="X20" s="35"/>
      <c r="Y20" s="35"/>
      <c r="Z20" s="35"/>
      <c r="AA20" s="35"/>
      <c r="AB20" s="35"/>
      <c r="AC20" s="35"/>
      <c r="AD20" s="35"/>
      <c r="AE20" s="35"/>
    </row>
    <row r="21" spans="1:31" s="2" customFormat="1" ht="18" customHeight="1" hidden="1">
      <c r="A21" s="35"/>
      <c r="B21" s="40"/>
      <c r="C21" s="35"/>
      <c r="D21" s="35"/>
      <c r="E21" s="108" t="str">
        <f>IF('Rekapitulace stavby'!E17="","",'Rekapitulace stavby'!E17)</f>
        <v xml:space="preserve"> </v>
      </c>
      <c r="F21" s="35"/>
      <c r="G21" s="35"/>
      <c r="H21" s="35"/>
      <c r="I21" s="106" t="s">
        <v>27</v>
      </c>
      <c r="J21" s="108" t="str">
        <f>IF('Rekapitulace stavby'!AN17="","",'Rekapitulace stavby'!AN17)</f>
        <v/>
      </c>
      <c r="K21" s="35"/>
      <c r="L21" s="107"/>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hidden="1">
      <c r="A23" s="35"/>
      <c r="B23" s="40"/>
      <c r="C23" s="35"/>
      <c r="D23" s="106" t="s">
        <v>32</v>
      </c>
      <c r="E23" s="35"/>
      <c r="F23" s="35"/>
      <c r="G23" s="35"/>
      <c r="H23" s="35"/>
      <c r="I23" s="106" t="s">
        <v>26</v>
      </c>
      <c r="J23" s="108" t="str">
        <f>IF('Rekapitulace stavby'!AN19="","",'Rekapitulace stavby'!AN19)</f>
        <v/>
      </c>
      <c r="K23" s="35"/>
      <c r="L23" s="107"/>
      <c r="S23" s="35"/>
      <c r="T23" s="35"/>
      <c r="U23" s="35"/>
      <c r="V23" s="35"/>
      <c r="W23" s="35"/>
      <c r="X23" s="35"/>
      <c r="Y23" s="35"/>
      <c r="Z23" s="35"/>
      <c r="AA23" s="35"/>
      <c r="AB23" s="35"/>
      <c r="AC23" s="35"/>
      <c r="AD23" s="35"/>
      <c r="AE23" s="35"/>
    </row>
    <row r="24" spans="1:31" s="2" customFormat="1" ht="18" customHeight="1" hidden="1">
      <c r="A24" s="35"/>
      <c r="B24" s="40"/>
      <c r="C24" s="35"/>
      <c r="D24" s="35"/>
      <c r="E24" s="108" t="str">
        <f>IF('Rekapitulace stavby'!E20="","",'Rekapitulace stavby'!E20)</f>
        <v xml:space="preserve"> </v>
      </c>
      <c r="F24" s="35"/>
      <c r="G24" s="35"/>
      <c r="H24" s="35"/>
      <c r="I24" s="106" t="s">
        <v>27</v>
      </c>
      <c r="J24" s="108" t="str">
        <f>IF('Rekapitulace stavby'!AN20="","",'Rekapitulace stavby'!AN20)</f>
        <v/>
      </c>
      <c r="K24" s="35"/>
      <c r="L24" s="107"/>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hidden="1">
      <c r="A26" s="35"/>
      <c r="B26" s="40"/>
      <c r="C26" s="35"/>
      <c r="D26" s="106" t="s">
        <v>33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hidden="1">
      <c r="A27" s="110"/>
      <c r="B27" s="111"/>
      <c r="C27" s="110"/>
      <c r="D27" s="110"/>
      <c r="E27" s="302" t="s">
        <v>19</v>
      </c>
      <c r="F27" s="302"/>
      <c r="G27" s="302"/>
      <c r="H27" s="302"/>
      <c r="I27" s="110"/>
      <c r="J27" s="110"/>
      <c r="K27" s="110"/>
      <c r="L27" s="112"/>
      <c r="S27" s="110"/>
      <c r="T27" s="110"/>
      <c r="U27" s="110"/>
      <c r="V27" s="110"/>
      <c r="W27" s="110"/>
      <c r="X27" s="110"/>
      <c r="Y27" s="110"/>
      <c r="Z27" s="110"/>
      <c r="AA27" s="110"/>
      <c r="AB27" s="110"/>
      <c r="AC27" s="110"/>
      <c r="AD27" s="110"/>
      <c r="AE27" s="110"/>
    </row>
    <row r="28" spans="1:31" s="2" customFormat="1" ht="6.95" customHeight="1" hidden="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hidden="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hidden="1">
      <c r="A30" s="35"/>
      <c r="B30" s="40"/>
      <c r="C30" s="35"/>
      <c r="D30" s="114" t="s">
        <v>35</v>
      </c>
      <c r="E30" s="35"/>
      <c r="F30" s="35"/>
      <c r="G30" s="35"/>
      <c r="H30" s="35"/>
      <c r="I30" s="35"/>
      <c r="J30" s="115">
        <f>ROUND(J81,2)</f>
        <v>0</v>
      </c>
      <c r="K30" s="35"/>
      <c r="L30" s="107"/>
      <c r="S30" s="35"/>
      <c r="T30" s="35"/>
      <c r="U30" s="35"/>
      <c r="V30" s="35"/>
      <c r="W30" s="35"/>
      <c r="X30" s="35"/>
      <c r="Y30" s="35"/>
      <c r="Z30" s="35"/>
      <c r="AA30" s="35"/>
      <c r="AB30" s="35"/>
      <c r="AC30" s="35"/>
      <c r="AD30" s="35"/>
      <c r="AE30" s="35"/>
    </row>
    <row r="31" spans="1:31" s="2" customFormat="1" ht="6.95" customHeight="1" hidden="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16" t="s">
        <v>37</v>
      </c>
      <c r="G32" s="35"/>
      <c r="H32" s="35"/>
      <c r="I32" s="116" t="s">
        <v>36</v>
      </c>
      <c r="J32" s="116" t="s">
        <v>38</v>
      </c>
      <c r="K32" s="35"/>
      <c r="L32" s="107"/>
      <c r="S32" s="35"/>
      <c r="T32" s="35"/>
      <c r="U32" s="35"/>
      <c r="V32" s="35"/>
      <c r="W32" s="35"/>
      <c r="X32" s="35"/>
      <c r="Y32" s="35"/>
      <c r="Z32" s="35"/>
      <c r="AA32" s="35"/>
      <c r="AB32" s="35"/>
      <c r="AC32" s="35"/>
      <c r="AD32" s="35"/>
      <c r="AE32" s="35"/>
    </row>
    <row r="33" spans="1:31" s="2" customFormat="1" ht="14.45" customHeight="1" hidden="1">
      <c r="A33" s="35"/>
      <c r="B33" s="40"/>
      <c r="C33" s="35"/>
      <c r="D33" s="117" t="s">
        <v>39</v>
      </c>
      <c r="E33" s="106" t="s">
        <v>40</v>
      </c>
      <c r="F33" s="118">
        <f>ROUND((SUM(BE81:BE162)),2)</f>
        <v>0</v>
      </c>
      <c r="G33" s="35"/>
      <c r="H33" s="35"/>
      <c r="I33" s="119">
        <v>0.21</v>
      </c>
      <c r="J33" s="118">
        <f>ROUND(((SUM(BE81:BE162))*I33),2)</f>
        <v>0</v>
      </c>
      <c r="K33" s="35"/>
      <c r="L33" s="107"/>
      <c r="S33" s="35"/>
      <c r="T33" s="35"/>
      <c r="U33" s="35"/>
      <c r="V33" s="35"/>
      <c r="W33" s="35"/>
      <c r="X33" s="35"/>
      <c r="Y33" s="35"/>
      <c r="Z33" s="35"/>
      <c r="AA33" s="35"/>
      <c r="AB33" s="35"/>
      <c r="AC33" s="35"/>
      <c r="AD33" s="35"/>
      <c r="AE33" s="35"/>
    </row>
    <row r="34" spans="1:31" s="2" customFormat="1" ht="14.45" customHeight="1" hidden="1">
      <c r="A34" s="35"/>
      <c r="B34" s="40"/>
      <c r="C34" s="35"/>
      <c r="D34" s="35"/>
      <c r="E34" s="106" t="s">
        <v>41</v>
      </c>
      <c r="F34" s="118">
        <f>ROUND((SUM(BF81:BF162)),2)</f>
        <v>0</v>
      </c>
      <c r="G34" s="35"/>
      <c r="H34" s="35"/>
      <c r="I34" s="119">
        <v>0.15</v>
      </c>
      <c r="J34" s="118">
        <f>ROUND(((SUM(BF81:BF162))*I34),2)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42</v>
      </c>
      <c r="F35" s="118">
        <f>ROUND((SUM(BG81:BG162)),2)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43</v>
      </c>
      <c r="F36" s="118">
        <f>ROUND((SUM(BH81:BH162)),2)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44</v>
      </c>
      <c r="F37" s="118">
        <f>ROUND((SUM(BI81:BI162)),2)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hidden="1">
      <c r="A39" s="35"/>
      <c r="B39" s="40"/>
      <c r="C39" s="120"/>
      <c r="D39" s="121" t="s">
        <v>45</v>
      </c>
      <c r="E39" s="122"/>
      <c r="F39" s="122"/>
      <c r="G39" s="123" t="s">
        <v>46</v>
      </c>
      <c r="H39" s="124" t="s">
        <v>47</v>
      </c>
      <c r="I39" s="122"/>
      <c r="J39" s="125">
        <f>SUM(J30:J37)</f>
        <v>0</v>
      </c>
      <c r="K39" s="126"/>
      <c r="L39" s="107"/>
      <c r="S39" s="35"/>
      <c r="T39" s="35"/>
      <c r="U39" s="35"/>
      <c r="V39" s="35"/>
      <c r="W39" s="35"/>
      <c r="X39" s="35"/>
      <c r="Y39" s="35"/>
      <c r="Z39" s="35"/>
      <c r="AA39" s="35"/>
      <c r="AB39" s="35"/>
      <c r="AC39" s="35"/>
      <c r="AD39" s="35"/>
      <c r="AE39" s="35"/>
    </row>
    <row r="40" spans="1:31" s="2" customFormat="1" ht="14.45" customHeight="1" hidden="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1" ht="11.25" hidden="1"/>
    <row r="42" ht="11.25" hidden="1"/>
    <row r="43" ht="11.25" hidden="1"/>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95</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03" t="str">
        <f>E7</f>
        <v>Úprava kuchyně MŠ Jiráskova, Nový Jičín</v>
      </c>
      <c r="F48" s="304"/>
      <c r="G48" s="304"/>
      <c r="H48" s="30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93</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256" t="str">
        <f>E9</f>
        <v>04 - Vybavení kuchyně</v>
      </c>
      <c r="F50" s="305"/>
      <c r="G50" s="305"/>
      <c r="H50" s="30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14. 2. 2022</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 xml:space="preserve"> </v>
      </c>
      <c r="G54" s="37"/>
      <c r="H54" s="37"/>
      <c r="I54" s="30" t="s">
        <v>30</v>
      </c>
      <c r="J54" s="33" t="str">
        <f>E21</f>
        <v xml:space="preserve"> </v>
      </c>
      <c r="K54" s="37"/>
      <c r="L54" s="107"/>
      <c r="S54" s="35"/>
      <c r="T54" s="35"/>
      <c r="U54" s="35"/>
      <c r="V54" s="35"/>
      <c r="W54" s="35"/>
      <c r="X54" s="35"/>
      <c r="Y54" s="35"/>
      <c r="Z54" s="35"/>
      <c r="AA54" s="35"/>
      <c r="AB54" s="35"/>
      <c r="AC54" s="35"/>
      <c r="AD54" s="35"/>
      <c r="AE54" s="35"/>
    </row>
    <row r="55" spans="1:31" s="2" customFormat="1" ht="15.2" customHeight="1">
      <c r="A55" s="35"/>
      <c r="B55" s="36"/>
      <c r="C55" s="30" t="s">
        <v>28</v>
      </c>
      <c r="D55" s="37"/>
      <c r="E55" s="37"/>
      <c r="F55" s="28" t="str">
        <f>IF(E18="","",E18)</f>
        <v>Vyplň údaj</v>
      </c>
      <c r="G55" s="37"/>
      <c r="H55" s="37"/>
      <c r="I55" s="30" t="s">
        <v>32</v>
      </c>
      <c r="J55" s="33" t="str">
        <f>E24</f>
        <v xml:space="preserve"> </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96</v>
      </c>
      <c r="D57" s="132"/>
      <c r="E57" s="132"/>
      <c r="F57" s="132"/>
      <c r="G57" s="132"/>
      <c r="H57" s="132"/>
      <c r="I57" s="132"/>
      <c r="J57" s="133" t="s">
        <v>97</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67</v>
      </c>
      <c r="D59" s="37"/>
      <c r="E59" s="37"/>
      <c r="F59" s="37"/>
      <c r="G59" s="37"/>
      <c r="H59" s="37"/>
      <c r="I59" s="37"/>
      <c r="J59" s="78">
        <f>J81</f>
        <v>0</v>
      </c>
      <c r="K59" s="37"/>
      <c r="L59" s="107"/>
      <c r="S59" s="35"/>
      <c r="T59" s="35"/>
      <c r="U59" s="35"/>
      <c r="V59" s="35"/>
      <c r="W59" s="35"/>
      <c r="X59" s="35"/>
      <c r="Y59" s="35"/>
      <c r="Z59" s="35"/>
      <c r="AA59" s="35"/>
      <c r="AB59" s="35"/>
      <c r="AC59" s="35"/>
      <c r="AD59" s="35"/>
      <c r="AE59" s="35"/>
      <c r="AU59" s="18" t="s">
        <v>98</v>
      </c>
    </row>
    <row r="60" spans="2:12" s="9" customFormat="1" ht="24.95" customHeight="1">
      <c r="B60" s="135"/>
      <c r="C60" s="136"/>
      <c r="D60" s="137" t="s">
        <v>106</v>
      </c>
      <c r="E60" s="138"/>
      <c r="F60" s="138"/>
      <c r="G60" s="138"/>
      <c r="H60" s="138"/>
      <c r="I60" s="138"/>
      <c r="J60" s="139">
        <f>J82</f>
        <v>0</v>
      </c>
      <c r="K60" s="136"/>
      <c r="L60" s="140"/>
    </row>
    <row r="61" spans="2:12" s="10" customFormat="1" ht="19.9" customHeight="1">
      <c r="B61" s="141"/>
      <c r="C61" s="142"/>
      <c r="D61" s="143" t="s">
        <v>855</v>
      </c>
      <c r="E61" s="144"/>
      <c r="F61" s="144"/>
      <c r="G61" s="144"/>
      <c r="H61" s="144"/>
      <c r="I61" s="144"/>
      <c r="J61" s="145">
        <f>J83</f>
        <v>0</v>
      </c>
      <c r="K61" s="142"/>
      <c r="L61" s="146"/>
    </row>
    <row r="62" spans="1:31" s="2" customFormat="1" ht="21.75" customHeight="1">
      <c r="A62" s="35"/>
      <c r="B62" s="36"/>
      <c r="C62" s="37"/>
      <c r="D62" s="37"/>
      <c r="E62" s="37"/>
      <c r="F62" s="37"/>
      <c r="G62" s="37"/>
      <c r="H62" s="37"/>
      <c r="I62" s="37"/>
      <c r="J62" s="37"/>
      <c r="K62" s="37"/>
      <c r="L62" s="107"/>
      <c r="S62" s="35"/>
      <c r="T62" s="35"/>
      <c r="U62" s="35"/>
      <c r="V62" s="35"/>
      <c r="W62" s="35"/>
      <c r="X62" s="35"/>
      <c r="Y62" s="35"/>
      <c r="Z62" s="35"/>
      <c r="AA62" s="35"/>
      <c r="AB62" s="35"/>
      <c r="AC62" s="35"/>
      <c r="AD62" s="35"/>
      <c r="AE62" s="35"/>
    </row>
    <row r="63" spans="1:31" s="2" customFormat="1" ht="6.95" customHeight="1">
      <c r="A63" s="35"/>
      <c r="B63" s="48"/>
      <c r="C63" s="49"/>
      <c r="D63" s="49"/>
      <c r="E63" s="49"/>
      <c r="F63" s="49"/>
      <c r="G63" s="49"/>
      <c r="H63" s="49"/>
      <c r="I63" s="49"/>
      <c r="J63" s="49"/>
      <c r="K63" s="49"/>
      <c r="L63" s="107"/>
      <c r="S63" s="35"/>
      <c r="T63" s="35"/>
      <c r="U63" s="35"/>
      <c r="V63" s="35"/>
      <c r="W63" s="35"/>
      <c r="X63" s="35"/>
      <c r="Y63" s="35"/>
      <c r="Z63" s="35"/>
      <c r="AA63" s="35"/>
      <c r="AB63" s="35"/>
      <c r="AC63" s="35"/>
      <c r="AD63" s="35"/>
      <c r="AE63" s="35"/>
    </row>
    <row r="67" spans="1:31" s="2" customFormat="1" ht="6.95" customHeight="1">
      <c r="A67" s="35"/>
      <c r="B67" s="50"/>
      <c r="C67" s="51"/>
      <c r="D67" s="51"/>
      <c r="E67" s="51"/>
      <c r="F67" s="51"/>
      <c r="G67" s="51"/>
      <c r="H67" s="51"/>
      <c r="I67" s="51"/>
      <c r="J67" s="51"/>
      <c r="K67" s="51"/>
      <c r="L67" s="107"/>
      <c r="S67" s="35"/>
      <c r="T67" s="35"/>
      <c r="U67" s="35"/>
      <c r="V67" s="35"/>
      <c r="W67" s="35"/>
      <c r="X67" s="35"/>
      <c r="Y67" s="35"/>
      <c r="Z67" s="35"/>
      <c r="AA67" s="35"/>
      <c r="AB67" s="35"/>
      <c r="AC67" s="35"/>
      <c r="AD67" s="35"/>
      <c r="AE67" s="35"/>
    </row>
    <row r="68" spans="1:31" s="2" customFormat="1" ht="24.95" customHeight="1">
      <c r="A68" s="35"/>
      <c r="B68" s="36"/>
      <c r="C68" s="24" t="s">
        <v>113</v>
      </c>
      <c r="D68" s="37"/>
      <c r="E68" s="37"/>
      <c r="F68" s="37"/>
      <c r="G68" s="37"/>
      <c r="H68" s="37"/>
      <c r="I68" s="37"/>
      <c r="J68" s="37"/>
      <c r="K68" s="37"/>
      <c r="L68" s="107"/>
      <c r="S68" s="35"/>
      <c r="T68" s="35"/>
      <c r="U68" s="35"/>
      <c r="V68" s="35"/>
      <c r="W68" s="35"/>
      <c r="X68" s="35"/>
      <c r="Y68" s="35"/>
      <c r="Z68" s="35"/>
      <c r="AA68" s="35"/>
      <c r="AB68" s="35"/>
      <c r="AC68" s="35"/>
      <c r="AD68" s="35"/>
      <c r="AE68" s="35"/>
    </row>
    <row r="69" spans="1:31" s="2" customFormat="1" ht="6.95" customHeight="1">
      <c r="A69" s="35"/>
      <c r="B69" s="36"/>
      <c r="C69" s="37"/>
      <c r="D69" s="37"/>
      <c r="E69" s="37"/>
      <c r="F69" s="37"/>
      <c r="G69" s="37"/>
      <c r="H69" s="37"/>
      <c r="I69" s="37"/>
      <c r="J69" s="37"/>
      <c r="K69" s="37"/>
      <c r="L69" s="107"/>
      <c r="S69" s="35"/>
      <c r="T69" s="35"/>
      <c r="U69" s="35"/>
      <c r="V69" s="35"/>
      <c r="W69" s="35"/>
      <c r="X69" s="35"/>
      <c r="Y69" s="35"/>
      <c r="Z69" s="35"/>
      <c r="AA69" s="35"/>
      <c r="AB69" s="35"/>
      <c r="AC69" s="35"/>
      <c r="AD69" s="35"/>
      <c r="AE69" s="35"/>
    </row>
    <row r="70" spans="1:31" s="2" customFormat="1" ht="12" customHeight="1">
      <c r="A70" s="35"/>
      <c r="B70" s="36"/>
      <c r="C70" s="30" t="s">
        <v>16</v>
      </c>
      <c r="D70" s="37"/>
      <c r="E70" s="37"/>
      <c r="F70" s="37"/>
      <c r="G70" s="37"/>
      <c r="H70" s="37"/>
      <c r="I70" s="37"/>
      <c r="J70" s="37"/>
      <c r="K70" s="37"/>
      <c r="L70" s="107"/>
      <c r="S70" s="35"/>
      <c r="T70" s="35"/>
      <c r="U70" s="35"/>
      <c r="V70" s="35"/>
      <c r="W70" s="35"/>
      <c r="X70" s="35"/>
      <c r="Y70" s="35"/>
      <c r="Z70" s="35"/>
      <c r="AA70" s="35"/>
      <c r="AB70" s="35"/>
      <c r="AC70" s="35"/>
      <c r="AD70" s="35"/>
      <c r="AE70" s="35"/>
    </row>
    <row r="71" spans="1:31" s="2" customFormat="1" ht="16.5" customHeight="1">
      <c r="A71" s="35"/>
      <c r="B71" s="36"/>
      <c r="C71" s="37"/>
      <c r="D71" s="37"/>
      <c r="E71" s="303" t="str">
        <f>E7</f>
        <v>Úprava kuchyně MŠ Jiráskova, Nový Jičín</v>
      </c>
      <c r="F71" s="304"/>
      <c r="G71" s="304"/>
      <c r="H71" s="304"/>
      <c r="I71" s="37"/>
      <c r="J71" s="37"/>
      <c r="K71" s="37"/>
      <c r="L71" s="107"/>
      <c r="S71" s="35"/>
      <c r="T71" s="35"/>
      <c r="U71" s="35"/>
      <c r="V71" s="35"/>
      <c r="W71" s="35"/>
      <c r="X71" s="35"/>
      <c r="Y71" s="35"/>
      <c r="Z71" s="35"/>
      <c r="AA71" s="35"/>
      <c r="AB71" s="35"/>
      <c r="AC71" s="35"/>
      <c r="AD71" s="35"/>
      <c r="AE71" s="35"/>
    </row>
    <row r="72" spans="1:31" s="2" customFormat="1" ht="12" customHeight="1">
      <c r="A72" s="35"/>
      <c r="B72" s="36"/>
      <c r="C72" s="30" t="s">
        <v>93</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6.5" customHeight="1">
      <c r="A73" s="35"/>
      <c r="B73" s="36"/>
      <c r="C73" s="37"/>
      <c r="D73" s="37"/>
      <c r="E73" s="256" t="str">
        <f>E9</f>
        <v>04 - Vybavení kuchyně</v>
      </c>
      <c r="F73" s="305"/>
      <c r="G73" s="305"/>
      <c r="H73" s="305"/>
      <c r="I73" s="37"/>
      <c r="J73" s="37"/>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21</v>
      </c>
      <c r="D75" s="37"/>
      <c r="E75" s="37"/>
      <c r="F75" s="28" t="str">
        <f>F12</f>
        <v xml:space="preserve"> </v>
      </c>
      <c r="G75" s="37"/>
      <c r="H75" s="37"/>
      <c r="I75" s="30" t="s">
        <v>23</v>
      </c>
      <c r="J75" s="60" t="str">
        <f>IF(J12="","",J12)</f>
        <v>14. 2. 2022</v>
      </c>
      <c r="K75" s="37"/>
      <c r="L75" s="10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15.2" customHeight="1">
      <c r="A77" s="35"/>
      <c r="B77" s="36"/>
      <c r="C77" s="30" t="s">
        <v>25</v>
      </c>
      <c r="D77" s="37"/>
      <c r="E77" s="37"/>
      <c r="F77" s="28" t="str">
        <f>E15</f>
        <v xml:space="preserve"> </v>
      </c>
      <c r="G77" s="37"/>
      <c r="H77" s="37"/>
      <c r="I77" s="30" t="s">
        <v>30</v>
      </c>
      <c r="J77" s="33" t="str">
        <f>E21</f>
        <v xml:space="preserve"> </v>
      </c>
      <c r="K77" s="37"/>
      <c r="L77" s="107"/>
      <c r="S77" s="35"/>
      <c r="T77" s="35"/>
      <c r="U77" s="35"/>
      <c r="V77" s="35"/>
      <c r="W77" s="35"/>
      <c r="X77" s="35"/>
      <c r="Y77" s="35"/>
      <c r="Z77" s="35"/>
      <c r="AA77" s="35"/>
      <c r="AB77" s="35"/>
      <c r="AC77" s="35"/>
      <c r="AD77" s="35"/>
      <c r="AE77" s="35"/>
    </row>
    <row r="78" spans="1:31" s="2" customFormat="1" ht="15.2" customHeight="1">
      <c r="A78" s="35"/>
      <c r="B78" s="36"/>
      <c r="C78" s="30" t="s">
        <v>28</v>
      </c>
      <c r="D78" s="37"/>
      <c r="E78" s="37"/>
      <c r="F78" s="28" t="str">
        <f>IF(E18="","",E18)</f>
        <v>Vyplň údaj</v>
      </c>
      <c r="G78" s="37"/>
      <c r="H78" s="37"/>
      <c r="I78" s="30" t="s">
        <v>32</v>
      </c>
      <c r="J78" s="33" t="str">
        <f>E24</f>
        <v xml:space="preserve"> </v>
      </c>
      <c r="K78" s="37"/>
      <c r="L78" s="107"/>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11" customFormat="1" ht="29.25" customHeight="1">
      <c r="A80" s="147"/>
      <c r="B80" s="148"/>
      <c r="C80" s="149" t="s">
        <v>114</v>
      </c>
      <c r="D80" s="150" t="s">
        <v>54</v>
      </c>
      <c r="E80" s="150" t="s">
        <v>50</v>
      </c>
      <c r="F80" s="150" t="s">
        <v>51</v>
      </c>
      <c r="G80" s="150" t="s">
        <v>115</v>
      </c>
      <c r="H80" s="150" t="s">
        <v>116</v>
      </c>
      <c r="I80" s="150" t="s">
        <v>117</v>
      </c>
      <c r="J80" s="150" t="s">
        <v>97</v>
      </c>
      <c r="K80" s="151" t="s">
        <v>118</v>
      </c>
      <c r="L80" s="152"/>
      <c r="M80" s="69" t="s">
        <v>19</v>
      </c>
      <c r="N80" s="70" t="s">
        <v>39</v>
      </c>
      <c r="O80" s="70" t="s">
        <v>119</v>
      </c>
      <c r="P80" s="70" t="s">
        <v>120</v>
      </c>
      <c r="Q80" s="70" t="s">
        <v>121</v>
      </c>
      <c r="R80" s="70" t="s">
        <v>122</v>
      </c>
      <c r="S80" s="70" t="s">
        <v>123</v>
      </c>
      <c r="T80" s="71" t="s">
        <v>124</v>
      </c>
      <c r="U80" s="147"/>
      <c r="V80" s="147"/>
      <c r="W80" s="147"/>
      <c r="X80" s="147"/>
      <c r="Y80" s="147"/>
      <c r="Z80" s="147"/>
      <c r="AA80" s="147"/>
      <c r="AB80" s="147"/>
      <c r="AC80" s="147"/>
      <c r="AD80" s="147"/>
      <c r="AE80" s="147"/>
    </row>
    <row r="81" spans="1:63" s="2" customFormat="1" ht="22.9" customHeight="1">
      <c r="A81" s="35"/>
      <c r="B81" s="36"/>
      <c r="C81" s="76" t="s">
        <v>125</v>
      </c>
      <c r="D81" s="37"/>
      <c r="E81" s="37"/>
      <c r="F81" s="37"/>
      <c r="G81" s="37"/>
      <c r="H81" s="37"/>
      <c r="I81" s="37"/>
      <c r="J81" s="153">
        <f>BK81</f>
        <v>0</v>
      </c>
      <c r="K81" s="37"/>
      <c r="L81" s="40"/>
      <c r="M81" s="72"/>
      <c r="N81" s="154"/>
      <c r="O81" s="73"/>
      <c r="P81" s="155">
        <f>P82</f>
        <v>0</v>
      </c>
      <c r="Q81" s="73"/>
      <c r="R81" s="155">
        <f>R82</f>
        <v>0</v>
      </c>
      <c r="S81" s="73"/>
      <c r="T81" s="156">
        <f>T82</f>
        <v>0</v>
      </c>
      <c r="U81" s="35"/>
      <c r="V81" s="35"/>
      <c r="W81" s="35"/>
      <c r="X81" s="35"/>
      <c r="Y81" s="35"/>
      <c r="Z81" s="35"/>
      <c r="AA81" s="35"/>
      <c r="AB81" s="35"/>
      <c r="AC81" s="35"/>
      <c r="AD81" s="35"/>
      <c r="AE81" s="35"/>
      <c r="AT81" s="18" t="s">
        <v>68</v>
      </c>
      <c r="AU81" s="18" t="s">
        <v>98</v>
      </c>
      <c r="BK81" s="157">
        <f>BK82</f>
        <v>0</v>
      </c>
    </row>
    <row r="82" spans="2:63" s="12" customFormat="1" ht="25.9" customHeight="1">
      <c r="B82" s="158"/>
      <c r="C82" s="159"/>
      <c r="D82" s="160" t="s">
        <v>68</v>
      </c>
      <c r="E82" s="161" t="s">
        <v>483</v>
      </c>
      <c r="F82" s="161" t="s">
        <v>484</v>
      </c>
      <c r="G82" s="159"/>
      <c r="H82" s="159"/>
      <c r="I82" s="162"/>
      <c r="J82" s="163">
        <f>BK82</f>
        <v>0</v>
      </c>
      <c r="K82" s="159"/>
      <c r="L82" s="164"/>
      <c r="M82" s="165"/>
      <c r="N82" s="166"/>
      <c r="O82" s="166"/>
      <c r="P82" s="167">
        <f>P83</f>
        <v>0</v>
      </c>
      <c r="Q82" s="166"/>
      <c r="R82" s="167">
        <f>R83</f>
        <v>0</v>
      </c>
      <c r="S82" s="166"/>
      <c r="T82" s="168">
        <f>T83</f>
        <v>0</v>
      </c>
      <c r="AR82" s="169" t="s">
        <v>79</v>
      </c>
      <c r="AT82" s="170" t="s">
        <v>68</v>
      </c>
      <c r="AU82" s="170" t="s">
        <v>69</v>
      </c>
      <c r="AY82" s="169" t="s">
        <v>128</v>
      </c>
      <c r="BK82" s="171">
        <f>BK83</f>
        <v>0</v>
      </c>
    </row>
    <row r="83" spans="2:63" s="12" customFormat="1" ht="22.9" customHeight="1">
      <c r="B83" s="158"/>
      <c r="C83" s="159"/>
      <c r="D83" s="160" t="s">
        <v>68</v>
      </c>
      <c r="E83" s="172" t="s">
        <v>856</v>
      </c>
      <c r="F83" s="172" t="s">
        <v>857</v>
      </c>
      <c r="G83" s="159"/>
      <c r="H83" s="159"/>
      <c r="I83" s="162"/>
      <c r="J83" s="173">
        <f>BK83</f>
        <v>0</v>
      </c>
      <c r="K83" s="159"/>
      <c r="L83" s="164"/>
      <c r="M83" s="165"/>
      <c r="N83" s="166"/>
      <c r="O83" s="166"/>
      <c r="P83" s="167">
        <f>SUM(P84:P162)</f>
        <v>0</v>
      </c>
      <c r="Q83" s="166"/>
      <c r="R83" s="167">
        <f>SUM(R84:R162)</f>
        <v>0</v>
      </c>
      <c r="S83" s="166"/>
      <c r="T83" s="168">
        <f>SUM(T84:T162)</f>
        <v>0</v>
      </c>
      <c r="AR83" s="169" t="s">
        <v>79</v>
      </c>
      <c r="AT83" s="170" t="s">
        <v>68</v>
      </c>
      <c r="AU83" s="170" t="s">
        <v>77</v>
      </c>
      <c r="AY83" s="169" t="s">
        <v>128</v>
      </c>
      <c r="BK83" s="171">
        <f>SUM(BK84:BK162)</f>
        <v>0</v>
      </c>
    </row>
    <row r="84" spans="1:65" s="2" customFormat="1" ht="16.5" customHeight="1">
      <c r="A84" s="35"/>
      <c r="B84" s="36"/>
      <c r="C84" s="174" t="s">
        <v>77</v>
      </c>
      <c r="D84" s="174" t="s">
        <v>131</v>
      </c>
      <c r="E84" s="175" t="s">
        <v>77</v>
      </c>
      <c r="F84" s="176" t="s">
        <v>858</v>
      </c>
      <c r="G84" s="177" t="s">
        <v>19</v>
      </c>
      <c r="H84" s="178">
        <v>0</v>
      </c>
      <c r="I84" s="179"/>
      <c r="J84" s="180">
        <f>ROUND(I84*H84,2)</f>
        <v>0</v>
      </c>
      <c r="K84" s="176" t="s">
        <v>19</v>
      </c>
      <c r="L84" s="40"/>
      <c r="M84" s="181" t="s">
        <v>19</v>
      </c>
      <c r="N84" s="182" t="s">
        <v>40</v>
      </c>
      <c r="O84" s="65"/>
      <c r="P84" s="183">
        <f>O84*H84</f>
        <v>0</v>
      </c>
      <c r="Q84" s="183">
        <v>0</v>
      </c>
      <c r="R84" s="183">
        <f>Q84*H84</f>
        <v>0</v>
      </c>
      <c r="S84" s="183">
        <v>0</v>
      </c>
      <c r="T84" s="184">
        <f>S84*H84</f>
        <v>0</v>
      </c>
      <c r="U84" s="35"/>
      <c r="V84" s="35"/>
      <c r="W84" s="35"/>
      <c r="X84" s="35"/>
      <c r="Y84" s="35"/>
      <c r="Z84" s="35"/>
      <c r="AA84" s="35"/>
      <c r="AB84" s="35"/>
      <c r="AC84" s="35"/>
      <c r="AD84" s="35"/>
      <c r="AE84" s="35"/>
      <c r="AR84" s="185" t="s">
        <v>243</v>
      </c>
      <c r="AT84" s="185" t="s">
        <v>131</v>
      </c>
      <c r="AU84" s="185" t="s">
        <v>79</v>
      </c>
      <c r="AY84" s="18" t="s">
        <v>128</v>
      </c>
      <c r="BE84" s="186">
        <f>IF(N84="základní",J84,0)</f>
        <v>0</v>
      </c>
      <c r="BF84" s="186">
        <f>IF(N84="snížená",J84,0)</f>
        <v>0</v>
      </c>
      <c r="BG84" s="186">
        <f>IF(N84="zákl. přenesená",J84,0)</f>
        <v>0</v>
      </c>
      <c r="BH84" s="186">
        <f>IF(N84="sníž. přenesená",J84,0)</f>
        <v>0</v>
      </c>
      <c r="BI84" s="186">
        <f>IF(N84="nulová",J84,0)</f>
        <v>0</v>
      </c>
      <c r="BJ84" s="18" t="s">
        <v>77</v>
      </c>
      <c r="BK84" s="186">
        <f>ROUND(I84*H84,2)</f>
        <v>0</v>
      </c>
      <c r="BL84" s="18" t="s">
        <v>243</v>
      </c>
      <c r="BM84" s="185" t="s">
        <v>859</v>
      </c>
    </row>
    <row r="85" spans="1:65" s="2" customFormat="1" ht="16.5" customHeight="1">
      <c r="A85" s="35"/>
      <c r="B85" s="36"/>
      <c r="C85" s="174" t="s">
        <v>218</v>
      </c>
      <c r="D85" s="174" t="s">
        <v>131</v>
      </c>
      <c r="E85" s="175" t="s">
        <v>860</v>
      </c>
      <c r="F85" s="176" t="s">
        <v>861</v>
      </c>
      <c r="G85" s="177" t="s">
        <v>862</v>
      </c>
      <c r="H85" s="178">
        <v>1</v>
      </c>
      <c r="I85" s="179"/>
      <c r="J85" s="180">
        <f>ROUND(I85*H85,2)</f>
        <v>0</v>
      </c>
      <c r="K85" s="176" t="s">
        <v>19</v>
      </c>
      <c r="L85" s="40"/>
      <c r="M85" s="181" t="s">
        <v>19</v>
      </c>
      <c r="N85" s="182" t="s">
        <v>40</v>
      </c>
      <c r="O85" s="65"/>
      <c r="P85" s="183">
        <f>O85*H85</f>
        <v>0</v>
      </c>
      <c r="Q85" s="183">
        <v>0</v>
      </c>
      <c r="R85" s="183">
        <f>Q85*H85</f>
        <v>0</v>
      </c>
      <c r="S85" s="183">
        <v>0</v>
      </c>
      <c r="T85" s="184">
        <f>S85*H85</f>
        <v>0</v>
      </c>
      <c r="U85" s="35"/>
      <c r="V85" s="35"/>
      <c r="W85" s="35"/>
      <c r="X85" s="35"/>
      <c r="Y85" s="35"/>
      <c r="Z85" s="35"/>
      <c r="AA85" s="35"/>
      <c r="AB85" s="35"/>
      <c r="AC85" s="35"/>
      <c r="AD85" s="35"/>
      <c r="AE85" s="35"/>
      <c r="AR85" s="185" t="s">
        <v>136</v>
      </c>
      <c r="AT85" s="185" t="s">
        <v>131</v>
      </c>
      <c r="AU85" s="185" t="s">
        <v>79</v>
      </c>
      <c r="AY85" s="18" t="s">
        <v>128</v>
      </c>
      <c r="BE85" s="186">
        <f>IF(N85="základní",J85,0)</f>
        <v>0</v>
      </c>
      <c r="BF85" s="186">
        <f>IF(N85="snížená",J85,0)</f>
        <v>0</v>
      </c>
      <c r="BG85" s="186">
        <f>IF(N85="zákl. přenesená",J85,0)</f>
        <v>0</v>
      </c>
      <c r="BH85" s="186">
        <f>IF(N85="sníž. přenesená",J85,0)</f>
        <v>0</v>
      </c>
      <c r="BI85" s="186">
        <f>IF(N85="nulová",J85,0)</f>
        <v>0</v>
      </c>
      <c r="BJ85" s="18" t="s">
        <v>77</v>
      </c>
      <c r="BK85" s="186">
        <f>ROUND(I85*H85,2)</f>
        <v>0</v>
      </c>
      <c r="BL85" s="18" t="s">
        <v>136</v>
      </c>
      <c r="BM85" s="185" t="s">
        <v>863</v>
      </c>
    </row>
    <row r="86" spans="1:47" s="2" customFormat="1" ht="19.5">
      <c r="A86" s="35"/>
      <c r="B86" s="36"/>
      <c r="C86" s="37"/>
      <c r="D86" s="194" t="s">
        <v>274</v>
      </c>
      <c r="E86" s="37"/>
      <c r="F86" s="225" t="s">
        <v>864</v>
      </c>
      <c r="G86" s="37"/>
      <c r="H86" s="37"/>
      <c r="I86" s="189"/>
      <c r="J86" s="37"/>
      <c r="K86" s="37"/>
      <c r="L86" s="40"/>
      <c r="M86" s="190"/>
      <c r="N86" s="191"/>
      <c r="O86" s="65"/>
      <c r="P86" s="65"/>
      <c r="Q86" s="65"/>
      <c r="R86" s="65"/>
      <c r="S86" s="65"/>
      <c r="T86" s="66"/>
      <c r="U86" s="35"/>
      <c r="V86" s="35"/>
      <c r="W86" s="35"/>
      <c r="X86" s="35"/>
      <c r="Y86" s="35"/>
      <c r="Z86" s="35"/>
      <c r="AA86" s="35"/>
      <c r="AB86" s="35"/>
      <c r="AC86" s="35"/>
      <c r="AD86" s="35"/>
      <c r="AE86" s="35"/>
      <c r="AT86" s="18" t="s">
        <v>274</v>
      </c>
      <c r="AU86" s="18" t="s">
        <v>79</v>
      </c>
    </row>
    <row r="87" spans="1:65" s="2" customFormat="1" ht="16.5" customHeight="1">
      <c r="A87" s="35"/>
      <c r="B87" s="36"/>
      <c r="C87" s="174" t="s">
        <v>225</v>
      </c>
      <c r="D87" s="174" t="s">
        <v>131</v>
      </c>
      <c r="E87" s="175" t="s">
        <v>865</v>
      </c>
      <c r="F87" s="176" t="s">
        <v>866</v>
      </c>
      <c r="G87" s="177" t="s">
        <v>862</v>
      </c>
      <c r="H87" s="178">
        <v>1</v>
      </c>
      <c r="I87" s="179"/>
      <c r="J87" s="180">
        <f>ROUND(I87*H87,2)</f>
        <v>0</v>
      </c>
      <c r="K87" s="176" t="s">
        <v>19</v>
      </c>
      <c r="L87" s="40"/>
      <c r="M87" s="181" t="s">
        <v>19</v>
      </c>
      <c r="N87" s="182" t="s">
        <v>40</v>
      </c>
      <c r="O87" s="65"/>
      <c r="P87" s="183">
        <f>O87*H87</f>
        <v>0</v>
      </c>
      <c r="Q87" s="183">
        <v>0</v>
      </c>
      <c r="R87" s="183">
        <f>Q87*H87</f>
        <v>0</v>
      </c>
      <c r="S87" s="183">
        <v>0</v>
      </c>
      <c r="T87" s="184">
        <f>S87*H87</f>
        <v>0</v>
      </c>
      <c r="U87" s="35"/>
      <c r="V87" s="35"/>
      <c r="W87" s="35"/>
      <c r="X87" s="35"/>
      <c r="Y87" s="35"/>
      <c r="Z87" s="35"/>
      <c r="AA87" s="35"/>
      <c r="AB87" s="35"/>
      <c r="AC87" s="35"/>
      <c r="AD87" s="35"/>
      <c r="AE87" s="35"/>
      <c r="AR87" s="185" t="s">
        <v>136</v>
      </c>
      <c r="AT87" s="185" t="s">
        <v>131</v>
      </c>
      <c r="AU87" s="185" t="s">
        <v>79</v>
      </c>
      <c r="AY87" s="18" t="s">
        <v>128</v>
      </c>
      <c r="BE87" s="186">
        <f>IF(N87="základní",J87,0)</f>
        <v>0</v>
      </c>
      <c r="BF87" s="186">
        <f>IF(N87="snížená",J87,0)</f>
        <v>0</v>
      </c>
      <c r="BG87" s="186">
        <f>IF(N87="zákl. přenesená",J87,0)</f>
        <v>0</v>
      </c>
      <c r="BH87" s="186">
        <f>IF(N87="sníž. přenesená",J87,0)</f>
        <v>0</v>
      </c>
      <c r="BI87" s="186">
        <f>IF(N87="nulová",J87,0)</f>
        <v>0</v>
      </c>
      <c r="BJ87" s="18" t="s">
        <v>77</v>
      </c>
      <c r="BK87" s="186">
        <f>ROUND(I87*H87,2)</f>
        <v>0</v>
      </c>
      <c r="BL87" s="18" t="s">
        <v>136</v>
      </c>
      <c r="BM87" s="185" t="s">
        <v>867</v>
      </c>
    </row>
    <row r="88" spans="1:47" s="2" customFormat="1" ht="19.5">
      <c r="A88" s="35"/>
      <c r="B88" s="36"/>
      <c r="C88" s="37"/>
      <c r="D88" s="194" t="s">
        <v>274</v>
      </c>
      <c r="E88" s="37"/>
      <c r="F88" s="225" t="s">
        <v>868</v>
      </c>
      <c r="G88" s="37"/>
      <c r="H88" s="37"/>
      <c r="I88" s="189"/>
      <c r="J88" s="37"/>
      <c r="K88" s="37"/>
      <c r="L88" s="40"/>
      <c r="M88" s="190"/>
      <c r="N88" s="191"/>
      <c r="O88" s="65"/>
      <c r="P88" s="65"/>
      <c r="Q88" s="65"/>
      <c r="R88" s="65"/>
      <c r="S88" s="65"/>
      <c r="T88" s="66"/>
      <c r="U88" s="35"/>
      <c r="V88" s="35"/>
      <c r="W88" s="35"/>
      <c r="X88" s="35"/>
      <c r="Y88" s="35"/>
      <c r="Z88" s="35"/>
      <c r="AA88" s="35"/>
      <c r="AB88" s="35"/>
      <c r="AC88" s="35"/>
      <c r="AD88" s="35"/>
      <c r="AE88" s="35"/>
      <c r="AT88" s="18" t="s">
        <v>274</v>
      </c>
      <c r="AU88" s="18" t="s">
        <v>79</v>
      </c>
    </row>
    <row r="89" spans="1:65" s="2" customFormat="1" ht="16.5" customHeight="1">
      <c r="A89" s="35"/>
      <c r="B89" s="36"/>
      <c r="C89" s="174" t="s">
        <v>8</v>
      </c>
      <c r="D89" s="174" t="s">
        <v>131</v>
      </c>
      <c r="E89" s="175" t="s">
        <v>869</v>
      </c>
      <c r="F89" s="176" t="s">
        <v>870</v>
      </c>
      <c r="G89" s="177" t="s">
        <v>134</v>
      </c>
      <c r="H89" s="178">
        <v>1</v>
      </c>
      <c r="I89" s="179"/>
      <c r="J89" s="180">
        <f>ROUND(I89*H89,2)</f>
        <v>0</v>
      </c>
      <c r="K89" s="176" t="s">
        <v>19</v>
      </c>
      <c r="L89" s="40"/>
      <c r="M89" s="181" t="s">
        <v>19</v>
      </c>
      <c r="N89" s="182" t="s">
        <v>40</v>
      </c>
      <c r="O89" s="65"/>
      <c r="P89" s="183">
        <f>O89*H89</f>
        <v>0</v>
      </c>
      <c r="Q89" s="183">
        <v>0</v>
      </c>
      <c r="R89" s="183">
        <f>Q89*H89</f>
        <v>0</v>
      </c>
      <c r="S89" s="183">
        <v>0</v>
      </c>
      <c r="T89" s="184">
        <f>S89*H89</f>
        <v>0</v>
      </c>
      <c r="U89" s="35"/>
      <c r="V89" s="35"/>
      <c r="W89" s="35"/>
      <c r="X89" s="35"/>
      <c r="Y89" s="35"/>
      <c r="Z89" s="35"/>
      <c r="AA89" s="35"/>
      <c r="AB89" s="35"/>
      <c r="AC89" s="35"/>
      <c r="AD89" s="35"/>
      <c r="AE89" s="35"/>
      <c r="AR89" s="185" t="s">
        <v>136</v>
      </c>
      <c r="AT89" s="185" t="s">
        <v>131</v>
      </c>
      <c r="AU89" s="185" t="s">
        <v>79</v>
      </c>
      <c r="AY89" s="18" t="s">
        <v>128</v>
      </c>
      <c r="BE89" s="186">
        <f>IF(N89="základní",J89,0)</f>
        <v>0</v>
      </c>
      <c r="BF89" s="186">
        <f>IF(N89="snížená",J89,0)</f>
        <v>0</v>
      </c>
      <c r="BG89" s="186">
        <f>IF(N89="zákl. přenesená",J89,0)</f>
        <v>0</v>
      </c>
      <c r="BH89" s="186">
        <f>IF(N89="sníž. přenesená",J89,0)</f>
        <v>0</v>
      </c>
      <c r="BI89" s="186">
        <f>IF(N89="nulová",J89,0)</f>
        <v>0</v>
      </c>
      <c r="BJ89" s="18" t="s">
        <v>77</v>
      </c>
      <c r="BK89" s="186">
        <f>ROUND(I89*H89,2)</f>
        <v>0</v>
      </c>
      <c r="BL89" s="18" t="s">
        <v>136</v>
      </c>
      <c r="BM89" s="185" t="s">
        <v>871</v>
      </c>
    </row>
    <row r="90" spans="1:65" s="2" customFormat="1" ht="16.5" customHeight="1">
      <c r="A90" s="35"/>
      <c r="B90" s="36"/>
      <c r="C90" s="174" t="s">
        <v>243</v>
      </c>
      <c r="D90" s="174" t="s">
        <v>131</v>
      </c>
      <c r="E90" s="175" t="s">
        <v>872</v>
      </c>
      <c r="F90" s="176" t="s">
        <v>873</v>
      </c>
      <c r="G90" s="177" t="s">
        <v>730</v>
      </c>
      <c r="H90" s="178">
        <v>1</v>
      </c>
      <c r="I90" s="179"/>
      <c r="J90" s="180">
        <f>ROUND(I90*H90,2)</f>
        <v>0</v>
      </c>
      <c r="K90" s="176" t="s">
        <v>19</v>
      </c>
      <c r="L90" s="40"/>
      <c r="M90" s="181" t="s">
        <v>19</v>
      </c>
      <c r="N90" s="182" t="s">
        <v>40</v>
      </c>
      <c r="O90" s="65"/>
      <c r="P90" s="183">
        <f>O90*H90</f>
        <v>0</v>
      </c>
      <c r="Q90" s="183">
        <v>0</v>
      </c>
      <c r="R90" s="183">
        <f>Q90*H90</f>
        <v>0</v>
      </c>
      <c r="S90" s="183">
        <v>0</v>
      </c>
      <c r="T90" s="184">
        <f>S90*H90</f>
        <v>0</v>
      </c>
      <c r="U90" s="35"/>
      <c r="V90" s="35"/>
      <c r="W90" s="35"/>
      <c r="X90" s="35"/>
      <c r="Y90" s="35"/>
      <c r="Z90" s="35"/>
      <c r="AA90" s="35"/>
      <c r="AB90" s="35"/>
      <c r="AC90" s="35"/>
      <c r="AD90" s="35"/>
      <c r="AE90" s="35"/>
      <c r="AR90" s="185" t="s">
        <v>136</v>
      </c>
      <c r="AT90" s="185" t="s">
        <v>131</v>
      </c>
      <c r="AU90" s="185" t="s">
        <v>79</v>
      </c>
      <c r="AY90" s="18" t="s">
        <v>128</v>
      </c>
      <c r="BE90" s="186">
        <f>IF(N90="základní",J90,0)</f>
        <v>0</v>
      </c>
      <c r="BF90" s="186">
        <f>IF(N90="snížená",J90,0)</f>
        <v>0</v>
      </c>
      <c r="BG90" s="186">
        <f>IF(N90="zákl. přenesená",J90,0)</f>
        <v>0</v>
      </c>
      <c r="BH90" s="186">
        <f>IF(N90="sníž. přenesená",J90,0)</f>
        <v>0</v>
      </c>
      <c r="BI90" s="186">
        <f>IF(N90="nulová",J90,0)</f>
        <v>0</v>
      </c>
      <c r="BJ90" s="18" t="s">
        <v>77</v>
      </c>
      <c r="BK90" s="186">
        <f>ROUND(I90*H90,2)</f>
        <v>0</v>
      </c>
      <c r="BL90" s="18" t="s">
        <v>136</v>
      </c>
      <c r="BM90" s="185" t="s">
        <v>874</v>
      </c>
    </row>
    <row r="91" spans="1:47" s="2" customFormat="1" ht="29.25">
      <c r="A91" s="35"/>
      <c r="B91" s="36"/>
      <c r="C91" s="37"/>
      <c r="D91" s="194" t="s">
        <v>274</v>
      </c>
      <c r="E91" s="37"/>
      <c r="F91" s="225" t="s">
        <v>875</v>
      </c>
      <c r="G91" s="37"/>
      <c r="H91" s="37"/>
      <c r="I91" s="189"/>
      <c r="J91" s="37"/>
      <c r="K91" s="37"/>
      <c r="L91" s="40"/>
      <c r="M91" s="190"/>
      <c r="N91" s="191"/>
      <c r="O91" s="65"/>
      <c r="P91" s="65"/>
      <c r="Q91" s="65"/>
      <c r="R91" s="65"/>
      <c r="S91" s="65"/>
      <c r="T91" s="66"/>
      <c r="U91" s="35"/>
      <c r="V91" s="35"/>
      <c r="W91" s="35"/>
      <c r="X91" s="35"/>
      <c r="Y91" s="35"/>
      <c r="Z91" s="35"/>
      <c r="AA91" s="35"/>
      <c r="AB91" s="35"/>
      <c r="AC91" s="35"/>
      <c r="AD91" s="35"/>
      <c r="AE91" s="35"/>
      <c r="AT91" s="18" t="s">
        <v>274</v>
      </c>
      <c r="AU91" s="18" t="s">
        <v>79</v>
      </c>
    </row>
    <row r="92" spans="1:65" s="2" customFormat="1" ht="16.5" customHeight="1">
      <c r="A92" s="35"/>
      <c r="B92" s="36"/>
      <c r="C92" s="174" t="s">
        <v>248</v>
      </c>
      <c r="D92" s="174" t="s">
        <v>131</v>
      </c>
      <c r="E92" s="175" t="s">
        <v>876</v>
      </c>
      <c r="F92" s="176" t="s">
        <v>877</v>
      </c>
      <c r="G92" s="177" t="s">
        <v>134</v>
      </c>
      <c r="H92" s="178">
        <v>1</v>
      </c>
      <c r="I92" s="179"/>
      <c r="J92" s="180">
        <f>ROUND(I92*H92,2)</f>
        <v>0</v>
      </c>
      <c r="K92" s="176" t="s">
        <v>19</v>
      </c>
      <c r="L92" s="40"/>
      <c r="M92" s="181" t="s">
        <v>19</v>
      </c>
      <c r="N92" s="182" t="s">
        <v>40</v>
      </c>
      <c r="O92" s="65"/>
      <c r="P92" s="183">
        <f>O92*H92</f>
        <v>0</v>
      </c>
      <c r="Q92" s="183">
        <v>0</v>
      </c>
      <c r="R92" s="183">
        <f>Q92*H92</f>
        <v>0</v>
      </c>
      <c r="S92" s="183">
        <v>0</v>
      </c>
      <c r="T92" s="184">
        <f>S92*H92</f>
        <v>0</v>
      </c>
      <c r="U92" s="35"/>
      <c r="V92" s="35"/>
      <c r="W92" s="35"/>
      <c r="X92" s="35"/>
      <c r="Y92" s="35"/>
      <c r="Z92" s="35"/>
      <c r="AA92" s="35"/>
      <c r="AB92" s="35"/>
      <c r="AC92" s="35"/>
      <c r="AD92" s="35"/>
      <c r="AE92" s="35"/>
      <c r="AR92" s="185" t="s">
        <v>136</v>
      </c>
      <c r="AT92" s="185" t="s">
        <v>131</v>
      </c>
      <c r="AU92" s="185" t="s">
        <v>79</v>
      </c>
      <c r="AY92" s="18" t="s">
        <v>128</v>
      </c>
      <c r="BE92" s="186">
        <f>IF(N92="základní",J92,0)</f>
        <v>0</v>
      </c>
      <c r="BF92" s="186">
        <f>IF(N92="snížená",J92,0)</f>
        <v>0</v>
      </c>
      <c r="BG92" s="186">
        <f>IF(N92="zákl. přenesená",J92,0)</f>
        <v>0</v>
      </c>
      <c r="BH92" s="186">
        <f>IF(N92="sníž. přenesená",J92,0)</f>
        <v>0</v>
      </c>
      <c r="BI92" s="186">
        <f>IF(N92="nulová",J92,0)</f>
        <v>0</v>
      </c>
      <c r="BJ92" s="18" t="s">
        <v>77</v>
      </c>
      <c r="BK92" s="186">
        <f>ROUND(I92*H92,2)</f>
        <v>0</v>
      </c>
      <c r="BL92" s="18" t="s">
        <v>136</v>
      </c>
      <c r="BM92" s="185" t="s">
        <v>878</v>
      </c>
    </row>
    <row r="93" spans="1:47" s="2" customFormat="1" ht="39">
      <c r="A93" s="35"/>
      <c r="B93" s="36"/>
      <c r="C93" s="37"/>
      <c r="D93" s="194" t="s">
        <v>274</v>
      </c>
      <c r="E93" s="37"/>
      <c r="F93" s="225" t="s">
        <v>879</v>
      </c>
      <c r="G93" s="37"/>
      <c r="H93" s="37"/>
      <c r="I93" s="189"/>
      <c r="J93" s="37"/>
      <c r="K93" s="37"/>
      <c r="L93" s="40"/>
      <c r="M93" s="190"/>
      <c r="N93" s="191"/>
      <c r="O93" s="65"/>
      <c r="P93" s="65"/>
      <c r="Q93" s="65"/>
      <c r="R93" s="65"/>
      <c r="S93" s="65"/>
      <c r="T93" s="66"/>
      <c r="U93" s="35"/>
      <c r="V93" s="35"/>
      <c r="W93" s="35"/>
      <c r="X93" s="35"/>
      <c r="Y93" s="35"/>
      <c r="Z93" s="35"/>
      <c r="AA93" s="35"/>
      <c r="AB93" s="35"/>
      <c r="AC93" s="35"/>
      <c r="AD93" s="35"/>
      <c r="AE93" s="35"/>
      <c r="AT93" s="18" t="s">
        <v>274</v>
      </c>
      <c r="AU93" s="18" t="s">
        <v>79</v>
      </c>
    </row>
    <row r="94" spans="1:65" s="2" customFormat="1" ht="37.9" customHeight="1">
      <c r="A94" s="35"/>
      <c r="B94" s="36"/>
      <c r="C94" s="174" t="s">
        <v>253</v>
      </c>
      <c r="D94" s="174" t="s">
        <v>131</v>
      </c>
      <c r="E94" s="175" t="s">
        <v>880</v>
      </c>
      <c r="F94" s="176" t="s">
        <v>881</v>
      </c>
      <c r="G94" s="177" t="s">
        <v>134</v>
      </c>
      <c r="H94" s="178">
        <v>1</v>
      </c>
      <c r="I94" s="179"/>
      <c r="J94" s="180">
        <f>ROUND(I94*H94,2)</f>
        <v>0</v>
      </c>
      <c r="K94" s="176" t="s">
        <v>19</v>
      </c>
      <c r="L94" s="40"/>
      <c r="M94" s="181" t="s">
        <v>19</v>
      </c>
      <c r="N94" s="182" t="s">
        <v>40</v>
      </c>
      <c r="O94" s="65"/>
      <c r="P94" s="183">
        <f>O94*H94</f>
        <v>0</v>
      </c>
      <c r="Q94" s="183">
        <v>0</v>
      </c>
      <c r="R94" s="183">
        <f>Q94*H94</f>
        <v>0</v>
      </c>
      <c r="S94" s="183">
        <v>0</v>
      </c>
      <c r="T94" s="184">
        <f>S94*H94</f>
        <v>0</v>
      </c>
      <c r="U94" s="35"/>
      <c r="V94" s="35"/>
      <c r="W94" s="35"/>
      <c r="X94" s="35"/>
      <c r="Y94" s="35"/>
      <c r="Z94" s="35"/>
      <c r="AA94" s="35"/>
      <c r="AB94" s="35"/>
      <c r="AC94" s="35"/>
      <c r="AD94" s="35"/>
      <c r="AE94" s="35"/>
      <c r="AR94" s="185" t="s">
        <v>136</v>
      </c>
      <c r="AT94" s="185" t="s">
        <v>131</v>
      </c>
      <c r="AU94" s="185" t="s">
        <v>79</v>
      </c>
      <c r="AY94" s="18" t="s">
        <v>128</v>
      </c>
      <c r="BE94" s="186">
        <f>IF(N94="základní",J94,0)</f>
        <v>0</v>
      </c>
      <c r="BF94" s="186">
        <f>IF(N94="snížená",J94,0)</f>
        <v>0</v>
      </c>
      <c r="BG94" s="186">
        <f>IF(N94="zákl. přenesená",J94,0)</f>
        <v>0</v>
      </c>
      <c r="BH94" s="186">
        <f>IF(N94="sníž. přenesená",J94,0)</f>
        <v>0</v>
      </c>
      <c r="BI94" s="186">
        <f>IF(N94="nulová",J94,0)</f>
        <v>0</v>
      </c>
      <c r="BJ94" s="18" t="s">
        <v>77</v>
      </c>
      <c r="BK94" s="186">
        <f>ROUND(I94*H94,2)</f>
        <v>0</v>
      </c>
      <c r="BL94" s="18" t="s">
        <v>136</v>
      </c>
      <c r="BM94" s="185" t="s">
        <v>882</v>
      </c>
    </row>
    <row r="95" spans="1:47" s="2" customFormat="1" ht="204.75">
      <c r="A95" s="35"/>
      <c r="B95" s="36"/>
      <c r="C95" s="37"/>
      <c r="D95" s="194" t="s">
        <v>274</v>
      </c>
      <c r="E95" s="37"/>
      <c r="F95" s="225" t="s">
        <v>883</v>
      </c>
      <c r="G95" s="37"/>
      <c r="H95" s="37"/>
      <c r="I95" s="189"/>
      <c r="J95" s="37"/>
      <c r="K95" s="37"/>
      <c r="L95" s="40"/>
      <c r="M95" s="190"/>
      <c r="N95" s="191"/>
      <c r="O95" s="65"/>
      <c r="P95" s="65"/>
      <c r="Q95" s="65"/>
      <c r="R95" s="65"/>
      <c r="S95" s="65"/>
      <c r="T95" s="66"/>
      <c r="U95" s="35"/>
      <c r="V95" s="35"/>
      <c r="W95" s="35"/>
      <c r="X95" s="35"/>
      <c r="Y95" s="35"/>
      <c r="Z95" s="35"/>
      <c r="AA95" s="35"/>
      <c r="AB95" s="35"/>
      <c r="AC95" s="35"/>
      <c r="AD95" s="35"/>
      <c r="AE95" s="35"/>
      <c r="AT95" s="18" t="s">
        <v>274</v>
      </c>
      <c r="AU95" s="18" t="s">
        <v>79</v>
      </c>
    </row>
    <row r="96" spans="1:65" s="2" customFormat="1" ht="16.5" customHeight="1">
      <c r="A96" s="35"/>
      <c r="B96" s="36"/>
      <c r="C96" s="174" t="s">
        <v>263</v>
      </c>
      <c r="D96" s="174" t="s">
        <v>131</v>
      </c>
      <c r="E96" s="175" t="s">
        <v>884</v>
      </c>
      <c r="F96" s="176" t="s">
        <v>885</v>
      </c>
      <c r="G96" s="177" t="s">
        <v>134</v>
      </c>
      <c r="H96" s="178">
        <v>1</v>
      </c>
      <c r="I96" s="179"/>
      <c r="J96" s="180">
        <f>ROUND(I96*H96,2)</f>
        <v>0</v>
      </c>
      <c r="K96" s="176" t="s">
        <v>19</v>
      </c>
      <c r="L96" s="40"/>
      <c r="M96" s="181" t="s">
        <v>19</v>
      </c>
      <c r="N96" s="182" t="s">
        <v>40</v>
      </c>
      <c r="O96" s="65"/>
      <c r="P96" s="183">
        <f>O96*H96</f>
        <v>0</v>
      </c>
      <c r="Q96" s="183">
        <v>0</v>
      </c>
      <c r="R96" s="183">
        <f>Q96*H96</f>
        <v>0</v>
      </c>
      <c r="S96" s="183">
        <v>0</v>
      </c>
      <c r="T96" s="184">
        <f>S96*H96</f>
        <v>0</v>
      </c>
      <c r="U96" s="35"/>
      <c r="V96" s="35"/>
      <c r="W96" s="35"/>
      <c r="X96" s="35"/>
      <c r="Y96" s="35"/>
      <c r="Z96" s="35"/>
      <c r="AA96" s="35"/>
      <c r="AB96" s="35"/>
      <c r="AC96" s="35"/>
      <c r="AD96" s="35"/>
      <c r="AE96" s="35"/>
      <c r="AR96" s="185" t="s">
        <v>136</v>
      </c>
      <c r="AT96" s="185" t="s">
        <v>131</v>
      </c>
      <c r="AU96" s="185" t="s">
        <v>79</v>
      </c>
      <c r="AY96" s="18" t="s">
        <v>128</v>
      </c>
      <c r="BE96" s="186">
        <f>IF(N96="základní",J96,0)</f>
        <v>0</v>
      </c>
      <c r="BF96" s="186">
        <f>IF(N96="snížená",J96,0)</f>
        <v>0</v>
      </c>
      <c r="BG96" s="186">
        <f>IF(N96="zákl. přenesená",J96,0)</f>
        <v>0</v>
      </c>
      <c r="BH96" s="186">
        <f>IF(N96="sníž. přenesená",J96,0)</f>
        <v>0</v>
      </c>
      <c r="BI96" s="186">
        <f>IF(N96="nulová",J96,0)</f>
        <v>0</v>
      </c>
      <c r="BJ96" s="18" t="s">
        <v>77</v>
      </c>
      <c r="BK96" s="186">
        <f>ROUND(I96*H96,2)</f>
        <v>0</v>
      </c>
      <c r="BL96" s="18" t="s">
        <v>136</v>
      </c>
      <c r="BM96" s="185" t="s">
        <v>886</v>
      </c>
    </row>
    <row r="97" spans="1:47" s="2" customFormat="1" ht="29.25">
      <c r="A97" s="35"/>
      <c r="B97" s="36"/>
      <c r="C97" s="37"/>
      <c r="D97" s="194" t="s">
        <v>274</v>
      </c>
      <c r="E97" s="37"/>
      <c r="F97" s="225" t="s">
        <v>887</v>
      </c>
      <c r="G97" s="37"/>
      <c r="H97" s="37"/>
      <c r="I97" s="189"/>
      <c r="J97" s="37"/>
      <c r="K97" s="37"/>
      <c r="L97" s="40"/>
      <c r="M97" s="190"/>
      <c r="N97" s="191"/>
      <c r="O97" s="65"/>
      <c r="P97" s="65"/>
      <c r="Q97" s="65"/>
      <c r="R97" s="65"/>
      <c r="S97" s="65"/>
      <c r="T97" s="66"/>
      <c r="U97" s="35"/>
      <c r="V97" s="35"/>
      <c r="W97" s="35"/>
      <c r="X97" s="35"/>
      <c r="Y97" s="35"/>
      <c r="Z97" s="35"/>
      <c r="AA97" s="35"/>
      <c r="AB97" s="35"/>
      <c r="AC97" s="35"/>
      <c r="AD97" s="35"/>
      <c r="AE97" s="35"/>
      <c r="AT97" s="18" t="s">
        <v>274</v>
      </c>
      <c r="AU97" s="18" t="s">
        <v>79</v>
      </c>
    </row>
    <row r="98" spans="1:65" s="2" customFormat="1" ht="21.75" customHeight="1">
      <c r="A98" s="35"/>
      <c r="B98" s="36"/>
      <c r="C98" s="174" t="s">
        <v>268</v>
      </c>
      <c r="D98" s="174" t="s">
        <v>131</v>
      </c>
      <c r="E98" s="175" t="s">
        <v>888</v>
      </c>
      <c r="F98" s="176" t="s">
        <v>889</v>
      </c>
      <c r="G98" s="177" t="s">
        <v>134</v>
      </c>
      <c r="H98" s="178">
        <v>1</v>
      </c>
      <c r="I98" s="179"/>
      <c r="J98" s="180">
        <f>ROUND(I98*H98,2)</f>
        <v>0</v>
      </c>
      <c r="K98" s="176" t="s">
        <v>19</v>
      </c>
      <c r="L98" s="40"/>
      <c r="M98" s="181" t="s">
        <v>19</v>
      </c>
      <c r="N98" s="182" t="s">
        <v>40</v>
      </c>
      <c r="O98" s="65"/>
      <c r="P98" s="183">
        <f>O98*H98</f>
        <v>0</v>
      </c>
      <c r="Q98" s="183">
        <v>0</v>
      </c>
      <c r="R98" s="183">
        <f>Q98*H98</f>
        <v>0</v>
      </c>
      <c r="S98" s="183">
        <v>0</v>
      </c>
      <c r="T98" s="184">
        <f>S98*H98</f>
        <v>0</v>
      </c>
      <c r="U98" s="35"/>
      <c r="V98" s="35"/>
      <c r="W98" s="35"/>
      <c r="X98" s="35"/>
      <c r="Y98" s="35"/>
      <c r="Z98" s="35"/>
      <c r="AA98" s="35"/>
      <c r="AB98" s="35"/>
      <c r="AC98" s="35"/>
      <c r="AD98" s="35"/>
      <c r="AE98" s="35"/>
      <c r="AR98" s="185" t="s">
        <v>136</v>
      </c>
      <c r="AT98" s="185" t="s">
        <v>131</v>
      </c>
      <c r="AU98" s="185" t="s">
        <v>79</v>
      </c>
      <c r="AY98" s="18" t="s">
        <v>128</v>
      </c>
      <c r="BE98" s="186">
        <f>IF(N98="základní",J98,0)</f>
        <v>0</v>
      </c>
      <c r="BF98" s="186">
        <f>IF(N98="snížená",J98,0)</f>
        <v>0</v>
      </c>
      <c r="BG98" s="186">
        <f>IF(N98="zákl. přenesená",J98,0)</f>
        <v>0</v>
      </c>
      <c r="BH98" s="186">
        <f>IF(N98="sníž. přenesená",J98,0)</f>
        <v>0</v>
      </c>
      <c r="BI98" s="186">
        <f>IF(N98="nulová",J98,0)</f>
        <v>0</v>
      </c>
      <c r="BJ98" s="18" t="s">
        <v>77</v>
      </c>
      <c r="BK98" s="186">
        <f>ROUND(I98*H98,2)</f>
        <v>0</v>
      </c>
      <c r="BL98" s="18" t="s">
        <v>136</v>
      </c>
      <c r="BM98" s="185" t="s">
        <v>890</v>
      </c>
    </row>
    <row r="99" spans="1:47" s="2" customFormat="1" ht="19.5">
      <c r="A99" s="35"/>
      <c r="B99" s="36"/>
      <c r="C99" s="37"/>
      <c r="D99" s="194" t="s">
        <v>274</v>
      </c>
      <c r="E99" s="37"/>
      <c r="F99" s="225" t="s">
        <v>891</v>
      </c>
      <c r="G99" s="37"/>
      <c r="H99" s="37"/>
      <c r="I99" s="189"/>
      <c r="J99" s="37"/>
      <c r="K99" s="37"/>
      <c r="L99" s="40"/>
      <c r="M99" s="190"/>
      <c r="N99" s="191"/>
      <c r="O99" s="65"/>
      <c r="P99" s="65"/>
      <c r="Q99" s="65"/>
      <c r="R99" s="65"/>
      <c r="S99" s="65"/>
      <c r="T99" s="66"/>
      <c r="U99" s="35"/>
      <c r="V99" s="35"/>
      <c r="W99" s="35"/>
      <c r="X99" s="35"/>
      <c r="Y99" s="35"/>
      <c r="Z99" s="35"/>
      <c r="AA99" s="35"/>
      <c r="AB99" s="35"/>
      <c r="AC99" s="35"/>
      <c r="AD99" s="35"/>
      <c r="AE99" s="35"/>
      <c r="AT99" s="18" t="s">
        <v>274</v>
      </c>
      <c r="AU99" s="18" t="s">
        <v>79</v>
      </c>
    </row>
    <row r="100" spans="1:65" s="2" customFormat="1" ht="16.5" customHeight="1">
      <c r="A100" s="35"/>
      <c r="B100" s="36"/>
      <c r="C100" s="174" t="s">
        <v>7</v>
      </c>
      <c r="D100" s="174" t="s">
        <v>131</v>
      </c>
      <c r="E100" s="175" t="s">
        <v>892</v>
      </c>
      <c r="F100" s="176" t="s">
        <v>893</v>
      </c>
      <c r="G100" s="177" t="s">
        <v>134</v>
      </c>
      <c r="H100" s="178">
        <v>1</v>
      </c>
      <c r="I100" s="179"/>
      <c r="J100" s="180">
        <f>ROUND(I100*H100,2)</f>
        <v>0</v>
      </c>
      <c r="K100" s="176" t="s">
        <v>19</v>
      </c>
      <c r="L100" s="40"/>
      <c r="M100" s="181" t="s">
        <v>19</v>
      </c>
      <c r="N100" s="182" t="s">
        <v>40</v>
      </c>
      <c r="O100" s="65"/>
      <c r="P100" s="183">
        <f>O100*H100</f>
        <v>0</v>
      </c>
      <c r="Q100" s="183">
        <v>0</v>
      </c>
      <c r="R100" s="183">
        <f>Q100*H100</f>
        <v>0</v>
      </c>
      <c r="S100" s="183">
        <v>0</v>
      </c>
      <c r="T100" s="184">
        <f>S100*H100</f>
        <v>0</v>
      </c>
      <c r="U100" s="35"/>
      <c r="V100" s="35"/>
      <c r="W100" s="35"/>
      <c r="X100" s="35"/>
      <c r="Y100" s="35"/>
      <c r="Z100" s="35"/>
      <c r="AA100" s="35"/>
      <c r="AB100" s="35"/>
      <c r="AC100" s="35"/>
      <c r="AD100" s="35"/>
      <c r="AE100" s="35"/>
      <c r="AR100" s="185" t="s">
        <v>136</v>
      </c>
      <c r="AT100" s="185" t="s">
        <v>131</v>
      </c>
      <c r="AU100" s="185" t="s">
        <v>79</v>
      </c>
      <c r="AY100" s="18" t="s">
        <v>128</v>
      </c>
      <c r="BE100" s="186">
        <f>IF(N100="základní",J100,0)</f>
        <v>0</v>
      </c>
      <c r="BF100" s="186">
        <f>IF(N100="snížená",J100,0)</f>
        <v>0</v>
      </c>
      <c r="BG100" s="186">
        <f>IF(N100="zákl. přenesená",J100,0)</f>
        <v>0</v>
      </c>
      <c r="BH100" s="186">
        <f>IF(N100="sníž. přenesená",J100,0)</f>
        <v>0</v>
      </c>
      <c r="BI100" s="186">
        <f>IF(N100="nulová",J100,0)</f>
        <v>0</v>
      </c>
      <c r="BJ100" s="18" t="s">
        <v>77</v>
      </c>
      <c r="BK100" s="186">
        <f>ROUND(I100*H100,2)</f>
        <v>0</v>
      </c>
      <c r="BL100" s="18" t="s">
        <v>136</v>
      </c>
      <c r="BM100" s="185" t="s">
        <v>894</v>
      </c>
    </row>
    <row r="101" spans="1:47" s="2" customFormat="1" ht="58.5">
      <c r="A101" s="35"/>
      <c r="B101" s="36"/>
      <c r="C101" s="37"/>
      <c r="D101" s="194" t="s">
        <v>274</v>
      </c>
      <c r="E101" s="37"/>
      <c r="F101" s="225" t="s">
        <v>895</v>
      </c>
      <c r="G101" s="37"/>
      <c r="H101" s="37"/>
      <c r="I101" s="189"/>
      <c r="J101" s="37"/>
      <c r="K101" s="37"/>
      <c r="L101" s="40"/>
      <c r="M101" s="190"/>
      <c r="N101" s="191"/>
      <c r="O101" s="65"/>
      <c r="P101" s="65"/>
      <c r="Q101" s="65"/>
      <c r="R101" s="65"/>
      <c r="S101" s="65"/>
      <c r="T101" s="66"/>
      <c r="U101" s="35"/>
      <c r="V101" s="35"/>
      <c r="W101" s="35"/>
      <c r="X101" s="35"/>
      <c r="Y101" s="35"/>
      <c r="Z101" s="35"/>
      <c r="AA101" s="35"/>
      <c r="AB101" s="35"/>
      <c r="AC101" s="35"/>
      <c r="AD101" s="35"/>
      <c r="AE101" s="35"/>
      <c r="AT101" s="18" t="s">
        <v>274</v>
      </c>
      <c r="AU101" s="18" t="s">
        <v>79</v>
      </c>
    </row>
    <row r="102" spans="1:65" s="2" customFormat="1" ht="16.5" customHeight="1">
      <c r="A102" s="35"/>
      <c r="B102" s="36"/>
      <c r="C102" s="174" t="s">
        <v>286</v>
      </c>
      <c r="D102" s="174" t="s">
        <v>131</v>
      </c>
      <c r="E102" s="175" t="s">
        <v>896</v>
      </c>
      <c r="F102" s="176" t="s">
        <v>897</v>
      </c>
      <c r="G102" s="177" t="s">
        <v>730</v>
      </c>
      <c r="H102" s="178">
        <v>1</v>
      </c>
      <c r="I102" s="179"/>
      <c r="J102" s="180">
        <f>ROUND(I102*H102,2)</f>
        <v>0</v>
      </c>
      <c r="K102" s="176" t="s">
        <v>19</v>
      </c>
      <c r="L102" s="40"/>
      <c r="M102" s="181" t="s">
        <v>19</v>
      </c>
      <c r="N102" s="182" t="s">
        <v>40</v>
      </c>
      <c r="O102" s="65"/>
      <c r="P102" s="183">
        <f>O102*H102</f>
        <v>0</v>
      </c>
      <c r="Q102" s="183">
        <v>0</v>
      </c>
      <c r="R102" s="183">
        <f>Q102*H102</f>
        <v>0</v>
      </c>
      <c r="S102" s="183">
        <v>0</v>
      </c>
      <c r="T102" s="184">
        <f>S102*H102</f>
        <v>0</v>
      </c>
      <c r="U102" s="35"/>
      <c r="V102" s="35"/>
      <c r="W102" s="35"/>
      <c r="X102" s="35"/>
      <c r="Y102" s="35"/>
      <c r="Z102" s="35"/>
      <c r="AA102" s="35"/>
      <c r="AB102" s="35"/>
      <c r="AC102" s="35"/>
      <c r="AD102" s="35"/>
      <c r="AE102" s="35"/>
      <c r="AR102" s="185" t="s">
        <v>136</v>
      </c>
      <c r="AT102" s="185" t="s">
        <v>131</v>
      </c>
      <c r="AU102" s="185" t="s">
        <v>79</v>
      </c>
      <c r="AY102" s="18" t="s">
        <v>128</v>
      </c>
      <c r="BE102" s="186">
        <f>IF(N102="základní",J102,0)</f>
        <v>0</v>
      </c>
      <c r="BF102" s="186">
        <f>IF(N102="snížená",J102,0)</f>
        <v>0</v>
      </c>
      <c r="BG102" s="186">
        <f>IF(N102="zákl. přenesená",J102,0)</f>
        <v>0</v>
      </c>
      <c r="BH102" s="186">
        <f>IF(N102="sníž. přenesená",J102,0)</f>
        <v>0</v>
      </c>
      <c r="BI102" s="186">
        <f>IF(N102="nulová",J102,0)</f>
        <v>0</v>
      </c>
      <c r="BJ102" s="18" t="s">
        <v>77</v>
      </c>
      <c r="BK102" s="186">
        <f>ROUND(I102*H102,2)</f>
        <v>0</v>
      </c>
      <c r="BL102" s="18" t="s">
        <v>136</v>
      </c>
      <c r="BM102" s="185" t="s">
        <v>898</v>
      </c>
    </row>
    <row r="103" spans="1:47" s="2" customFormat="1" ht="29.25">
      <c r="A103" s="35"/>
      <c r="B103" s="36"/>
      <c r="C103" s="37"/>
      <c r="D103" s="194" t="s">
        <v>274</v>
      </c>
      <c r="E103" s="37"/>
      <c r="F103" s="225" t="s">
        <v>899</v>
      </c>
      <c r="G103" s="37"/>
      <c r="H103" s="37"/>
      <c r="I103" s="189"/>
      <c r="J103" s="37"/>
      <c r="K103" s="37"/>
      <c r="L103" s="40"/>
      <c r="M103" s="190"/>
      <c r="N103" s="191"/>
      <c r="O103" s="65"/>
      <c r="P103" s="65"/>
      <c r="Q103" s="65"/>
      <c r="R103" s="65"/>
      <c r="S103" s="65"/>
      <c r="T103" s="66"/>
      <c r="U103" s="35"/>
      <c r="V103" s="35"/>
      <c r="W103" s="35"/>
      <c r="X103" s="35"/>
      <c r="Y103" s="35"/>
      <c r="Z103" s="35"/>
      <c r="AA103" s="35"/>
      <c r="AB103" s="35"/>
      <c r="AC103" s="35"/>
      <c r="AD103" s="35"/>
      <c r="AE103" s="35"/>
      <c r="AT103" s="18" t="s">
        <v>274</v>
      </c>
      <c r="AU103" s="18" t="s">
        <v>79</v>
      </c>
    </row>
    <row r="104" spans="1:65" s="2" customFormat="1" ht="16.5" customHeight="1">
      <c r="A104" s="35"/>
      <c r="B104" s="36"/>
      <c r="C104" s="174" t="s">
        <v>296</v>
      </c>
      <c r="D104" s="174" t="s">
        <v>131</v>
      </c>
      <c r="E104" s="175" t="s">
        <v>900</v>
      </c>
      <c r="F104" s="176" t="s">
        <v>901</v>
      </c>
      <c r="G104" s="177" t="s">
        <v>730</v>
      </c>
      <c r="H104" s="178">
        <v>1</v>
      </c>
      <c r="I104" s="179"/>
      <c r="J104" s="180">
        <f>ROUND(I104*H104,2)</f>
        <v>0</v>
      </c>
      <c r="K104" s="176" t="s">
        <v>19</v>
      </c>
      <c r="L104" s="40"/>
      <c r="M104" s="181" t="s">
        <v>19</v>
      </c>
      <c r="N104" s="182" t="s">
        <v>40</v>
      </c>
      <c r="O104" s="65"/>
      <c r="P104" s="183">
        <f>O104*H104</f>
        <v>0</v>
      </c>
      <c r="Q104" s="183">
        <v>0</v>
      </c>
      <c r="R104" s="183">
        <f>Q104*H104</f>
        <v>0</v>
      </c>
      <c r="S104" s="183">
        <v>0</v>
      </c>
      <c r="T104" s="184">
        <f>S104*H104</f>
        <v>0</v>
      </c>
      <c r="U104" s="35"/>
      <c r="V104" s="35"/>
      <c r="W104" s="35"/>
      <c r="X104" s="35"/>
      <c r="Y104" s="35"/>
      <c r="Z104" s="35"/>
      <c r="AA104" s="35"/>
      <c r="AB104" s="35"/>
      <c r="AC104" s="35"/>
      <c r="AD104" s="35"/>
      <c r="AE104" s="35"/>
      <c r="AR104" s="185" t="s">
        <v>136</v>
      </c>
      <c r="AT104" s="185" t="s">
        <v>131</v>
      </c>
      <c r="AU104" s="185" t="s">
        <v>79</v>
      </c>
      <c r="AY104" s="18" t="s">
        <v>128</v>
      </c>
      <c r="BE104" s="186">
        <f>IF(N104="základní",J104,0)</f>
        <v>0</v>
      </c>
      <c r="BF104" s="186">
        <f>IF(N104="snížená",J104,0)</f>
        <v>0</v>
      </c>
      <c r="BG104" s="186">
        <f>IF(N104="zákl. přenesená",J104,0)</f>
        <v>0</v>
      </c>
      <c r="BH104" s="186">
        <f>IF(N104="sníž. přenesená",J104,0)</f>
        <v>0</v>
      </c>
      <c r="BI104" s="186">
        <f>IF(N104="nulová",J104,0)</f>
        <v>0</v>
      </c>
      <c r="BJ104" s="18" t="s">
        <v>77</v>
      </c>
      <c r="BK104" s="186">
        <f>ROUND(I104*H104,2)</f>
        <v>0</v>
      </c>
      <c r="BL104" s="18" t="s">
        <v>136</v>
      </c>
      <c r="BM104" s="185" t="s">
        <v>902</v>
      </c>
    </row>
    <row r="105" spans="1:47" s="2" customFormat="1" ht="39">
      <c r="A105" s="35"/>
      <c r="B105" s="36"/>
      <c r="C105" s="37"/>
      <c r="D105" s="194" t="s">
        <v>274</v>
      </c>
      <c r="E105" s="37"/>
      <c r="F105" s="225" t="s">
        <v>903</v>
      </c>
      <c r="G105" s="37"/>
      <c r="H105" s="37"/>
      <c r="I105" s="189"/>
      <c r="J105" s="37"/>
      <c r="K105" s="37"/>
      <c r="L105" s="40"/>
      <c r="M105" s="190"/>
      <c r="N105" s="191"/>
      <c r="O105" s="65"/>
      <c r="P105" s="65"/>
      <c r="Q105" s="65"/>
      <c r="R105" s="65"/>
      <c r="S105" s="65"/>
      <c r="T105" s="66"/>
      <c r="U105" s="35"/>
      <c r="V105" s="35"/>
      <c r="W105" s="35"/>
      <c r="X105" s="35"/>
      <c r="Y105" s="35"/>
      <c r="Z105" s="35"/>
      <c r="AA105" s="35"/>
      <c r="AB105" s="35"/>
      <c r="AC105" s="35"/>
      <c r="AD105" s="35"/>
      <c r="AE105" s="35"/>
      <c r="AT105" s="18" t="s">
        <v>274</v>
      </c>
      <c r="AU105" s="18" t="s">
        <v>79</v>
      </c>
    </row>
    <row r="106" spans="1:65" s="2" customFormat="1" ht="16.5" customHeight="1">
      <c r="A106" s="35"/>
      <c r="B106" s="36"/>
      <c r="C106" s="174" t="s">
        <v>302</v>
      </c>
      <c r="D106" s="174" t="s">
        <v>131</v>
      </c>
      <c r="E106" s="175" t="s">
        <v>904</v>
      </c>
      <c r="F106" s="176" t="s">
        <v>905</v>
      </c>
      <c r="G106" s="177" t="s">
        <v>730</v>
      </c>
      <c r="H106" s="178">
        <v>1</v>
      </c>
      <c r="I106" s="179"/>
      <c r="J106" s="180">
        <f>ROUND(I106*H106,2)</f>
        <v>0</v>
      </c>
      <c r="K106" s="176" t="s">
        <v>19</v>
      </c>
      <c r="L106" s="40"/>
      <c r="M106" s="181" t="s">
        <v>19</v>
      </c>
      <c r="N106" s="182" t="s">
        <v>40</v>
      </c>
      <c r="O106" s="65"/>
      <c r="P106" s="183">
        <f>O106*H106</f>
        <v>0</v>
      </c>
      <c r="Q106" s="183">
        <v>0</v>
      </c>
      <c r="R106" s="183">
        <f>Q106*H106</f>
        <v>0</v>
      </c>
      <c r="S106" s="183">
        <v>0</v>
      </c>
      <c r="T106" s="184">
        <f>S106*H106</f>
        <v>0</v>
      </c>
      <c r="U106" s="35"/>
      <c r="V106" s="35"/>
      <c r="W106" s="35"/>
      <c r="X106" s="35"/>
      <c r="Y106" s="35"/>
      <c r="Z106" s="35"/>
      <c r="AA106" s="35"/>
      <c r="AB106" s="35"/>
      <c r="AC106" s="35"/>
      <c r="AD106" s="35"/>
      <c r="AE106" s="35"/>
      <c r="AR106" s="185" t="s">
        <v>136</v>
      </c>
      <c r="AT106" s="185" t="s">
        <v>131</v>
      </c>
      <c r="AU106" s="185" t="s">
        <v>79</v>
      </c>
      <c r="AY106" s="18" t="s">
        <v>128</v>
      </c>
      <c r="BE106" s="186">
        <f>IF(N106="základní",J106,0)</f>
        <v>0</v>
      </c>
      <c r="BF106" s="186">
        <f>IF(N106="snížená",J106,0)</f>
        <v>0</v>
      </c>
      <c r="BG106" s="186">
        <f>IF(N106="zákl. přenesená",J106,0)</f>
        <v>0</v>
      </c>
      <c r="BH106" s="186">
        <f>IF(N106="sníž. přenesená",J106,0)</f>
        <v>0</v>
      </c>
      <c r="BI106" s="186">
        <f>IF(N106="nulová",J106,0)</f>
        <v>0</v>
      </c>
      <c r="BJ106" s="18" t="s">
        <v>77</v>
      </c>
      <c r="BK106" s="186">
        <f>ROUND(I106*H106,2)</f>
        <v>0</v>
      </c>
      <c r="BL106" s="18" t="s">
        <v>136</v>
      </c>
      <c r="BM106" s="185" t="s">
        <v>906</v>
      </c>
    </row>
    <row r="107" spans="1:47" s="2" customFormat="1" ht="19.5">
      <c r="A107" s="35"/>
      <c r="B107" s="36"/>
      <c r="C107" s="37"/>
      <c r="D107" s="194" t="s">
        <v>274</v>
      </c>
      <c r="E107" s="37"/>
      <c r="F107" s="225" t="s">
        <v>868</v>
      </c>
      <c r="G107" s="37"/>
      <c r="H107" s="37"/>
      <c r="I107" s="189"/>
      <c r="J107" s="37"/>
      <c r="K107" s="37"/>
      <c r="L107" s="40"/>
      <c r="M107" s="190"/>
      <c r="N107" s="191"/>
      <c r="O107" s="65"/>
      <c r="P107" s="65"/>
      <c r="Q107" s="65"/>
      <c r="R107" s="65"/>
      <c r="S107" s="65"/>
      <c r="T107" s="66"/>
      <c r="U107" s="35"/>
      <c r="V107" s="35"/>
      <c r="W107" s="35"/>
      <c r="X107" s="35"/>
      <c r="Y107" s="35"/>
      <c r="Z107" s="35"/>
      <c r="AA107" s="35"/>
      <c r="AB107" s="35"/>
      <c r="AC107" s="35"/>
      <c r="AD107" s="35"/>
      <c r="AE107" s="35"/>
      <c r="AT107" s="18" t="s">
        <v>274</v>
      </c>
      <c r="AU107" s="18" t="s">
        <v>79</v>
      </c>
    </row>
    <row r="108" spans="1:65" s="2" customFormat="1" ht="16.5" customHeight="1">
      <c r="A108" s="35"/>
      <c r="B108" s="36"/>
      <c r="C108" s="174" t="s">
        <v>310</v>
      </c>
      <c r="D108" s="174" t="s">
        <v>131</v>
      </c>
      <c r="E108" s="175" t="s">
        <v>907</v>
      </c>
      <c r="F108" s="176" t="s">
        <v>908</v>
      </c>
      <c r="G108" s="177" t="s">
        <v>730</v>
      </c>
      <c r="H108" s="178">
        <v>1</v>
      </c>
      <c r="I108" s="179"/>
      <c r="J108" s="180">
        <f>ROUND(I108*H108,2)</f>
        <v>0</v>
      </c>
      <c r="K108" s="176" t="s">
        <v>19</v>
      </c>
      <c r="L108" s="40"/>
      <c r="M108" s="181" t="s">
        <v>19</v>
      </c>
      <c r="N108" s="182" t="s">
        <v>40</v>
      </c>
      <c r="O108" s="65"/>
      <c r="P108" s="183">
        <f>O108*H108</f>
        <v>0</v>
      </c>
      <c r="Q108" s="183">
        <v>0</v>
      </c>
      <c r="R108" s="183">
        <f>Q108*H108</f>
        <v>0</v>
      </c>
      <c r="S108" s="183">
        <v>0</v>
      </c>
      <c r="T108" s="184">
        <f>S108*H108</f>
        <v>0</v>
      </c>
      <c r="U108" s="35"/>
      <c r="V108" s="35"/>
      <c r="W108" s="35"/>
      <c r="X108" s="35"/>
      <c r="Y108" s="35"/>
      <c r="Z108" s="35"/>
      <c r="AA108" s="35"/>
      <c r="AB108" s="35"/>
      <c r="AC108" s="35"/>
      <c r="AD108" s="35"/>
      <c r="AE108" s="35"/>
      <c r="AR108" s="185" t="s">
        <v>136</v>
      </c>
      <c r="AT108" s="185" t="s">
        <v>131</v>
      </c>
      <c r="AU108" s="185" t="s">
        <v>79</v>
      </c>
      <c r="AY108" s="18" t="s">
        <v>128</v>
      </c>
      <c r="BE108" s="186">
        <f>IF(N108="základní",J108,0)</f>
        <v>0</v>
      </c>
      <c r="BF108" s="186">
        <f>IF(N108="snížená",J108,0)</f>
        <v>0</v>
      </c>
      <c r="BG108" s="186">
        <f>IF(N108="zákl. přenesená",J108,0)</f>
        <v>0</v>
      </c>
      <c r="BH108" s="186">
        <f>IF(N108="sníž. přenesená",J108,0)</f>
        <v>0</v>
      </c>
      <c r="BI108" s="186">
        <f>IF(N108="nulová",J108,0)</f>
        <v>0</v>
      </c>
      <c r="BJ108" s="18" t="s">
        <v>77</v>
      </c>
      <c r="BK108" s="186">
        <f>ROUND(I108*H108,2)</f>
        <v>0</v>
      </c>
      <c r="BL108" s="18" t="s">
        <v>136</v>
      </c>
      <c r="BM108" s="185" t="s">
        <v>909</v>
      </c>
    </row>
    <row r="109" spans="1:65" s="2" customFormat="1" ht="24.2" customHeight="1">
      <c r="A109" s="35"/>
      <c r="B109" s="36"/>
      <c r="C109" s="174" t="s">
        <v>316</v>
      </c>
      <c r="D109" s="174" t="s">
        <v>131</v>
      </c>
      <c r="E109" s="175" t="s">
        <v>910</v>
      </c>
      <c r="F109" s="176" t="s">
        <v>911</v>
      </c>
      <c r="G109" s="177" t="s">
        <v>730</v>
      </c>
      <c r="H109" s="178">
        <v>1</v>
      </c>
      <c r="I109" s="179"/>
      <c r="J109" s="180">
        <f>ROUND(I109*H109,2)</f>
        <v>0</v>
      </c>
      <c r="K109" s="176" t="s">
        <v>19</v>
      </c>
      <c r="L109" s="40"/>
      <c r="M109" s="181" t="s">
        <v>19</v>
      </c>
      <c r="N109" s="182" t="s">
        <v>40</v>
      </c>
      <c r="O109" s="65"/>
      <c r="P109" s="183">
        <f>O109*H109</f>
        <v>0</v>
      </c>
      <c r="Q109" s="183">
        <v>0</v>
      </c>
      <c r="R109" s="183">
        <f>Q109*H109</f>
        <v>0</v>
      </c>
      <c r="S109" s="183">
        <v>0</v>
      </c>
      <c r="T109" s="184">
        <f>S109*H109</f>
        <v>0</v>
      </c>
      <c r="U109" s="35"/>
      <c r="V109" s="35"/>
      <c r="W109" s="35"/>
      <c r="X109" s="35"/>
      <c r="Y109" s="35"/>
      <c r="Z109" s="35"/>
      <c r="AA109" s="35"/>
      <c r="AB109" s="35"/>
      <c r="AC109" s="35"/>
      <c r="AD109" s="35"/>
      <c r="AE109" s="35"/>
      <c r="AR109" s="185" t="s">
        <v>136</v>
      </c>
      <c r="AT109" s="185" t="s">
        <v>131</v>
      </c>
      <c r="AU109" s="185" t="s">
        <v>79</v>
      </c>
      <c r="AY109" s="18" t="s">
        <v>128</v>
      </c>
      <c r="BE109" s="186">
        <f>IF(N109="základní",J109,0)</f>
        <v>0</v>
      </c>
      <c r="BF109" s="186">
        <f>IF(N109="snížená",J109,0)</f>
        <v>0</v>
      </c>
      <c r="BG109" s="186">
        <f>IF(N109="zákl. přenesená",J109,0)</f>
        <v>0</v>
      </c>
      <c r="BH109" s="186">
        <f>IF(N109="sníž. přenesená",J109,0)</f>
        <v>0</v>
      </c>
      <c r="BI109" s="186">
        <f>IF(N109="nulová",J109,0)</f>
        <v>0</v>
      </c>
      <c r="BJ109" s="18" t="s">
        <v>77</v>
      </c>
      <c r="BK109" s="186">
        <f>ROUND(I109*H109,2)</f>
        <v>0</v>
      </c>
      <c r="BL109" s="18" t="s">
        <v>136</v>
      </c>
      <c r="BM109" s="185" t="s">
        <v>912</v>
      </c>
    </row>
    <row r="110" spans="1:47" s="2" customFormat="1" ht="29.25">
      <c r="A110" s="35"/>
      <c r="B110" s="36"/>
      <c r="C110" s="37"/>
      <c r="D110" s="194" t="s">
        <v>274</v>
      </c>
      <c r="E110" s="37"/>
      <c r="F110" s="225" t="s">
        <v>913</v>
      </c>
      <c r="G110" s="37"/>
      <c r="H110" s="37"/>
      <c r="I110" s="189"/>
      <c r="J110" s="37"/>
      <c r="K110" s="37"/>
      <c r="L110" s="40"/>
      <c r="M110" s="190"/>
      <c r="N110" s="191"/>
      <c r="O110" s="65"/>
      <c r="P110" s="65"/>
      <c r="Q110" s="65"/>
      <c r="R110" s="65"/>
      <c r="S110" s="65"/>
      <c r="T110" s="66"/>
      <c r="U110" s="35"/>
      <c r="V110" s="35"/>
      <c r="W110" s="35"/>
      <c r="X110" s="35"/>
      <c r="Y110" s="35"/>
      <c r="Z110" s="35"/>
      <c r="AA110" s="35"/>
      <c r="AB110" s="35"/>
      <c r="AC110" s="35"/>
      <c r="AD110" s="35"/>
      <c r="AE110" s="35"/>
      <c r="AT110" s="18" t="s">
        <v>274</v>
      </c>
      <c r="AU110" s="18" t="s">
        <v>79</v>
      </c>
    </row>
    <row r="111" spans="1:65" s="2" customFormat="1" ht="24.2" customHeight="1">
      <c r="A111" s="35"/>
      <c r="B111" s="36"/>
      <c r="C111" s="174" t="s">
        <v>323</v>
      </c>
      <c r="D111" s="174" t="s">
        <v>131</v>
      </c>
      <c r="E111" s="175" t="s">
        <v>914</v>
      </c>
      <c r="F111" s="176" t="s">
        <v>915</v>
      </c>
      <c r="G111" s="177" t="s">
        <v>916</v>
      </c>
      <c r="H111" s="178">
        <v>1</v>
      </c>
      <c r="I111" s="179"/>
      <c r="J111" s="180">
        <f>ROUND(I111*H111,2)</f>
        <v>0</v>
      </c>
      <c r="K111" s="176" t="s">
        <v>19</v>
      </c>
      <c r="L111" s="40"/>
      <c r="M111" s="181" t="s">
        <v>19</v>
      </c>
      <c r="N111" s="182" t="s">
        <v>40</v>
      </c>
      <c r="O111" s="65"/>
      <c r="P111" s="183">
        <f>O111*H111</f>
        <v>0</v>
      </c>
      <c r="Q111" s="183">
        <v>0</v>
      </c>
      <c r="R111" s="183">
        <f>Q111*H111</f>
        <v>0</v>
      </c>
      <c r="S111" s="183">
        <v>0</v>
      </c>
      <c r="T111" s="184">
        <f>S111*H111</f>
        <v>0</v>
      </c>
      <c r="U111" s="35"/>
      <c r="V111" s="35"/>
      <c r="W111" s="35"/>
      <c r="X111" s="35"/>
      <c r="Y111" s="35"/>
      <c r="Z111" s="35"/>
      <c r="AA111" s="35"/>
      <c r="AB111" s="35"/>
      <c r="AC111" s="35"/>
      <c r="AD111" s="35"/>
      <c r="AE111" s="35"/>
      <c r="AR111" s="185" t="s">
        <v>136</v>
      </c>
      <c r="AT111" s="185" t="s">
        <v>131</v>
      </c>
      <c r="AU111" s="185" t="s">
        <v>79</v>
      </c>
      <c r="AY111" s="18" t="s">
        <v>128</v>
      </c>
      <c r="BE111" s="186">
        <f>IF(N111="základní",J111,0)</f>
        <v>0</v>
      </c>
      <c r="BF111" s="186">
        <f>IF(N111="snížená",J111,0)</f>
        <v>0</v>
      </c>
      <c r="BG111" s="186">
        <f>IF(N111="zákl. přenesená",J111,0)</f>
        <v>0</v>
      </c>
      <c r="BH111" s="186">
        <f>IF(N111="sníž. přenesená",J111,0)</f>
        <v>0</v>
      </c>
      <c r="BI111" s="186">
        <f>IF(N111="nulová",J111,0)</f>
        <v>0</v>
      </c>
      <c r="BJ111" s="18" t="s">
        <v>77</v>
      </c>
      <c r="BK111" s="186">
        <f>ROUND(I111*H111,2)</f>
        <v>0</v>
      </c>
      <c r="BL111" s="18" t="s">
        <v>136</v>
      </c>
      <c r="BM111" s="185" t="s">
        <v>917</v>
      </c>
    </row>
    <row r="112" spans="1:47" s="2" customFormat="1" ht="29.25">
      <c r="A112" s="35"/>
      <c r="B112" s="36"/>
      <c r="C112" s="37"/>
      <c r="D112" s="194" t="s">
        <v>274</v>
      </c>
      <c r="E112" s="37"/>
      <c r="F112" s="225" t="s">
        <v>913</v>
      </c>
      <c r="G112" s="37"/>
      <c r="H112" s="37"/>
      <c r="I112" s="189"/>
      <c r="J112" s="37"/>
      <c r="K112" s="37"/>
      <c r="L112" s="40"/>
      <c r="M112" s="190"/>
      <c r="N112" s="191"/>
      <c r="O112" s="65"/>
      <c r="P112" s="65"/>
      <c r="Q112" s="65"/>
      <c r="R112" s="65"/>
      <c r="S112" s="65"/>
      <c r="T112" s="66"/>
      <c r="U112" s="35"/>
      <c r="V112" s="35"/>
      <c r="W112" s="35"/>
      <c r="X112" s="35"/>
      <c r="Y112" s="35"/>
      <c r="Z112" s="35"/>
      <c r="AA112" s="35"/>
      <c r="AB112" s="35"/>
      <c r="AC112" s="35"/>
      <c r="AD112" s="35"/>
      <c r="AE112" s="35"/>
      <c r="AT112" s="18" t="s">
        <v>274</v>
      </c>
      <c r="AU112" s="18" t="s">
        <v>79</v>
      </c>
    </row>
    <row r="113" spans="1:65" s="2" customFormat="1" ht="16.5" customHeight="1">
      <c r="A113" s="35"/>
      <c r="B113" s="36"/>
      <c r="C113" s="174" t="s">
        <v>336</v>
      </c>
      <c r="D113" s="174" t="s">
        <v>131</v>
      </c>
      <c r="E113" s="175" t="s">
        <v>918</v>
      </c>
      <c r="F113" s="176" t="s">
        <v>919</v>
      </c>
      <c r="G113" s="177" t="s">
        <v>730</v>
      </c>
      <c r="H113" s="178">
        <v>1</v>
      </c>
      <c r="I113" s="179"/>
      <c r="J113" s="180">
        <f>ROUND(I113*H113,2)</f>
        <v>0</v>
      </c>
      <c r="K113" s="176" t="s">
        <v>19</v>
      </c>
      <c r="L113" s="40"/>
      <c r="M113" s="181" t="s">
        <v>19</v>
      </c>
      <c r="N113" s="182" t="s">
        <v>40</v>
      </c>
      <c r="O113" s="65"/>
      <c r="P113" s="183">
        <f>O113*H113</f>
        <v>0</v>
      </c>
      <c r="Q113" s="183">
        <v>0</v>
      </c>
      <c r="R113" s="183">
        <f>Q113*H113</f>
        <v>0</v>
      </c>
      <c r="S113" s="183">
        <v>0</v>
      </c>
      <c r="T113" s="184">
        <f>S113*H113</f>
        <v>0</v>
      </c>
      <c r="U113" s="35"/>
      <c r="V113" s="35"/>
      <c r="W113" s="35"/>
      <c r="X113" s="35"/>
      <c r="Y113" s="35"/>
      <c r="Z113" s="35"/>
      <c r="AA113" s="35"/>
      <c r="AB113" s="35"/>
      <c r="AC113" s="35"/>
      <c r="AD113" s="35"/>
      <c r="AE113" s="35"/>
      <c r="AR113" s="185" t="s">
        <v>136</v>
      </c>
      <c r="AT113" s="185" t="s">
        <v>131</v>
      </c>
      <c r="AU113" s="185" t="s">
        <v>79</v>
      </c>
      <c r="AY113" s="18" t="s">
        <v>128</v>
      </c>
      <c r="BE113" s="186">
        <f>IF(N113="základní",J113,0)</f>
        <v>0</v>
      </c>
      <c r="BF113" s="186">
        <f>IF(N113="snížená",J113,0)</f>
        <v>0</v>
      </c>
      <c r="BG113" s="186">
        <f>IF(N113="zákl. přenesená",J113,0)</f>
        <v>0</v>
      </c>
      <c r="BH113" s="186">
        <f>IF(N113="sníž. přenesená",J113,0)</f>
        <v>0</v>
      </c>
      <c r="BI113" s="186">
        <f>IF(N113="nulová",J113,0)</f>
        <v>0</v>
      </c>
      <c r="BJ113" s="18" t="s">
        <v>77</v>
      </c>
      <c r="BK113" s="186">
        <f>ROUND(I113*H113,2)</f>
        <v>0</v>
      </c>
      <c r="BL113" s="18" t="s">
        <v>136</v>
      </c>
      <c r="BM113" s="185" t="s">
        <v>920</v>
      </c>
    </row>
    <row r="114" spans="1:47" s="2" customFormat="1" ht="39">
      <c r="A114" s="35"/>
      <c r="B114" s="36"/>
      <c r="C114" s="37"/>
      <c r="D114" s="194" t="s">
        <v>274</v>
      </c>
      <c r="E114" s="37"/>
      <c r="F114" s="225" t="s">
        <v>921</v>
      </c>
      <c r="G114" s="37"/>
      <c r="H114" s="37"/>
      <c r="I114" s="189"/>
      <c r="J114" s="37"/>
      <c r="K114" s="37"/>
      <c r="L114" s="40"/>
      <c r="M114" s="190"/>
      <c r="N114" s="191"/>
      <c r="O114" s="65"/>
      <c r="P114" s="65"/>
      <c r="Q114" s="65"/>
      <c r="R114" s="65"/>
      <c r="S114" s="65"/>
      <c r="T114" s="66"/>
      <c r="U114" s="35"/>
      <c r="V114" s="35"/>
      <c r="W114" s="35"/>
      <c r="X114" s="35"/>
      <c r="Y114" s="35"/>
      <c r="Z114" s="35"/>
      <c r="AA114" s="35"/>
      <c r="AB114" s="35"/>
      <c r="AC114" s="35"/>
      <c r="AD114" s="35"/>
      <c r="AE114" s="35"/>
      <c r="AT114" s="18" t="s">
        <v>274</v>
      </c>
      <c r="AU114" s="18" t="s">
        <v>79</v>
      </c>
    </row>
    <row r="115" spans="1:65" s="2" customFormat="1" ht="21.75" customHeight="1">
      <c r="A115" s="35"/>
      <c r="B115" s="36"/>
      <c r="C115" s="174" t="s">
        <v>343</v>
      </c>
      <c r="D115" s="174" t="s">
        <v>131</v>
      </c>
      <c r="E115" s="175" t="s">
        <v>922</v>
      </c>
      <c r="F115" s="176" t="s">
        <v>923</v>
      </c>
      <c r="G115" s="177" t="s">
        <v>730</v>
      </c>
      <c r="H115" s="178">
        <v>1</v>
      </c>
      <c r="I115" s="179"/>
      <c r="J115" s="180">
        <f>ROUND(I115*H115,2)</f>
        <v>0</v>
      </c>
      <c r="K115" s="176" t="s">
        <v>19</v>
      </c>
      <c r="L115" s="40"/>
      <c r="M115" s="181" t="s">
        <v>19</v>
      </c>
      <c r="N115" s="182" t="s">
        <v>40</v>
      </c>
      <c r="O115" s="65"/>
      <c r="P115" s="183">
        <f>O115*H115</f>
        <v>0</v>
      </c>
      <c r="Q115" s="183">
        <v>0</v>
      </c>
      <c r="R115" s="183">
        <f>Q115*H115</f>
        <v>0</v>
      </c>
      <c r="S115" s="183">
        <v>0</v>
      </c>
      <c r="T115" s="184">
        <f>S115*H115</f>
        <v>0</v>
      </c>
      <c r="U115" s="35"/>
      <c r="V115" s="35"/>
      <c r="W115" s="35"/>
      <c r="X115" s="35"/>
      <c r="Y115" s="35"/>
      <c r="Z115" s="35"/>
      <c r="AA115" s="35"/>
      <c r="AB115" s="35"/>
      <c r="AC115" s="35"/>
      <c r="AD115" s="35"/>
      <c r="AE115" s="35"/>
      <c r="AR115" s="185" t="s">
        <v>136</v>
      </c>
      <c r="AT115" s="185" t="s">
        <v>131</v>
      </c>
      <c r="AU115" s="185" t="s">
        <v>79</v>
      </c>
      <c r="AY115" s="18" t="s">
        <v>128</v>
      </c>
      <c r="BE115" s="186">
        <f>IF(N115="základní",J115,0)</f>
        <v>0</v>
      </c>
      <c r="BF115" s="186">
        <f>IF(N115="snížená",J115,0)</f>
        <v>0</v>
      </c>
      <c r="BG115" s="186">
        <f>IF(N115="zákl. přenesená",J115,0)</f>
        <v>0</v>
      </c>
      <c r="BH115" s="186">
        <f>IF(N115="sníž. přenesená",J115,0)</f>
        <v>0</v>
      </c>
      <c r="BI115" s="186">
        <f>IF(N115="nulová",J115,0)</f>
        <v>0</v>
      </c>
      <c r="BJ115" s="18" t="s">
        <v>77</v>
      </c>
      <c r="BK115" s="186">
        <f>ROUND(I115*H115,2)</f>
        <v>0</v>
      </c>
      <c r="BL115" s="18" t="s">
        <v>136</v>
      </c>
      <c r="BM115" s="185" t="s">
        <v>924</v>
      </c>
    </row>
    <row r="116" spans="1:47" s="2" customFormat="1" ht="48.75">
      <c r="A116" s="35"/>
      <c r="B116" s="36"/>
      <c r="C116" s="37"/>
      <c r="D116" s="194" t="s">
        <v>274</v>
      </c>
      <c r="E116" s="37"/>
      <c r="F116" s="225" t="s">
        <v>925</v>
      </c>
      <c r="G116" s="37"/>
      <c r="H116" s="37"/>
      <c r="I116" s="189"/>
      <c r="J116" s="37"/>
      <c r="K116" s="37"/>
      <c r="L116" s="40"/>
      <c r="M116" s="190"/>
      <c r="N116" s="191"/>
      <c r="O116" s="65"/>
      <c r="P116" s="65"/>
      <c r="Q116" s="65"/>
      <c r="R116" s="65"/>
      <c r="S116" s="65"/>
      <c r="T116" s="66"/>
      <c r="U116" s="35"/>
      <c r="V116" s="35"/>
      <c r="W116" s="35"/>
      <c r="X116" s="35"/>
      <c r="Y116" s="35"/>
      <c r="Z116" s="35"/>
      <c r="AA116" s="35"/>
      <c r="AB116" s="35"/>
      <c r="AC116" s="35"/>
      <c r="AD116" s="35"/>
      <c r="AE116" s="35"/>
      <c r="AT116" s="18" t="s">
        <v>274</v>
      </c>
      <c r="AU116" s="18" t="s">
        <v>79</v>
      </c>
    </row>
    <row r="117" spans="1:65" s="2" customFormat="1" ht="16.5" customHeight="1">
      <c r="A117" s="35"/>
      <c r="B117" s="36"/>
      <c r="C117" s="174" t="s">
        <v>352</v>
      </c>
      <c r="D117" s="174" t="s">
        <v>131</v>
      </c>
      <c r="E117" s="175" t="s">
        <v>926</v>
      </c>
      <c r="F117" s="176" t="s">
        <v>905</v>
      </c>
      <c r="G117" s="177" t="s">
        <v>730</v>
      </c>
      <c r="H117" s="178">
        <v>1</v>
      </c>
      <c r="I117" s="179"/>
      <c r="J117" s="180">
        <f>ROUND(I117*H117,2)</f>
        <v>0</v>
      </c>
      <c r="K117" s="176" t="s">
        <v>19</v>
      </c>
      <c r="L117" s="40"/>
      <c r="M117" s="181" t="s">
        <v>19</v>
      </c>
      <c r="N117" s="182" t="s">
        <v>40</v>
      </c>
      <c r="O117" s="65"/>
      <c r="P117" s="183">
        <f>O117*H117</f>
        <v>0</v>
      </c>
      <c r="Q117" s="183">
        <v>0</v>
      </c>
      <c r="R117" s="183">
        <f>Q117*H117</f>
        <v>0</v>
      </c>
      <c r="S117" s="183">
        <v>0</v>
      </c>
      <c r="T117" s="184">
        <f>S117*H117</f>
        <v>0</v>
      </c>
      <c r="U117" s="35"/>
      <c r="V117" s="35"/>
      <c r="W117" s="35"/>
      <c r="X117" s="35"/>
      <c r="Y117" s="35"/>
      <c r="Z117" s="35"/>
      <c r="AA117" s="35"/>
      <c r="AB117" s="35"/>
      <c r="AC117" s="35"/>
      <c r="AD117" s="35"/>
      <c r="AE117" s="35"/>
      <c r="AR117" s="185" t="s">
        <v>136</v>
      </c>
      <c r="AT117" s="185" t="s">
        <v>131</v>
      </c>
      <c r="AU117" s="185" t="s">
        <v>79</v>
      </c>
      <c r="AY117" s="18" t="s">
        <v>128</v>
      </c>
      <c r="BE117" s="186">
        <f>IF(N117="základní",J117,0)</f>
        <v>0</v>
      </c>
      <c r="BF117" s="186">
        <f>IF(N117="snížená",J117,0)</f>
        <v>0</v>
      </c>
      <c r="BG117" s="186">
        <f>IF(N117="zákl. přenesená",J117,0)</f>
        <v>0</v>
      </c>
      <c r="BH117" s="186">
        <f>IF(N117="sníž. přenesená",J117,0)</f>
        <v>0</v>
      </c>
      <c r="BI117" s="186">
        <f>IF(N117="nulová",J117,0)</f>
        <v>0</v>
      </c>
      <c r="BJ117" s="18" t="s">
        <v>77</v>
      </c>
      <c r="BK117" s="186">
        <f>ROUND(I117*H117,2)</f>
        <v>0</v>
      </c>
      <c r="BL117" s="18" t="s">
        <v>136</v>
      </c>
      <c r="BM117" s="185" t="s">
        <v>927</v>
      </c>
    </row>
    <row r="118" spans="1:47" s="2" customFormat="1" ht="19.5">
      <c r="A118" s="35"/>
      <c r="B118" s="36"/>
      <c r="C118" s="37"/>
      <c r="D118" s="194" t="s">
        <v>274</v>
      </c>
      <c r="E118" s="37"/>
      <c r="F118" s="225" t="s">
        <v>868</v>
      </c>
      <c r="G118" s="37"/>
      <c r="H118" s="37"/>
      <c r="I118" s="189"/>
      <c r="J118" s="37"/>
      <c r="K118" s="37"/>
      <c r="L118" s="40"/>
      <c r="M118" s="190"/>
      <c r="N118" s="191"/>
      <c r="O118" s="65"/>
      <c r="P118" s="65"/>
      <c r="Q118" s="65"/>
      <c r="R118" s="65"/>
      <c r="S118" s="65"/>
      <c r="T118" s="66"/>
      <c r="U118" s="35"/>
      <c r="V118" s="35"/>
      <c r="W118" s="35"/>
      <c r="X118" s="35"/>
      <c r="Y118" s="35"/>
      <c r="Z118" s="35"/>
      <c r="AA118" s="35"/>
      <c r="AB118" s="35"/>
      <c r="AC118" s="35"/>
      <c r="AD118" s="35"/>
      <c r="AE118" s="35"/>
      <c r="AT118" s="18" t="s">
        <v>274</v>
      </c>
      <c r="AU118" s="18" t="s">
        <v>79</v>
      </c>
    </row>
    <row r="119" spans="1:65" s="2" customFormat="1" ht="16.5" customHeight="1">
      <c r="A119" s="35"/>
      <c r="B119" s="36"/>
      <c r="C119" s="174" t="s">
        <v>360</v>
      </c>
      <c r="D119" s="174" t="s">
        <v>131</v>
      </c>
      <c r="E119" s="175" t="s">
        <v>928</v>
      </c>
      <c r="F119" s="176" t="s">
        <v>908</v>
      </c>
      <c r="G119" s="177" t="s">
        <v>730</v>
      </c>
      <c r="H119" s="178">
        <v>1</v>
      </c>
      <c r="I119" s="179"/>
      <c r="J119" s="180">
        <f>ROUND(I119*H119,2)</f>
        <v>0</v>
      </c>
      <c r="K119" s="176" t="s">
        <v>19</v>
      </c>
      <c r="L119" s="40"/>
      <c r="M119" s="181" t="s">
        <v>19</v>
      </c>
      <c r="N119" s="182" t="s">
        <v>40</v>
      </c>
      <c r="O119" s="65"/>
      <c r="P119" s="183">
        <f>O119*H119</f>
        <v>0</v>
      </c>
      <c r="Q119" s="183">
        <v>0</v>
      </c>
      <c r="R119" s="183">
        <f>Q119*H119</f>
        <v>0</v>
      </c>
      <c r="S119" s="183">
        <v>0</v>
      </c>
      <c r="T119" s="184">
        <f>S119*H119</f>
        <v>0</v>
      </c>
      <c r="U119" s="35"/>
      <c r="V119" s="35"/>
      <c r="W119" s="35"/>
      <c r="X119" s="35"/>
      <c r="Y119" s="35"/>
      <c r="Z119" s="35"/>
      <c r="AA119" s="35"/>
      <c r="AB119" s="35"/>
      <c r="AC119" s="35"/>
      <c r="AD119" s="35"/>
      <c r="AE119" s="35"/>
      <c r="AR119" s="185" t="s">
        <v>136</v>
      </c>
      <c r="AT119" s="185" t="s">
        <v>131</v>
      </c>
      <c r="AU119" s="185" t="s">
        <v>79</v>
      </c>
      <c r="AY119" s="18" t="s">
        <v>128</v>
      </c>
      <c r="BE119" s="186">
        <f>IF(N119="základní",J119,0)</f>
        <v>0</v>
      </c>
      <c r="BF119" s="186">
        <f>IF(N119="snížená",J119,0)</f>
        <v>0</v>
      </c>
      <c r="BG119" s="186">
        <f>IF(N119="zákl. přenesená",J119,0)</f>
        <v>0</v>
      </c>
      <c r="BH119" s="186">
        <f>IF(N119="sníž. přenesená",J119,0)</f>
        <v>0</v>
      </c>
      <c r="BI119" s="186">
        <f>IF(N119="nulová",J119,0)</f>
        <v>0</v>
      </c>
      <c r="BJ119" s="18" t="s">
        <v>77</v>
      </c>
      <c r="BK119" s="186">
        <f>ROUND(I119*H119,2)</f>
        <v>0</v>
      </c>
      <c r="BL119" s="18" t="s">
        <v>136</v>
      </c>
      <c r="BM119" s="185" t="s">
        <v>929</v>
      </c>
    </row>
    <row r="120" spans="1:65" s="2" customFormat="1" ht="16.5" customHeight="1">
      <c r="A120" s="35"/>
      <c r="B120" s="36"/>
      <c r="C120" s="174" t="s">
        <v>368</v>
      </c>
      <c r="D120" s="174" t="s">
        <v>131</v>
      </c>
      <c r="E120" s="175" t="s">
        <v>930</v>
      </c>
      <c r="F120" s="176" t="s">
        <v>931</v>
      </c>
      <c r="G120" s="177" t="s">
        <v>730</v>
      </c>
      <c r="H120" s="178">
        <v>1</v>
      </c>
      <c r="I120" s="179"/>
      <c r="J120" s="180">
        <f>ROUND(I120*H120,2)</f>
        <v>0</v>
      </c>
      <c r="K120" s="176" t="s">
        <v>19</v>
      </c>
      <c r="L120" s="40"/>
      <c r="M120" s="181" t="s">
        <v>19</v>
      </c>
      <c r="N120" s="182" t="s">
        <v>40</v>
      </c>
      <c r="O120" s="65"/>
      <c r="P120" s="183">
        <f>O120*H120</f>
        <v>0</v>
      </c>
      <c r="Q120" s="183">
        <v>0</v>
      </c>
      <c r="R120" s="183">
        <f>Q120*H120</f>
        <v>0</v>
      </c>
      <c r="S120" s="183">
        <v>0</v>
      </c>
      <c r="T120" s="184">
        <f>S120*H120</f>
        <v>0</v>
      </c>
      <c r="U120" s="35"/>
      <c r="V120" s="35"/>
      <c r="W120" s="35"/>
      <c r="X120" s="35"/>
      <c r="Y120" s="35"/>
      <c r="Z120" s="35"/>
      <c r="AA120" s="35"/>
      <c r="AB120" s="35"/>
      <c r="AC120" s="35"/>
      <c r="AD120" s="35"/>
      <c r="AE120" s="35"/>
      <c r="AR120" s="185" t="s">
        <v>136</v>
      </c>
      <c r="AT120" s="185" t="s">
        <v>131</v>
      </c>
      <c r="AU120" s="185" t="s">
        <v>79</v>
      </c>
      <c r="AY120" s="18" t="s">
        <v>128</v>
      </c>
      <c r="BE120" s="186">
        <f>IF(N120="základní",J120,0)</f>
        <v>0</v>
      </c>
      <c r="BF120" s="186">
        <f>IF(N120="snížená",J120,0)</f>
        <v>0</v>
      </c>
      <c r="BG120" s="186">
        <f>IF(N120="zákl. přenesená",J120,0)</f>
        <v>0</v>
      </c>
      <c r="BH120" s="186">
        <f>IF(N120="sníž. přenesená",J120,0)</f>
        <v>0</v>
      </c>
      <c r="BI120" s="186">
        <f>IF(N120="nulová",J120,0)</f>
        <v>0</v>
      </c>
      <c r="BJ120" s="18" t="s">
        <v>77</v>
      </c>
      <c r="BK120" s="186">
        <f>ROUND(I120*H120,2)</f>
        <v>0</v>
      </c>
      <c r="BL120" s="18" t="s">
        <v>136</v>
      </c>
      <c r="BM120" s="185" t="s">
        <v>932</v>
      </c>
    </row>
    <row r="121" spans="1:47" s="2" customFormat="1" ht="39">
      <c r="A121" s="35"/>
      <c r="B121" s="36"/>
      <c r="C121" s="37"/>
      <c r="D121" s="194" t="s">
        <v>274</v>
      </c>
      <c r="E121" s="37"/>
      <c r="F121" s="225" t="s">
        <v>933</v>
      </c>
      <c r="G121" s="37"/>
      <c r="H121" s="37"/>
      <c r="I121" s="189"/>
      <c r="J121" s="37"/>
      <c r="K121" s="37"/>
      <c r="L121" s="40"/>
      <c r="M121" s="190"/>
      <c r="N121" s="191"/>
      <c r="O121" s="65"/>
      <c r="P121" s="65"/>
      <c r="Q121" s="65"/>
      <c r="R121" s="65"/>
      <c r="S121" s="65"/>
      <c r="T121" s="66"/>
      <c r="U121" s="35"/>
      <c r="V121" s="35"/>
      <c r="W121" s="35"/>
      <c r="X121" s="35"/>
      <c r="Y121" s="35"/>
      <c r="Z121" s="35"/>
      <c r="AA121" s="35"/>
      <c r="AB121" s="35"/>
      <c r="AC121" s="35"/>
      <c r="AD121" s="35"/>
      <c r="AE121" s="35"/>
      <c r="AT121" s="18" t="s">
        <v>274</v>
      </c>
      <c r="AU121" s="18" t="s">
        <v>79</v>
      </c>
    </row>
    <row r="122" spans="1:65" s="2" customFormat="1" ht="16.5" customHeight="1">
      <c r="A122" s="35"/>
      <c r="B122" s="36"/>
      <c r="C122" s="174" t="s">
        <v>374</v>
      </c>
      <c r="D122" s="174" t="s">
        <v>131</v>
      </c>
      <c r="E122" s="175" t="s">
        <v>934</v>
      </c>
      <c r="F122" s="176" t="s">
        <v>935</v>
      </c>
      <c r="G122" s="177" t="s">
        <v>730</v>
      </c>
      <c r="H122" s="178">
        <v>1</v>
      </c>
      <c r="I122" s="179"/>
      <c r="J122" s="180">
        <f>ROUND(I122*H122,2)</f>
        <v>0</v>
      </c>
      <c r="K122" s="176" t="s">
        <v>19</v>
      </c>
      <c r="L122" s="40"/>
      <c r="M122" s="181" t="s">
        <v>19</v>
      </c>
      <c r="N122" s="182" t="s">
        <v>40</v>
      </c>
      <c r="O122" s="65"/>
      <c r="P122" s="183">
        <f>O122*H122</f>
        <v>0</v>
      </c>
      <c r="Q122" s="183">
        <v>0</v>
      </c>
      <c r="R122" s="183">
        <f>Q122*H122</f>
        <v>0</v>
      </c>
      <c r="S122" s="183">
        <v>0</v>
      </c>
      <c r="T122" s="184">
        <f>S122*H122</f>
        <v>0</v>
      </c>
      <c r="U122" s="35"/>
      <c r="V122" s="35"/>
      <c r="W122" s="35"/>
      <c r="X122" s="35"/>
      <c r="Y122" s="35"/>
      <c r="Z122" s="35"/>
      <c r="AA122" s="35"/>
      <c r="AB122" s="35"/>
      <c r="AC122" s="35"/>
      <c r="AD122" s="35"/>
      <c r="AE122" s="35"/>
      <c r="AR122" s="185" t="s">
        <v>136</v>
      </c>
      <c r="AT122" s="185" t="s">
        <v>131</v>
      </c>
      <c r="AU122" s="185" t="s">
        <v>79</v>
      </c>
      <c r="AY122" s="18" t="s">
        <v>128</v>
      </c>
      <c r="BE122" s="186">
        <f>IF(N122="základní",J122,0)</f>
        <v>0</v>
      </c>
      <c r="BF122" s="186">
        <f>IF(N122="snížená",J122,0)</f>
        <v>0</v>
      </c>
      <c r="BG122" s="186">
        <f>IF(N122="zákl. přenesená",J122,0)</f>
        <v>0</v>
      </c>
      <c r="BH122" s="186">
        <f>IF(N122="sníž. přenesená",J122,0)</f>
        <v>0</v>
      </c>
      <c r="BI122" s="186">
        <f>IF(N122="nulová",J122,0)</f>
        <v>0</v>
      </c>
      <c r="BJ122" s="18" t="s">
        <v>77</v>
      </c>
      <c r="BK122" s="186">
        <f>ROUND(I122*H122,2)</f>
        <v>0</v>
      </c>
      <c r="BL122" s="18" t="s">
        <v>136</v>
      </c>
      <c r="BM122" s="185" t="s">
        <v>936</v>
      </c>
    </row>
    <row r="123" spans="1:47" s="2" customFormat="1" ht="19.5">
      <c r="A123" s="35"/>
      <c r="B123" s="36"/>
      <c r="C123" s="37"/>
      <c r="D123" s="194" t="s">
        <v>274</v>
      </c>
      <c r="E123" s="37"/>
      <c r="F123" s="225" t="s">
        <v>937</v>
      </c>
      <c r="G123" s="37"/>
      <c r="H123" s="37"/>
      <c r="I123" s="189"/>
      <c r="J123" s="37"/>
      <c r="K123" s="37"/>
      <c r="L123" s="40"/>
      <c r="M123" s="190"/>
      <c r="N123" s="191"/>
      <c r="O123" s="65"/>
      <c r="P123" s="65"/>
      <c r="Q123" s="65"/>
      <c r="R123" s="65"/>
      <c r="S123" s="65"/>
      <c r="T123" s="66"/>
      <c r="U123" s="35"/>
      <c r="V123" s="35"/>
      <c r="W123" s="35"/>
      <c r="X123" s="35"/>
      <c r="Y123" s="35"/>
      <c r="Z123" s="35"/>
      <c r="AA123" s="35"/>
      <c r="AB123" s="35"/>
      <c r="AC123" s="35"/>
      <c r="AD123" s="35"/>
      <c r="AE123" s="35"/>
      <c r="AT123" s="18" t="s">
        <v>274</v>
      </c>
      <c r="AU123" s="18" t="s">
        <v>79</v>
      </c>
    </row>
    <row r="124" spans="1:65" s="2" customFormat="1" ht="16.5" customHeight="1">
      <c r="A124" s="35"/>
      <c r="B124" s="36"/>
      <c r="C124" s="174" t="s">
        <v>385</v>
      </c>
      <c r="D124" s="174" t="s">
        <v>131</v>
      </c>
      <c r="E124" s="175" t="s">
        <v>938</v>
      </c>
      <c r="F124" s="176" t="s">
        <v>908</v>
      </c>
      <c r="G124" s="177" t="s">
        <v>730</v>
      </c>
      <c r="H124" s="178">
        <v>1</v>
      </c>
      <c r="I124" s="179"/>
      <c r="J124" s="180">
        <f>ROUND(I124*H124,2)</f>
        <v>0</v>
      </c>
      <c r="K124" s="176" t="s">
        <v>19</v>
      </c>
      <c r="L124" s="40"/>
      <c r="M124" s="181" t="s">
        <v>19</v>
      </c>
      <c r="N124" s="182" t="s">
        <v>40</v>
      </c>
      <c r="O124" s="65"/>
      <c r="P124" s="183">
        <f>O124*H124</f>
        <v>0</v>
      </c>
      <c r="Q124" s="183">
        <v>0</v>
      </c>
      <c r="R124" s="183">
        <f>Q124*H124</f>
        <v>0</v>
      </c>
      <c r="S124" s="183">
        <v>0</v>
      </c>
      <c r="T124" s="184">
        <f>S124*H124</f>
        <v>0</v>
      </c>
      <c r="U124" s="35"/>
      <c r="V124" s="35"/>
      <c r="W124" s="35"/>
      <c r="X124" s="35"/>
      <c r="Y124" s="35"/>
      <c r="Z124" s="35"/>
      <c r="AA124" s="35"/>
      <c r="AB124" s="35"/>
      <c r="AC124" s="35"/>
      <c r="AD124" s="35"/>
      <c r="AE124" s="35"/>
      <c r="AR124" s="185" t="s">
        <v>136</v>
      </c>
      <c r="AT124" s="185" t="s">
        <v>131</v>
      </c>
      <c r="AU124" s="185" t="s">
        <v>79</v>
      </c>
      <c r="AY124" s="18" t="s">
        <v>128</v>
      </c>
      <c r="BE124" s="186">
        <f>IF(N124="základní",J124,0)</f>
        <v>0</v>
      </c>
      <c r="BF124" s="186">
        <f>IF(N124="snížená",J124,0)</f>
        <v>0</v>
      </c>
      <c r="BG124" s="186">
        <f>IF(N124="zákl. přenesená",J124,0)</f>
        <v>0</v>
      </c>
      <c r="BH124" s="186">
        <f>IF(N124="sníž. přenesená",J124,0)</f>
        <v>0</v>
      </c>
      <c r="BI124" s="186">
        <f>IF(N124="nulová",J124,0)</f>
        <v>0</v>
      </c>
      <c r="BJ124" s="18" t="s">
        <v>77</v>
      </c>
      <c r="BK124" s="186">
        <f>ROUND(I124*H124,2)</f>
        <v>0</v>
      </c>
      <c r="BL124" s="18" t="s">
        <v>136</v>
      </c>
      <c r="BM124" s="185" t="s">
        <v>939</v>
      </c>
    </row>
    <row r="125" spans="1:65" s="2" customFormat="1" ht="16.5" customHeight="1">
      <c r="A125" s="35"/>
      <c r="B125" s="36"/>
      <c r="C125" s="174" t="s">
        <v>393</v>
      </c>
      <c r="D125" s="174" t="s">
        <v>131</v>
      </c>
      <c r="E125" s="175" t="s">
        <v>940</v>
      </c>
      <c r="F125" s="176" t="s">
        <v>941</v>
      </c>
      <c r="G125" s="177" t="s">
        <v>730</v>
      </c>
      <c r="H125" s="178">
        <v>1</v>
      </c>
      <c r="I125" s="179"/>
      <c r="J125" s="180">
        <f>ROUND(I125*H125,2)</f>
        <v>0</v>
      </c>
      <c r="K125" s="176" t="s">
        <v>19</v>
      </c>
      <c r="L125" s="40"/>
      <c r="M125" s="181" t="s">
        <v>19</v>
      </c>
      <c r="N125" s="182" t="s">
        <v>40</v>
      </c>
      <c r="O125" s="65"/>
      <c r="P125" s="183">
        <f>O125*H125</f>
        <v>0</v>
      </c>
      <c r="Q125" s="183">
        <v>0</v>
      </c>
      <c r="R125" s="183">
        <f>Q125*H125</f>
        <v>0</v>
      </c>
      <c r="S125" s="183">
        <v>0</v>
      </c>
      <c r="T125" s="184">
        <f>S125*H125</f>
        <v>0</v>
      </c>
      <c r="U125" s="35"/>
      <c r="V125" s="35"/>
      <c r="W125" s="35"/>
      <c r="X125" s="35"/>
      <c r="Y125" s="35"/>
      <c r="Z125" s="35"/>
      <c r="AA125" s="35"/>
      <c r="AB125" s="35"/>
      <c r="AC125" s="35"/>
      <c r="AD125" s="35"/>
      <c r="AE125" s="35"/>
      <c r="AR125" s="185" t="s">
        <v>136</v>
      </c>
      <c r="AT125" s="185" t="s">
        <v>131</v>
      </c>
      <c r="AU125" s="185" t="s">
        <v>79</v>
      </c>
      <c r="AY125" s="18" t="s">
        <v>128</v>
      </c>
      <c r="BE125" s="186">
        <f>IF(N125="základní",J125,0)</f>
        <v>0</v>
      </c>
      <c r="BF125" s="186">
        <f>IF(N125="snížená",J125,0)</f>
        <v>0</v>
      </c>
      <c r="BG125" s="186">
        <f>IF(N125="zákl. přenesená",J125,0)</f>
        <v>0</v>
      </c>
      <c r="BH125" s="186">
        <f>IF(N125="sníž. přenesená",J125,0)</f>
        <v>0</v>
      </c>
      <c r="BI125" s="186">
        <f>IF(N125="nulová",J125,0)</f>
        <v>0</v>
      </c>
      <c r="BJ125" s="18" t="s">
        <v>77</v>
      </c>
      <c r="BK125" s="186">
        <f>ROUND(I125*H125,2)</f>
        <v>0</v>
      </c>
      <c r="BL125" s="18" t="s">
        <v>136</v>
      </c>
      <c r="BM125" s="185" t="s">
        <v>942</v>
      </c>
    </row>
    <row r="126" spans="1:47" s="2" customFormat="1" ht="39">
      <c r="A126" s="35"/>
      <c r="B126" s="36"/>
      <c r="C126" s="37"/>
      <c r="D126" s="194" t="s">
        <v>274</v>
      </c>
      <c r="E126" s="37"/>
      <c r="F126" s="225" t="s">
        <v>943</v>
      </c>
      <c r="G126" s="37"/>
      <c r="H126" s="37"/>
      <c r="I126" s="189"/>
      <c r="J126" s="37"/>
      <c r="K126" s="37"/>
      <c r="L126" s="40"/>
      <c r="M126" s="190"/>
      <c r="N126" s="191"/>
      <c r="O126" s="65"/>
      <c r="P126" s="65"/>
      <c r="Q126" s="65"/>
      <c r="R126" s="65"/>
      <c r="S126" s="65"/>
      <c r="T126" s="66"/>
      <c r="U126" s="35"/>
      <c r="V126" s="35"/>
      <c r="W126" s="35"/>
      <c r="X126" s="35"/>
      <c r="Y126" s="35"/>
      <c r="Z126" s="35"/>
      <c r="AA126" s="35"/>
      <c r="AB126" s="35"/>
      <c r="AC126" s="35"/>
      <c r="AD126" s="35"/>
      <c r="AE126" s="35"/>
      <c r="AT126" s="18" t="s">
        <v>274</v>
      </c>
      <c r="AU126" s="18" t="s">
        <v>79</v>
      </c>
    </row>
    <row r="127" spans="1:65" s="2" customFormat="1" ht="16.5" customHeight="1">
      <c r="A127" s="35"/>
      <c r="B127" s="36"/>
      <c r="C127" s="174" t="s">
        <v>402</v>
      </c>
      <c r="D127" s="174" t="s">
        <v>131</v>
      </c>
      <c r="E127" s="175" t="s">
        <v>944</v>
      </c>
      <c r="F127" s="176" t="s">
        <v>945</v>
      </c>
      <c r="G127" s="177" t="s">
        <v>730</v>
      </c>
      <c r="H127" s="178">
        <v>1</v>
      </c>
      <c r="I127" s="179"/>
      <c r="J127" s="180">
        <f>ROUND(I127*H127,2)</f>
        <v>0</v>
      </c>
      <c r="K127" s="176" t="s">
        <v>19</v>
      </c>
      <c r="L127" s="40"/>
      <c r="M127" s="181" t="s">
        <v>19</v>
      </c>
      <c r="N127" s="182" t="s">
        <v>40</v>
      </c>
      <c r="O127" s="65"/>
      <c r="P127" s="183">
        <f>O127*H127</f>
        <v>0</v>
      </c>
      <c r="Q127" s="183">
        <v>0</v>
      </c>
      <c r="R127" s="183">
        <f>Q127*H127</f>
        <v>0</v>
      </c>
      <c r="S127" s="183">
        <v>0</v>
      </c>
      <c r="T127" s="184">
        <f>S127*H127</f>
        <v>0</v>
      </c>
      <c r="U127" s="35"/>
      <c r="V127" s="35"/>
      <c r="W127" s="35"/>
      <c r="X127" s="35"/>
      <c r="Y127" s="35"/>
      <c r="Z127" s="35"/>
      <c r="AA127" s="35"/>
      <c r="AB127" s="35"/>
      <c r="AC127" s="35"/>
      <c r="AD127" s="35"/>
      <c r="AE127" s="35"/>
      <c r="AR127" s="185" t="s">
        <v>136</v>
      </c>
      <c r="AT127" s="185" t="s">
        <v>131</v>
      </c>
      <c r="AU127" s="185" t="s">
        <v>79</v>
      </c>
      <c r="AY127" s="18" t="s">
        <v>128</v>
      </c>
      <c r="BE127" s="186">
        <f>IF(N127="základní",J127,0)</f>
        <v>0</v>
      </c>
      <c r="BF127" s="186">
        <f>IF(N127="snížená",J127,0)</f>
        <v>0</v>
      </c>
      <c r="BG127" s="186">
        <f>IF(N127="zákl. přenesená",J127,0)</f>
        <v>0</v>
      </c>
      <c r="BH127" s="186">
        <f>IF(N127="sníž. přenesená",J127,0)</f>
        <v>0</v>
      </c>
      <c r="BI127" s="186">
        <f>IF(N127="nulová",J127,0)</f>
        <v>0</v>
      </c>
      <c r="BJ127" s="18" t="s">
        <v>77</v>
      </c>
      <c r="BK127" s="186">
        <f>ROUND(I127*H127,2)</f>
        <v>0</v>
      </c>
      <c r="BL127" s="18" t="s">
        <v>136</v>
      </c>
      <c r="BM127" s="185" t="s">
        <v>946</v>
      </c>
    </row>
    <row r="128" spans="1:47" s="2" customFormat="1" ht="29.25">
      <c r="A128" s="35"/>
      <c r="B128" s="36"/>
      <c r="C128" s="37"/>
      <c r="D128" s="194" t="s">
        <v>274</v>
      </c>
      <c r="E128" s="37"/>
      <c r="F128" s="225" t="s">
        <v>947</v>
      </c>
      <c r="G128" s="37"/>
      <c r="H128" s="37"/>
      <c r="I128" s="189"/>
      <c r="J128" s="37"/>
      <c r="K128" s="37"/>
      <c r="L128" s="40"/>
      <c r="M128" s="190"/>
      <c r="N128" s="191"/>
      <c r="O128" s="65"/>
      <c r="P128" s="65"/>
      <c r="Q128" s="65"/>
      <c r="R128" s="65"/>
      <c r="S128" s="65"/>
      <c r="T128" s="66"/>
      <c r="U128" s="35"/>
      <c r="V128" s="35"/>
      <c r="W128" s="35"/>
      <c r="X128" s="35"/>
      <c r="Y128" s="35"/>
      <c r="Z128" s="35"/>
      <c r="AA128" s="35"/>
      <c r="AB128" s="35"/>
      <c r="AC128" s="35"/>
      <c r="AD128" s="35"/>
      <c r="AE128" s="35"/>
      <c r="AT128" s="18" t="s">
        <v>274</v>
      </c>
      <c r="AU128" s="18" t="s">
        <v>79</v>
      </c>
    </row>
    <row r="129" spans="1:65" s="2" customFormat="1" ht="21.75" customHeight="1">
      <c r="A129" s="35"/>
      <c r="B129" s="36"/>
      <c r="C129" s="174" t="s">
        <v>408</v>
      </c>
      <c r="D129" s="174" t="s">
        <v>131</v>
      </c>
      <c r="E129" s="175" t="s">
        <v>948</v>
      </c>
      <c r="F129" s="176" t="s">
        <v>949</v>
      </c>
      <c r="G129" s="177" t="s">
        <v>19</v>
      </c>
      <c r="H129" s="178">
        <v>1</v>
      </c>
      <c r="I129" s="179"/>
      <c r="J129" s="180">
        <f>ROUND(I129*H129,2)</f>
        <v>0</v>
      </c>
      <c r="K129" s="176" t="s">
        <v>19</v>
      </c>
      <c r="L129" s="40"/>
      <c r="M129" s="181" t="s">
        <v>19</v>
      </c>
      <c r="N129" s="182" t="s">
        <v>40</v>
      </c>
      <c r="O129" s="65"/>
      <c r="P129" s="183">
        <f>O129*H129</f>
        <v>0</v>
      </c>
      <c r="Q129" s="183">
        <v>0</v>
      </c>
      <c r="R129" s="183">
        <f>Q129*H129</f>
        <v>0</v>
      </c>
      <c r="S129" s="183">
        <v>0</v>
      </c>
      <c r="T129" s="184">
        <f>S129*H129</f>
        <v>0</v>
      </c>
      <c r="U129" s="35"/>
      <c r="V129" s="35"/>
      <c r="W129" s="35"/>
      <c r="X129" s="35"/>
      <c r="Y129" s="35"/>
      <c r="Z129" s="35"/>
      <c r="AA129" s="35"/>
      <c r="AB129" s="35"/>
      <c r="AC129" s="35"/>
      <c r="AD129" s="35"/>
      <c r="AE129" s="35"/>
      <c r="AR129" s="185" t="s">
        <v>136</v>
      </c>
      <c r="AT129" s="185" t="s">
        <v>131</v>
      </c>
      <c r="AU129" s="185" t="s">
        <v>79</v>
      </c>
      <c r="AY129" s="18" t="s">
        <v>128</v>
      </c>
      <c r="BE129" s="186">
        <f>IF(N129="základní",J129,0)</f>
        <v>0</v>
      </c>
      <c r="BF129" s="186">
        <f>IF(N129="snížená",J129,0)</f>
        <v>0</v>
      </c>
      <c r="BG129" s="186">
        <f>IF(N129="zákl. přenesená",J129,0)</f>
        <v>0</v>
      </c>
      <c r="BH129" s="186">
        <f>IF(N129="sníž. přenesená",J129,0)</f>
        <v>0</v>
      </c>
      <c r="BI129" s="186">
        <f>IF(N129="nulová",J129,0)</f>
        <v>0</v>
      </c>
      <c r="BJ129" s="18" t="s">
        <v>77</v>
      </c>
      <c r="BK129" s="186">
        <f>ROUND(I129*H129,2)</f>
        <v>0</v>
      </c>
      <c r="BL129" s="18" t="s">
        <v>136</v>
      </c>
      <c r="BM129" s="185" t="s">
        <v>950</v>
      </c>
    </row>
    <row r="130" spans="1:47" s="2" customFormat="1" ht="48.75">
      <c r="A130" s="35"/>
      <c r="B130" s="36"/>
      <c r="C130" s="37"/>
      <c r="D130" s="194" t="s">
        <v>274</v>
      </c>
      <c r="E130" s="37"/>
      <c r="F130" s="225" t="s">
        <v>925</v>
      </c>
      <c r="G130" s="37"/>
      <c r="H130" s="37"/>
      <c r="I130" s="189"/>
      <c r="J130" s="37"/>
      <c r="K130" s="37"/>
      <c r="L130" s="40"/>
      <c r="M130" s="190"/>
      <c r="N130" s="191"/>
      <c r="O130" s="65"/>
      <c r="P130" s="65"/>
      <c r="Q130" s="65"/>
      <c r="R130" s="65"/>
      <c r="S130" s="65"/>
      <c r="T130" s="66"/>
      <c r="U130" s="35"/>
      <c r="V130" s="35"/>
      <c r="W130" s="35"/>
      <c r="X130" s="35"/>
      <c r="Y130" s="35"/>
      <c r="Z130" s="35"/>
      <c r="AA130" s="35"/>
      <c r="AB130" s="35"/>
      <c r="AC130" s="35"/>
      <c r="AD130" s="35"/>
      <c r="AE130" s="35"/>
      <c r="AT130" s="18" t="s">
        <v>274</v>
      </c>
      <c r="AU130" s="18" t="s">
        <v>79</v>
      </c>
    </row>
    <row r="131" spans="1:65" s="2" customFormat="1" ht="16.5" customHeight="1">
      <c r="A131" s="35"/>
      <c r="B131" s="36"/>
      <c r="C131" s="174" t="s">
        <v>414</v>
      </c>
      <c r="D131" s="174" t="s">
        <v>131</v>
      </c>
      <c r="E131" s="175" t="s">
        <v>951</v>
      </c>
      <c r="F131" s="176" t="s">
        <v>905</v>
      </c>
      <c r="G131" s="177" t="s">
        <v>730</v>
      </c>
      <c r="H131" s="178">
        <v>1</v>
      </c>
      <c r="I131" s="179"/>
      <c r="J131" s="180">
        <f>ROUND(I131*H131,2)</f>
        <v>0</v>
      </c>
      <c r="K131" s="176" t="s">
        <v>19</v>
      </c>
      <c r="L131" s="40"/>
      <c r="M131" s="181" t="s">
        <v>19</v>
      </c>
      <c r="N131" s="182" t="s">
        <v>40</v>
      </c>
      <c r="O131" s="65"/>
      <c r="P131" s="183">
        <f>O131*H131</f>
        <v>0</v>
      </c>
      <c r="Q131" s="183">
        <v>0</v>
      </c>
      <c r="R131" s="183">
        <f>Q131*H131</f>
        <v>0</v>
      </c>
      <c r="S131" s="183">
        <v>0</v>
      </c>
      <c r="T131" s="184">
        <f>S131*H131</f>
        <v>0</v>
      </c>
      <c r="U131" s="35"/>
      <c r="V131" s="35"/>
      <c r="W131" s="35"/>
      <c r="X131" s="35"/>
      <c r="Y131" s="35"/>
      <c r="Z131" s="35"/>
      <c r="AA131" s="35"/>
      <c r="AB131" s="35"/>
      <c r="AC131" s="35"/>
      <c r="AD131" s="35"/>
      <c r="AE131" s="35"/>
      <c r="AR131" s="185" t="s">
        <v>136</v>
      </c>
      <c r="AT131" s="185" t="s">
        <v>131</v>
      </c>
      <c r="AU131" s="185" t="s">
        <v>79</v>
      </c>
      <c r="AY131" s="18" t="s">
        <v>128</v>
      </c>
      <c r="BE131" s="186">
        <f>IF(N131="základní",J131,0)</f>
        <v>0</v>
      </c>
      <c r="BF131" s="186">
        <f>IF(N131="snížená",J131,0)</f>
        <v>0</v>
      </c>
      <c r="BG131" s="186">
        <f>IF(N131="zákl. přenesená",J131,0)</f>
        <v>0</v>
      </c>
      <c r="BH131" s="186">
        <f>IF(N131="sníž. přenesená",J131,0)</f>
        <v>0</v>
      </c>
      <c r="BI131" s="186">
        <f>IF(N131="nulová",J131,0)</f>
        <v>0</v>
      </c>
      <c r="BJ131" s="18" t="s">
        <v>77</v>
      </c>
      <c r="BK131" s="186">
        <f>ROUND(I131*H131,2)</f>
        <v>0</v>
      </c>
      <c r="BL131" s="18" t="s">
        <v>136</v>
      </c>
      <c r="BM131" s="185" t="s">
        <v>952</v>
      </c>
    </row>
    <row r="132" spans="1:47" s="2" customFormat="1" ht="19.5">
      <c r="A132" s="35"/>
      <c r="B132" s="36"/>
      <c r="C132" s="37"/>
      <c r="D132" s="194" t="s">
        <v>274</v>
      </c>
      <c r="E132" s="37"/>
      <c r="F132" s="225" t="s">
        <v>868</v>
      </c>
      <c r="G132" s="37"/>
      <c r="H132" s="37"/>
      <c r="I132" s="189"/>
      <c r="J132" s="37"/>
      <c r="K132" s="37"/>
      <c r="L132" s="40"/>
      <c r="M132" s="190"/>
      <c r="N132" s="191"/>
      <c r="O132" s="65"/>
      <c r="P132" s="65"/>
      <c r="Q132" s="65"/>
      <c r="R132" s="65"/>
      <c r="S132" s="65"/>
      <c r="T132" s="66"/>
      <c r="U132" s="35"/>
      <c r="V132" s="35"/>
      <c r="W132" s="35"/>
      <c r="X132" s="35"/>
      <c r="Y132" s="35"/>
      <c r="Z132" s="35"/>
      <c r="AA132" s="35"/>
      <c r="AB132" s="35"/>
      <c r="AC132" s="35"/>
      <c r="AD132" s="35"/>
      <c r="AE132" s="35"/>
      <c r="AT132" s="18" t="s">
        <v>274</v>
      </c>
      <c r="AU132" s="18" t="s">
        <v>79</v>
      </c>
    </row>
    <row r="133" spans="1:65" s="2" customFormat="1" ht="16.5" customHeight="1">
      <c r="A133" s="35"/>
      <c r="B133" s="36"/>
      <c r="C133" s="174" t="s">
        <v>420</v>
      </c>
      <c r="D133" s="174" t="s">
        <v>131</v>
      </c>
      <c r="E133" s="175" t="s">
        <v>953</v>
      </c>
      <c r="F133" s="176" t="s">
        <v>908</v>
      </c>
      <c r="G133" s="177" t="s">
        <v>730</v>
      </c>
      <c r="H133" s="178">
        <v>1</v>
      </c>
      <c r="I133" s="179"/>
      <c r="J133" s="180">
        <f>ROUND(I133*H133,2)</f>
        <v>0</v>
      </c>
      <c r="K133" s="176" t="s">
        <v>19</v>
      </c>
      <c r="L133" s="40"/>
      <c r="M133" s="181" t="s">
        <v>19</v>
      </c>
      <c r="N133" s="182" t="s">
        <v>40</v>
      </c>
      <c r="O133" s="65"/>
      <c r="P133" s="183">
        <f>O133*H133</f>
        <v>0</v>
      </c>
      <c r="Q133" s="183">
        <v>0</v>
      </c>
      <c r="R133" s="183">
        <f>Q133*H133</f>
        <v>0</v>
      </c>
      <c r="S133" s="183">
        <v>0</v>
      </c>
      <c r="T133" s="184">
        <f>S133*H133</f>
        <v>0</v>
      </c>
      <c r="U133" s="35"/>
      <c r="V133" s="35"/>
      <c r="W133" s="35"/>
      <c r="X133" s="35"/>
      <c r="Y133" s="35"/>
      <c r="Z133" s="35"/>
      <c r="AA133" s="35"/>
      <c r="AB133" s="35"/>
      <c r="AC133" s="35"/>
      <c r="AD133" s="35"/>
      <c r="AE133" s="35"/>
      <c r="AR133" s="185" t="s">
        <v>136</v>
      </c>
      <c r="AT133" s="185" t="s">
        <v>131</v>
      </c>
      <c r="AU133" s="185" t="s">
        <v>79</v>
      </c>
      <c r="AY133" s="18" t="s">
        <v>128</v>
      </c>
      <c r="BE133" s="186">
        <f>IF(N133="základní",J133,0)</f>
        <v>0</v>
      </c>
      <c r="BF133" s="186">
        <f>IF(N133="snížená",J133,0)</f>
        <v>0</v>
      </c>
      <c r="BG133" s="186">
        <f>IF(N133="zákl. přenesená",J133,0)</f>
        <v>0</v>
      </c>
      <c r="BH133" s="186">
        <f>IF(N133="sníž. přenesená",J133,0)</f>
        <v>0</v>
      </c>
      <c r="BI133" s="186">
        <f>IF(N133="nulová",J133,0)</f>
        <v>0</v>
      </c>
      <c r="BJ133" s="18" t="s">
        <v>77</v>
      </c>
      <c r="BK133" s="186">
        <f>ROUND(I133*H133,2)</f>
        <v>0</v>
      </c>
      <c r="BL133" s="18" t="s">
        <v>136</v>
      </c>
      <c r="BM133" s="185" t="s">
        <v>954</v>
      </c>
    </row>
    <row r="134" spans="1:65" s="2" customFormat="1" ht="21.75" customHeight="1">
      <c r="A134" s="35"/>
      <c r="B134" s="36"/>
      <c r="C134" s="174" t="s">
        <v>425</v>
      </c>
      <c r="D134" s="174" t="s">
        <v>131</v>
      </c>
      <c r="E134" s="175" t="s">
        <v>955</v>
      </c>
      <c r="F134" s="176" t="s">
        <v>956</v>
      </c>
      <c r="G134" s="177" t="s">
        <v>730</v>
      </c>
      <c r="H134" s="178">
        <v>1</v>
      </c>
      <c r="I134" s="179"/>
      <c r="J134" s="180">
        <f>ROUND(I134*H134,2)</f>
        <v>0</v>
      </c>
      <c r="K134" s="176" t="s">
        <v>19</v>
      </c>
      <c r="L134" s="40"/>
      <c r="M134" s="181" t="s">
        <v>19</v>
      </c>
      <c r="N134" s="182" t="s">
        <v>40</v>
      </c>
      <c r="O134" s="65"/>
      <c r="P134" s="183">
        <f>O134*H134</f>
        <v>0</v>
      </c>
      <c r="Q134" s="183">
        <v>0</v>
      </c>
      <c r="R134" s="183">
        <f>Q134*H134</f>
        <v>0</v>
      </c>
      <c r="S134" s="183">
        <v>0</v>
      </c>
      <c r="T134" s="184">
        <f>S134*H134</f>
        <v>0</v>
      </c>
      <c r="U134" s="35"/>
      <c r="V134" s="35"/>
      <c r="W134" s="35"/>
      <c r="X134" s="35"/>
      <c r="Y134" s="35"/>
      <c r="Z134" s="35"/>
      <c r="AA134" s="35"/>
      <c r="AB134" s="35"/>
      <c r="AC134" s="35"/>
      <c r="AD134" s="35"/>
      <c r="AE134" s="35"/>
      <c r="AR134" s="185" t="s">
        <v>136</v>
      </c>
      <c r="AT134" s="185" t="s">
        <v>131</v>
      </c>
      <c r="AU134" s="185" t="s">
        <v>79</v>
      </c>
      <c r="AY134" s="18" t="s">
        <v>128</v>
      </c>
      <c r="BE134" s="186">
        <f>IF(N134="základní",J134,0)</f>
        <v>0</v>
      </c>
      <c r="BF134" s="186">
        <f>IF(N134="snížená",J134,0)</f>
        <v>0</v>
      </c>
      <c r="BG134" s="186">
        <f>IF(N134="zákl. přenesená",J134,0)</f>
        <v>0</v>
      </c>
      <c r="BH134" s="186">
        <f>IF(N134="sníž. přenesená",J134,0)</f>
        <v>0</v>
      </c>
      <c r="BI134" s="186">
        <f>IF(N134="nulová",J134,0)</f>
        <v>0</v>
      </c>
      <c r="BJ134" s="18" t="s">
        <v>77</v>
      </c>
      <c r="BK134" s="186">
        <f>ROUND(I134*H134,2)</f>
        <v>0</v>
      </c>
      <c r="BL134" s="18" t="s">
        <v>136</v>
      </c>
      <c r="BM134" s="185" t="s">
        <v>957</v>
      </c>
    </row>
    <row r="135" spans="1:47" s="2" customFormat="1" ht="39">
      <c r="A135" s="35"/>
      <c r="B135" s="36"/>
      <c r="C135" s="37"/>
      <c r="D135" s="194" t="s">
        <v>274</v>
      </c>
      <c r="E135" s="37"/>
      <c r="F135" s="225" t="s">
        <v>958</v>
      </c>
      <c r="G135" s="37"/>
      <c r="H135" s="37"/>
      <c r="I135" s="189"/>
      <c r="J135" s="37"/>
      <c r="K135" s="37"/>
      <c r="L135" s="40"/>
      <c r="M135" s="190"/>
      <c r="N135" s="191"/>
      <c r="O135" s="65"/>
      <c r="P135" s="65"/>
      <c r="Q135" s="65"/>
      <c r="R135" s="65"/>
      <c r="S135" s="65"/>
      <c r="T135" s="66"/>
      <c r="U135" s="35"/>
      <c r="V135" s="35"/>
      <c r="W135" s="35"/>
      <c r="X135" s="35"/>
      <c r="Y135" s="35"/>
      <c r="Z135" s="35"/>
      <c r="AA135" s="35"/>
      <c r="AB135" s="35"/>
      <c r="AC135" s="35"/>
      <c r="AD135" s="35"/>
      <c r="AE135" s="35"/>
      <c r="AT135" s="18" t="s">
        <v>274</v>
      </c>
      <c r="AU135" s="18" t="s">
        <v>79</v>
      </c>
    </row>
    <row r="136" spans="1:65" s="2" customFormat="1" ht="16.5" customHeight="1">
      <c r="A136" s="35"/>
      <c r="B136" s="36"/>
      <c r="C136" s="174" t="s">
        <v>430</v>
      </c>
      <c r="D136" s="174" t="s">
        <v>131</v>
      </c>
      <c r="E136" s="175" t="s">
        <v>959</v>
      </c>
      <c r="F136" s="176" t="s">
        <v>960</v>
      </c>
      <c r="G136" s="177" t="s">
        <v>730</v>
      </c>
      <c r="H136" s="178">
        <v>1</v>
      </c>
      <c r="I136" s="179"/>
      <c r="J136" s="180">
        <f>ROUND(I136*H136,2)</f>
        <v>0</v>
      </c>
      <c r="K136" s="176" t="s">
        <v>19</v>
      </c>
      <c r="L136" s="40"/>
      <c r="M136" s="181" t="s">
        <v>19</v>
      </c>
      <c r="N136" s="182" t="s">
        <v>40</v>
      </c>
      <c r="O136" s="65"/>
      <c r="P136" s="183">
        <f>O136*H136</f>
        <v>0</v>
      </c>
      <c r="Q136" s="183">
        <v>0</v>
      </c>
      <c r="R136" s="183">
        <f>Q136*H136</f>
        <v>0</v>
      </c>
      <c r="S136" s="183">
        <v>0</v>
      </c>
      <c r="T136" s="184">
        <f>S136*H136</f>
        <v>0</v>
      </c>
      <c r="U136" s="35"/>
      <c r="V136" s="35"/>
      <c r="W136" s="35"/>
      <c r="X136" s="35"/>
      <c r="Y136" s="35"/>
      <c r="Z136" s="35"/>
      <c r="AA136" s="35"/>
      <c r="AB136" s="35"/>
      <c r="AC136" s="35"/>
      <c r="AD136" s="35"/>
      <c r="AE136" s="35"/>
      <c r="AR136" s="185" t="s">
        <v>136</v>
      </c>
      <c r="AT136" s="185" t="s">
        <v>131</v>
      </c>
      <c r="AU136" s="185" t="s">
        <v>79</v>
      </c>
      <c r="AY136" s="18" t="s">
        <v>128</v>
      </c>
      <c r="BE136" s="186">
        <f>IF(N136="základní",J136,0)</f>
        <v>0</v>
      </c>
      <c r="BF136" s="186">
        <f>IF(N136="snížená",J136,0)</f>
        <v>0</v>
      </c>
      <c r="BG136" s="186">
        <f>IF(N136="zákl. přenesená",J136,0)</f>
        <v>0</v>
      </c>
      <c r="BH136" s="186">
        <f>IF(N136="sníž. přenesená",J136,0)</f>
        <v>0</v>
      </c>
      <c r="BI136" s="186">
        <f>IF(N136="nulová",J136,0)</f>
        <v>0</v>
      </c>
      <c r="BJ136" s="18" t="s">
        <v>77</v>
      </c>
      <c r="BK136" s="186">
        <f>ROUND(I136*H136,2)</f>
        <v>0</v>
      </c>
      <c r="BL136" s="18" t="s">
        <v>136</v>
      </c>
      <c r="BM136" s="185" t="s">
        <v>961</v>
      </c>
    </row>
    <row r="137" spans="1:47" s="2" customFormat="1" ht="48.75">
      <c r="A137" s="35"/>
      <c r="B137" s="36"/>
      <c r="C137" s="37"/>
      <c r="D137" s="194" t="s">
        <v>274</v>
      </c>
      <c r="E137" s="37"/>
      <c r="F137" s="225" t="s">
        <v>962</v>
      </c>
      <c r="G137" s="37"/>
      <c r="H137" s="37"/>
      <c r="I137" s="189"/>
      <c r="J137" s="37"/>
      <c r="K137" s="37"/>
      <c r="L137" s="40"/>
      <c r="M137" s="190"/>
      <c r="N137" s="191"/>
      <c r="O137" s="65"/>
      <c r="P137" s="65"/>
      <c r="Q137" s="65"/>
      <c r="R137" s="65"/>
      <c r="S137" s="65"/>
      <c r="T137" s="66"/>
      <c r="U137" s="35"/>
      <c r="V137" s="35"/>
      <c r="W137" s="35"/>
      <c r="X137" s="35"/>
      <c r="Y137" s="35"/>
      <c r="Z137" s="35"/>
      <c r="AA137" s="35"/>
      <c r="AB137" s="35"/>
      <c r="AC137" s="35"/>
      <c r="AD137" s="35"/>
      <c r="AE137" s="35"/>
      <c r="AT137" s="18" t="s">
        <v>274</v>
      </c>
      <c r="AU137" s="18" t="s">
        <v>79</v>
      </c>
    </row>
    <row r="138" spans="1:65" s="2" customFormat="1" ht="16.5" customHeight="1">
      <c r="A138" s="35"/>
      <c r="B138" s="36"/>
      <c r="C138" s="174" t="s">
        <v>436</v>
      </c>
      <c r="D138" s="174" t="s">
        <v>131</v>
      </c>
      <c r="E138" s="175" t="s">
        <v>963</v>
      </c>
      <c r="F138" s="176" t="s">
        <v>905</v>
      </c>
      <c r="G138" s="177" t="s">
        <v>730</v>
      </c>
      <c r="H138" s="178">
        <v>1</v>
      </c>
      <c r="I138" s="179"/>
      <c r="J138" s="180">
        <f>ROUND(I138*H138,2)</f>
        <v>0</v>
      </c>
      <c r="K138" s="176" t="s">
        <v>19</v>
      </c>
      <c r="L138" s="40"/>
      <c r="M138" s="181" t="s">
        <v>19</v>
      </c>
      <c r="N138" s="182" t="s">
        <v>40</v>
      </c>
      <c r="O138" s="65"/>
      <c r="P138" s="183">
        <f>O138*H138</f>
        <v>0</v>
      </c>
      <c r="Q138" s="183">
        <v>0</v>
      </c>
      <c r="R138" s="183">
        <f>Q138*H138</f>
        <v>0</v>
      </c>
      <c r="S138" s="183">
        <v>0</v>
      </c>
      <c r="T138" s="184">
        <f>S138*H138</f>
        <v>0</v>
      </c>
      <c r="U138" s="35"/>
      <c r="V138" s="35"/>
      <c r="W138" s="35"/>
      <c r="X138" s="35"/>
      <c r="Y138" s="35"/>
      <c r="Z138" s="35"/>
      <c r="AA138" s="35"/>
      <c r="AB138" s="35"/>
      <c r="AC138" s="35"/>
      <c r="AD138" s="35"/>
      <c r="AE138" s="35"/>
      <c r="AR138" s="185" t="s">
        <v>136</v>
      </c>
      <c r="AT138" s="185" t="s">
        <v>131</v>
      </c>
      <c r="AU138" s="185" t="s">
        <v>79</v>
      </c>
      <c r="AY138" s="18" t="s">
        <v>128</v>
      </c>
      <c r="BE138" s="186">
        <f>IF(N138="základní",J138,0)</f>
        <v>0</v>
      </c>
      <c r="BF138" s="186">
        <f>IF(N138="snížená",J138,0)</f>
        <v>0</v>
      </c>
      <c r="BG138" s="186">
        <f>IF(N138="zákl. přenesená",J138,0)</f>
        <v>0</v>
      </c>
      <c r="BH138" s="186">
        <f>IF(N138="sníž. přenesená",J138,0)</f>
        <v>0</v>
      </c>
      <c r="BI138" s="186">
        <f>IF(N138="nulová",J138,0)</f>
        <v>0</v>
      </c>
      <c r="BJ138" s="18" t="s">
        <v>77</v>
      </c>
      <c r="BK138" s="186">
        <f>ROUND(I138*H138,2)</f>
        <v>0</v>
      </c>
      <c r="BL138" s="18" t="s">
        <v>136</v>
      </c>
      <c r="BM138" s="185" t="s">
        <v>964</v>
      </c>
    </row>
    <row r="139" spans="1:47" s="2" customFormat="1" ht="19.5">
      <c r="A139" s="35"/>
      <c r="B139" s="36"/>
      <c r="C139" s="37"/>
      <c r="D139" s="194" t="s">
        <v>274</v>
      </c>
      <c r="E139" s="37"/>
      <c r="F139" s="225" t="s">
        <v>868</v>
      </c>
      <c r="G139" s="37"/>
      <c r="H139" s="37"/>
      <c r="I139" s="189"/>
      <c r="J139" s="37"/>
      <c r="K139" s="37"/>
      <c r="L139" s="40"/>
      <c r="M139" s="190"/>
      <c r="N139" s="191"/>
      <c r="O139" s="65"/>
      <c r="P139" s="65"/>
      <c r="Q139" s="65"/>
      <c r="R139" s="65"/>
      <c r="S139" s="65"/>
      <c r="T139" s="66"/>
      <c r="U139" s="35"/>
      <c r="V139" s="35"/>
      <c r="W139" s="35"/>
      <c r="X139" s="35"/>
      <c r="Y139" s="35"/>
      <c r="Z139" s="35"/>
      <c r="AA139" s="35"/>
      <c r="AB139" s="35"/>
      <c r="AC139" s="35"/>
      <c r="AD139" s="35"/>
      <c r="AE139" s="35"/>
      <c r="AT139" s="18" t="s">
        <v>274</v>
      </c>
      <c r="AU139" s="18" t="s">
        <v>79</v>
      </c>
    </row>
    <row r="140" spans="1:65" s="2" customFormat="1" ht="16.5" customHeight="1">
      <c r="A140" s="35"/>
      <c r="B140" s="36"/>
      <c r="C140" s="174" t="s">
        <v>442</v>
      </c>
      <c r="D140" s="174" t="s">
        <v>131</v>
      </c>
      <c r="E140" s="175" t="s">
        <v>965</v>
      </c>
      <c r="F140" s="176" t="s">
        <v>908</v>
      </c>
      <c r="G140" s="177" t="s">
        <v>730</v>
      </c>
      <c r="H140" s="178">
        <v>1</v>
      </c>
      <c r="I140" s="179"/>
      <c r="J140" s="180">
        <f>ROUND(I140*H140,2)</f>
        <v>0</v>
      </c>
      <c r="K140" s="176" t="s">
        <v>19</v>
      </c>
      <c r="L140" s="40"/>
      <c r="M140" s="181" t="s">
        <v>19</v>
      </c>
      <c r="N140" s="182" t="s">
        <v>40</v>
      </c>
      <c r="O140" s="65"/>
      <c r="P140" s="183">
        <f>O140*H140</f>
        <v>0</v>
      </c>
      <c r="Q140" s="183">
        <v>0</v>
      </c>
      <c r="R140" s="183">
        <f>Q140*H140</f>
        <v>0</v>
      </c>
      <c r="S140" s="183">
        <v>0</v>
      </c>
      <c r="T140" s="184">
        <f>S140*H140</f>
        <v>0</v>
      </c>
      <c r="U140" s="35"/>
      <c r="V140" s="35"/>
      <c r="W140" s="35"/>
      <c r="X140" s="35"/>
      <c r="Y140" s="35"/>
      <c r="Z140" s="35"/>
      <c r="AA140" s="35"/>
      <c r="AB140" s="35"/>
      <c r="AC140" s="35"/>
      <c r="AD140" s="35"/>
      <c r="AE140" s="35"/>
      <c r="AR140" s="185" t="s">
        <v>136</v>
      </c>
      <c r="AT140" s="185" t="s">
        <v>131</v>
      </c>
      <c r="AU140" s="185" t="s">
        <v>79</v>
      </c>
      <c r="AY140" s="18" t="s">
        <v>128</v>
      </c>
      <c r="BE140" s="186">
        <f>IF(N140="základní",J140,0)</f>
        <v>0</v>
      </c>
      <c r="BF140" s="186">
        <f>IF(N140="snížená",J140,0)</f>
        <v>0</v>
      </c>
      <c r="BG140" s="186">
        <f>IF(N140="zákl. přenesená",J140,0)</f>
        <v>0</v>
      </c>
      <c r="BH140" s="186">
        <f>IF(N140="sníž. přenesená",J140,0)</f>
        <v>0</v>
      </c>
      <c r="BI140" s="186">
        <f>IF(N140="nulová",J140,0)</f>
        <v>0</v>
      </c>
      <c r="BJ140" s="18" t="s">
        <v>77</v>
      </c>
      <c r="BK140" s="186">
        <f>ROUND(I140*H140,2)</f>
        <v>0</v>
      </c>
      <c r="BL140" s="18" t="s">
        <v>136</v>
      </c>
      <c r="BM140" s="185" t="s">
        <v>966</v>
      </c>
    </row>
    <row r="141" spans="1:65" s="2" customFormat="1" ht="24.2" customHeight="1">
      <c r="A141" s="35"/>
      <c r="B141" s="36"/>
      <c r="C141" s="174" t="s">
        <v>448</v>
      </c>
      <c r="D141" s="174" t="s">
        <v>131</v>
      </c>
      <c r="E141" s="175" t="s">
        <v>967</v>
      </c>
      <c r="F141" s="176" t="s">
        <v>968</v>
      </c>
      <c r="G141" s="177" t="s">
        <v>969</v>
      </c>
      <c r="H141" s="178">
        <v>1</v>
      </c>
      <c r="I141" s="179"/>
      <c r="J141" s="180">
        <f>ROUND(I141*H141,2)</f>
        <v>0</v>
      </c>
      <c r="K141" s="176" t="s">
        <v>19</v>
      </c>
      <c r="L141" s="40"/>
      <c r="M141" s="181" t="s">
        <v>19</v>
      </c>
      <c r="N141" s="182" t="s">
        <v>40</v>
      </c>
      <c r="O141" s="65"/>
      <c r="P141" s="183">
        <f>O141*H141</f>
        <v>0</v>
      </c>
      <c r="Q141" s="183">
        <v>0</v>
      </c>
      <c r="R141" s="183">
        <f>Q141*H141</f>
        <v>0</v>
      </c>
      <c r="S141" s="183">
        <v>0</v>
      </c>
      <c r="T141" s="184">
        <f>S141*H141</f>
        <v>0</v>
      </c>
      <c r="U141" s="35"/>
      <c r="V141" s="35"/>
      <c r="W141" s="35"/>
      <c r="X141" s="35"/>
      <c r="Y141" s="35"/>
      <c r="Z141" s="35"/>
      <c r="AA141" s="35"/>
      <c r="AB141" s="35"/>
      <c r="AC141" s="35"/>
      <c r="AD141" s="35"/>
      <c r="AE141" s="35"/>
      <c r="AR141" s="185" t="s">
        <v>136</v>
      </c>
      <c r="AT141" s="185" t="s">
        <v>131</v>
      </c>
      <c r="AU141" s="185" t="s">
        <v>79</v>
      </c>
      <c r="AY141" s="18" t="s">
        <v>128</v>
      </c>
      <c r="BE141" s="186">
        <f>IF(N141="základní",J141,0)</f>
        <v>0</v>
      </c>
      <c r="BF141" s="186">
        <f>IF(N141="snížená",J141,0)</f>
        <v>0</v>
      </c>
      <c r="BG141" s="186">
        <f>IF(N141="zákl. přenesená",J141,0)</f>
        <v>0</v>
      </c>
      <c r="BH141" s="186">
        <f>IF(N141="sníž. přenesená",J141,0)</f>
        <v>0</v>
      </c>
      <c r="BI141" s="186">
        <f>IF(N141="nulová",J141,0)</f>
        <v>0</v>
      </c>
      <c r="BJ141" s="18" t="s">
        <v>77</v>
      </c>
      <c r="BK141" s="186">
        <f>ROUND(I141*H141,2)</f>
        <v>0</v>
      </c>
      <c r="BL141" s="18" t="s">
        <v>136</v>
      </c>
      <c r="BM141" s="185" t="s">
        <v>970</v>
      </c>
    </row>
    <row r="142" spans="1:65" s="2" customFormat="1" ht="16.5" customHeight="1">
      <c r="A142" s="35"/>
      <c r="B142" s="36"/>
      <c r="C142" s="174" t="s">
        <v>455</v>
      </c>
      <c r="D142" s="174" t="s">
        <v>131</v>
      </c>
      <c r="E142" s="175" t="s">
        <v>971</v>
      </c>
      <c r="F142" s="176" t="s">
        <v>972</v>
      </c>
      <c r="G142" s="177" t="s">
        <v>730</v>
      </c>
      <c r="H142" s="178">
        <v>1</v>
      </c>
      <c r="I142" s="179"/>
      <c r="J142" s="180">
        <f>ROUND(I142*H142,2)</f>
        <v>0</v>
      </c>
      <c r="K142" s="176" t="s">
        <v>19</v>
      </c>
      <c r="L142" s="40"/>
      <c r="M142" s="181" t="s">
        <v>19</v>
      </c>
      <c r="N142" s="182" t="s">
        <v>40</v>
      </c>
      <c r="O142" s="65"/>
      <c r="P142" s="183">
        <f>O142*H142</f>
        <v>0</v>
      </c>
      <c r="Q142" s="183">
        <v>0</v>
      </c>
      <c r="R142" s="183">
        <f>Q142*H142</f>
        <v>0</v>
      </c>
      <c r="S142" s="183">
        <v>0</v>
      </c>
      <c r="T142" s="184">
        <f>S142*H142</f>
        <v>0</v>
      </c>
      <c r="U142" s="35"/>
      <c r="V142" s="35"/>
      <c r="W142" s="35"/>
      <c r="X142" s="35"/>
      <c r="Y142" s="35"/>
      <c r="Z142" s="35"/>
      <c r="AA142" s="35"/>
      <c r="AB142" s="35"/>
      <c r="AC142" s="35"/>
      <c r="AD142" s="35"/>
      <c r="AE142" s="35"/>
      <c r="AR142" s="185" t="s">
        <v>136</v>
      </c>
      <c r="AT142" s="185" t="s">
        <v>131</v>
      </c>
      <c r="AU142" s="185" t="s">
        <v>79</v>
      </c>
      <c r="AY142" s="18" t="s">
        <v>128</v>
      </c>
      <c r="BE142" s="186">
        <f>IF(N142="základní",J142,0)</f>
        <v>0</v>
      </c>
      <c r="BF142" s="186">
        <f>IF(N142="snížená",J142,0)</f>
        <v>0</v>
      </c>
      <c r="BG142" s="186">
        <f>IF(N142="zákl. přenesená",J142,0)</f>
        <v>0</v>
      </c>
      <c r="BH142" s="186">
        <f>IF(N142="sníž. přenesená",J142,0)</f>
        <v>0</v>
      </c>
      <c r="BI142" s="186">
        <f>IF(N142="nulová",J142,0)</f>
        <v>0</v>
      </c>
      <c r="BJ142" s="18" t="s">
        <v>77</v>
      </c>
      <c r="BK142" s="186">
        <f>ROUND(I142*H142,2)</f>
        <v>0</v>
      </c>
      <c r="BL142" s="18" t="s">
        <v>136</v>
      </c>
      <c r="BM142" s="185" t="s">
        <v>973</v>
      </c>
    </row>
    <row r="143" spans="1:47" s="2" customFormat="1" ht="175.5">
      <c r="A143" s="35"/>
      <c r="B143" s="36"/>
      <c r="C143" s="37"/>
      <c r="D143" s="194" t="s">
        <v>274</v>
      </c>
      <c r="E143" s="37"/>
      <c r="F143" s="225" t="s">
        <v>974</v>
      </c>
      <c r="G143" s="37"/>
      <c r="H143" s="37"/>
      <c r="I143" s="189"/>
      <c r="J143" s="37"/>
      <c r="K143" s="37"/>
      <c r="L143" s="40"/>
      <c r="M143" s="190"/>
      <c r="N143" s="191"/>
      <c r="O143" s="65"/>
      <c r="P143" s="65"/>
      <c r="Q143" s="65"/>
      <c r="R143" s="65"/>
      <c r="S143" s="65"/>
      <c r="T143" s="66"/>
      <c r="U143" s="35"/>
      <c r="V143" s="35"/>
      <c r="W143" s="35"/>
      <c r="X143" s="35"/>
      <c r="Y143" s="35"/>
      <c r="Z143" s="35"/>
      <c r="AA143" s="35"/>
      <c r="AB143" s="35"/>
      <c r="AC143" s="35"/>
      <c r="AD143" s="35"/>
      <c r="AE143" s="35"/>
      <c r="AT143" s="18" t="s">
        <v>274</v>
      </c>
      <c r="AU143" s="18" t="s">
        <v>79</v>
      </c>
    </row>
    <row r="144" spans="1:65" s="2" customFormat="1" ht="16.5" customHeight="1">
      <c r="A144" s="35"/>
      <c r="B144" s="36"/>
      <c r="C144" s="174" t="s">
        <v>469</v>
      </c>
      <c r="D144" s="174" t="s">
        <v>131</v>
      </c>
      <c r="E144" s="175" t="s">
        <v>975</v>
      </c>
      <c r="F144" s="176" t="s">
        <v>976</v>
      </c>
      <c r="G144" s="177" t="s">
        <v>730</v>
      </c>
      <c r="H144" s="178">
        <v>1</v>
      </c>
      <c r="I144" s="179"/>
      <c r="J144" s="180">
        <f>ROUND(I144*H144,2)</f>
        <v>0</v>
      </c>
      <c r="K144" s="176" t="s">
        <v>19</v>
      </c>
      <c r="L144" s="40"/>
      <c r="M144" s="181" t="s">
        <v>19</v>
      </c>
      <c r="N144" s="182" t="s">
        <v>40</v>
      </c>
      <c r="O144" s="65"/>
      <c r="P144" s="183">
        <f>O144*H144</f>
        <v>0</v>
      </c>
      <c r="Q144" s="183">
        <v>0</v>
      </c>
      <c r="R144" s="183">
        <f>Q144*H144</f>
        <v>0</v>
      </c>
      <c r="S144" s="183">
        <v>0</v>
      </c>
      <c r="T144" s="184">
        <f>S144*H144</f>
        <v>0</v>
      </c>
      <c r="U144" s="35"/>
      <c r="V144" s="35"/>
      <c r="W144" s="35"/>
      <c r="X144" s="35"/>
      <c r="Y144" s="35"/>
      <c r="Z144" s="35"/>
      <c r="AA144" s="35"/>
      <c r="AB144" s="35"/>
      <c r="AC144" s="35"/>
      <c r="AD144" s="35"/>
      <c r="AE144" s="35"/>
      <c r="AR144" s="185" t="s">
        <v>243</v>
      </c>
      <c r="AT144" s="185" t="s">
        <v>131</v>
      </c>
      <c r="AU144" s="185" t="s">
        <v>79</v>
      </c>
      <c r="AY144" s="18" t="s">
        <v>128</v>
      </c>
      <c r="BE144" s="186">
        <f>IF(N144="základní",J144,0)</f>
        <v>0</v>
      </c>
      <c r="BF144" s="186">
        <f>IF(N144="snížená",J144,0)</f>
        <v>0</v>
      </c>
      <c r="BG144" s="186">
        <f>IF(N144="zákl. přenesená",J144,0)</f>
        <v>0</v>
      </c>
      <c r="BH144" s="186">
        <f>IF(N144="sníž. přenesená",J144,0)</f>
        <v>0</v>
      </c>
      <c r="BI144" s="186">
        <f>IF(N144="nulová",J144,0)</f>
        <v>0</v>
      </c>
      <c r="BJ144" s="18" t="s">
        <v>77</v>
      </c>
      <c r="BK144" s="186">
        <f>ROUND(I144*H144,2)</f>
        <v>0</v>
      </c>
      <c r="BL144" s="18" t="s">
        <v>243</v>
      </c>
      <c r="BM144" s="185" t="s">
        <v>977</v>
      </c>
    </row>
    <row r="145" spans="1:47" s="2" customFormat="1" ht="97.5">
      <c r="A145" s="35"/>
      <c r="B145" s="36"/>
      <c r="C145" s="37"/>
      <c r="D145" s="194" t="s">
        <v>274</v>
      </c>
      <c r="E145" s="37"/>
      <c r="F145" s="225" t="s">
        <v>978</v>
      </c>
      <c r="G145" s="37"/>
      <c r="H145" s="37"/>
      <c r="I145" s="189"/>
      <c r="J145" s="37"/>
      <c r="K145" s="37"/>
      <c r="L145" s="40"/>
      <c r="M145" s="190"/>
      <c r="N145" s="191"/>
      <c r="O145" s="65"/>
      <c r="P145" s="65"/>
      <c r="Q145" s="65"/>
      <c r="R145" s="65"/>
      <c r="S145" s="65"/>
      <c r="T145" s="66"/>
      <c r="U145" s="35"/>
      <c r="V145" s="35"/>
      <c r="W145" s="35"/>
      <c r="X145" s="35"/>
      <c r="Y145" s="35"/>
      <c r="Z145" s="35"/>
      <c r="AA145" s="35"/>
      <c r="AB145" s="35"/>
      <c r="AC145" s="35"/>
      <c r="AD145" s="35"/>
      <c r="AE145" s="35"/>
      <c r="AT145" s="18" t="s">
        <v>274</v>
      </c>
      <c r="AU145" s="18" t="s">
        <v>79</v>
      </c>
    </row>
    <row r="146" spans="1:65" s="2" customFormat="1" ht="16.5" customHeight="1">
      <c r="A146" s="35"/>
      <c r="B146" s="36"/>
      <c r="C146" s="174" t="s">
        <v>79</v>
      </c>
      <c r="D146" s="174" t="s">
        <v>131</v>
      </c>
      <c r="E146" s="175" t="s">
        <v>79</v>
      </c>
      <c r="F146" s="176" t="s">
        <v>979</v>
      </c>
      <c r="G146" s="177" t="s">
        <v>19</v>
      </c>
      <c r="H146" s="178">
        <v>0</v>
      </c>
      <c r="I146" s="179"/>
      <c r="J146" s="180">
        <f>ROUND(I146*H146,2)</f>
        <v>0</v>
      </c>
      <c r="K146" s="176" t="s">
        <v>19</v>
      </c>
      <c r="L146" s="40"/>
      <c r="M146" s="181" t="s">
        <v>19</v>
      </c>
      <c r="N146" s="182" t="s">
        <v>40</v>
      </c>
      <c r="O146" s="65"/>
      <c r="P146" s="183">
        <f>O146*H146</f>
        <v>0</v>
      </c>
      <c r="Q146" s="183">
        <v>0</v>
      </c>
      <c r="R146" s="183">
        <f>Q146*H146</f>
        <v>0</v>
      </c>
      <c r="S146" s="183">
        <v>0</v>
      </c>
      <c r="T146" s="184">
        <f>S146*H146</f>
        <v>0</v>
      </c>
      <c r="U146" s="35"/>
      <c r="V146" s="35"/>
      <c r="W146" s="35"/>
      <c r="X146" s="35"/>
      <c r="Y146" s="35"/>
      <c r="Z146" s="35"/>
      <c r="AA146" s="35"/>
      <c r="AB146" s="35"/>
      <c r="AC146" s="35"/>
      <c r="AD146" s="35"/>
      <c r="AE146" s="35"/>
      <c r="AR146" s="185" t="s">
        <v>243</v>
      </c>
      <c r="AT146" s="185" t="s">
        <v>131</v>
      </c>
      <c r="AU146" s="185" t="s">
        <v>79</v>
      </c>
      <c r="AY146" s="18" t="s">
        <v>128</v>
      </c>
      <c r="BE146" s="186">
        <f>IF(N146="základní",J146,0)</f>
        <v>0</v>
      </c>
      <c r="BF146" s="186">
        <f>IF(N146="snížená",J146,0)</f>
        <v>0</v>
      </c>
      <c r="BG146" s="186">
        <f>IF(N146="zákl. přenesená",J146,0)</f>
        <v>0</v>
      </c>
      <c r="BH146" s="186">
        <f>IF(N146="sníž. přenesená",J146,0)</f>
        <v>0</v>
      </c>
      <c r="BI146" s="186">
        <f>IF(N146="nulová",J146,0)</f>
        <v>0</v>
      </c>
      <c r="BJ146" s="18" t="s">
        <v>77</v>
      </c>
      <c r="BK146" s="186">
        <f>ROUND(I146*H146,2)</f>
        <v>0</v>
      </c>
      <c r="BL146" s="18" t="s">
        <v>243</v>
      </c>
      <c r="BM146" s="185" t="s">
        <v>980</v>
      </c>
    </row>
    <row r="147" spans="1:65" s="2" customFormat="1" ht="16.5" customHeight="1">
      <c r="A147" s="35"/>
      <c r="B147" s="36"/>
      <c r="C147" s="174" t="s">
        <v>184</v>
      </c>
      <c r="D147" s="174" t="s">
        <v>131</v>
      </c>
      <c r="E147" s="175" t="s">
        <v>981</v>
      </c>
      <c r="F147" s="176" t="s">
        <v>982</v>
      </c>
      <c r="G147" s="177" t="s">
        <v>730</v>
      </c>
      <c r="H147" s="178">
        <v>1</v>
      </c>
      <c r="I147" s="179"/>
      <c r="J147" s="180">
        <f>ROUND(I147*H147,2)</f>
        <v>0</v>
      </c>
      <c r="K147" s="176" t="s">
        <v>19</v>
      </c>
      <c r="L147" s="40"/>
      <c r="M147" s="181" t="s">
        <v>19</v>
      </c>
      <c r="N147" s="182" t="s">
        <v>40</v>
      </c>
      <c r="O147" s="65"/>
      <c r="P147" s="183">
        <f>O147*H147</f>
        <v>0</v>
      </c>
      <c r="Q147" s="183">
        <v>0</v>
      </c>
      <c r="R147" s="183">
        <f>Q147*H147</f>
        <v>0</v>
      </c>
      <c r="S147" s="183">
        <v>0</v>
      </c>
      <c r="T147" s="184">
        <f>S147*H147</f>
        <v>0</v>
      </c>
      <c r="U147" s="35"/>
      <c r="V147" s="35"/>
      <c r="W147" s="35"/>
      <c r="X147" s="35"/>
      <c r="Y147" s="35"/>
      <c r="Z147" s="35"/>
      <c r="AA147" s="35"/>
      <c r="AB147" s="35"/>
      <c r="AC147" s="35"/>
      <c r="AD147" s="35"/>
      <c r="AE147" s="35"/>
      <c r="AR147" s="185" t="s">
        <v>136</v>
      </c>
      <c r="AT147" s="185" t="s">
        <v>131</v>
      </c>
      <c r="AU147" s="185" t="s">
        <v>79</v>
      </c>
      <c r="AY147" s="18" t="s">
        <v>128</v>
      </c>
      <c r="BE147" s="186">
        <f>IF(N147="základní",J147,0)</f>
        <v>0</v>
      </c>
      <c r="BF147" s="186">
        <f>IF(N147="snížená",J147,0)</f>
        <v>0</v>
      </c>
      <c r="BG147" s="186">
        <f>IF(N147="zákl. přenesená",J147,0)</f>
        <v>0</v>
      </c>
      <c r="BH147" s="186">
        <f>IF(N147="sníž. přenesená",J147,0)</f>
        <v>0</v>
      </c>
      <c r="BI147" s="186">
        <f>IF(N147="nulová",J147,0)</f>
        <v>0</v>
      </c>
      <c r="BJ147" s="18" t="s">
        <v>77</v>
      </c>
      <c r="BK147" s="186">
        <f>ROUND(I147*H147,2)</f>
        <v>0</v>
      </c>
      <c r="BL147" s="18" t="s">
        <v>136</v>
      </c>
      <c r="BM147" s="185" t="s">
        <v>983</v>
      </c>
    </row>
    <row r="148" spans="1:47" s="2" customFormat="1" ht="19.5">
      <c r="A148" s="35"/>
      <c r="B148" s="36"/>
      <c r="C148" s="37"/>
      <c r="D148" s="194" t="s">
        <v>274</v>
      </c>
      <c r="E148" s="37"/>
      <c r="F148" s="225" t="s">
        <v>864</v>
      </c>
      <c r="G148" s="37"/>
      <c r="H148" s="37"/>
      <c r="I148" s="189"/>
      <c r="J148" s="37"/>
      <c r="K148" s="37"/>
      <c r="L148" s="40"/>
      <c r="M148" s="190"/>
      <c r="N148" s="191"/>
      <c r="O148" s="65"/>
      <c r="P148" s="65"/>
      <c r="Q148" s="65"/>
      <c r="R148" s="65"/>
      <c r="S148" s="65"/>
      <c r="T148" s="66"/>
      <c r="U148" s="35"/>
      <c r="V148" s="35"/>
      <c r="W148" s="35"/>
      <c r="X148" s="35"/>
      <c r="Y148" s="35"/>
      <c r="Z148" s="35"/>
      <c r="AA148" s="35"/>
      <c r="AB148" s="35"/>
      <c r="AC148" s="35"/>
      <c r="AD148" s="35"/>
      <c r="AE148" s="35"/>
      <c r="AT148" s="18" t="s">
        <v>274</v>
      </c>
      <c r="AU148" s="18" t="s">
        <v>79</v>
      </c>
    </row>
    <row r="149" spans="1:65" s="2" customFormat="1" ht="16.5" customHeight="1">
      <c r="A149" s="35"/>
      <c r="B149" s="36"/>
      <c r="C149" s="174" t="s">
        <v>189</v>
      </c>
      <c r="D149" s="174" t="s">
        <v>131</v>
      </c>
      <c r="E149" s="175" t="s">
        <v>984</v>
      </c>
      <c r="F149" s="176" t="s">
        <v>905</v>
      </c>
      <c r="G149" s="177" t="s">
        <v>730</v>
      </c>
      <c r="H149" s="178">
        <v>1</v>
      </c>
      <c r="I149" s="179"/>
      <c r="J149" s="180">
        <f>ROUND(I149*H149,2)</f>
        <v>0</v>
      </c>
      <c r="K149" s="176" t="s">
        <v>19</v>
      </c>
      <c r="L149" s="40"/>
      <c r="M149" s="181" t="s">
        <v>19</v>
      </c>
      <c r="N149" s="182" t="s">
        <v>40</v>
      </c>
      <c r="O149" s="65"/>
      <c r="P149" s="183">
        <f>O149*H149</f>
        <v>0</v>
      </c>
      <c r="Q149" s="183">
        <v>0</v>
      </c>
      <c r="R149" s="183">
        <f>Q149*H149</f>
        <v>0</v>
      </c>
      <c r="S149" s="183">
        <v>0</v>
      </c>
      <c r="T149" s="184">
        <f>S149*H149</f>
        <v>0</v>
      </c>
      <c r="U149" s="35"/>
      <c r="V149" s="35"/>
      <c r="W149" s="35"/>
      <c r="X149" s="35"/>
      <c r="Y149" s="35"/>
      <c r="Z149" s="35"/>
      <c r="AA149" s="35"/>
      <c r="AB149" s="35"/>
      <c r="AC149" s="35"/>
      <c r="AD149" s="35"/>
      <c r="AE149" s="35"/>
      <c r="AR149" s="185" t="s">
        <v>136</v>
      </c>
      <c r="AT149" s="185" t="s">
        <v>131</v>
      </c>
      <c r="AU149" s="185" t="s">
        <v>79</v>
      </c>
      <c r="AY149" s="18" t="s">
        <v>128</v>
      </c>
      <c r="BE149" s="186">
        <f>IF(N149="základní",J149,0)</f>
        <v>0</v>
      </c>
      <c r="BF149" s="186">
        <f>IF(N149="snížená",J149,0)</f>
        <v>0</v>
      </c>
      <c r="BG149" s="186">
        <f>IF(N149="zákl. přenesená",J149,0)</f>
        <v>0</v>
      </c>
      <c r="BH149" s="186">
        <f>IF(N149="sníž. přenesená",J149,0)</f>
        <v>0</v>
      </c>
      <c r="BI149" s="186">
        <f>IF(N149="nulová",J149,0)</f>
        <v>0</v>
      </c>
      <c r="BJ149" s="18" t="s">
        <v>77</v>
      </c>
      <c r="BK149" s="186">
        <f>ROUND(I149*H149,2)</f>
        <v>0</v>
      </c>
      <c r="BL149" s="18" t="s">
        <v>136</v>
      </c>
      <c r="BM149" s="185" t="s">
        <v>985</v>
      </c>
    </row>
    <row r="150" spans="1:47" s="2" customFormat="1" ht="19.5">
      <c r="A150" s="35"/>
      <c r="B150" s="36"/>
      <c r="C150" s="37"/>
      <c r="D150" s="194" t="s">
        <v>274</v>
      </c>
      <c r="E150" s="37"/>
      <c r="F150" s="225" t="s">
        <v>868</v>
      </c>
      <c r="G150" s="37"/>
      <c r="H150" s="37"/>
      <c r="I150" s="189"/>
      <c r="J150" s="37"/>
      <c r="K150" s="37"/>
      <c r="L150" s="40"/>
      <c r="M150" s="190"/>
      <c r="N150" s="191"/>
      <c r="O150" s="65"/>
      <c r="P150" s="65"/>
      <c r="Q150" s="65"/>
      <c r="R150" s="65"/>
      <c r="S150" s="65"/>
      <c r="T150" s="66"/>
      <c r="U150" s="35"/>
      <c r="V150" s="35"/>
      <c r="W150" s="35"/>
      <c r="X150" s="35"/>
      <c r="Y150" s="35"/>
      <c r="Z150" s="35"/>
      <c r="AA150" s="35"/>
      <c r="AB150" s="35"/>
      <c r="AC150" s="35"/>
      <c r="AD150" s="35"/>
      <c r="AE150" s="35"/>
      <c r="AT150" s="18" t="s">
        <v>274</v>
      </c>
      <c r="AU150" s="18" t="s">
        <v>79</v>
      </c>
    </row>
    <row r="151" spans="1:65" s="2" customFormat="1" ht="16.5" customHeight="1">
      <c r="A151" s="35"/>
      <c r="B151" s="36"/>
      <c r="C151" s="174" t="s">
        <v>196</v>
      </c>
      <c r="D151" s="174" t="s">
        <v>131</v>
      </c>
      <c r="E151" s="175" t="s">
        <v>986</v>
      </c>
      <c r="F151" s="176" t="s">
        <v>987</v>
      </c>
      <c r="G151" s="177" t="s">
        <v>730</v>
      </c>
      <c r="H151" s="178">
        <v>1</v>
      </c>
      <c r="I151" s="179"/>
      <c r="J151" s="180">
        <f>ROUND(I151*H151,2)</f>
        <v>0</v>
      </c>
      <c r="K151" s="176" t="s">
        <v>19</v>
      </c>
      <c r="L151" s="40"/>
      <c r="M151" s="181" t="s">
        <v>19</v>
      </c>
      <c r="N151" s="182" t="s">
        <v>40</v>
      </c>
      <c r="O151" s="65"/>
      <c r="P151" s="183">
        <f>O151*H151</f>
        <v>0</v>
      </c>
      <c r="Q151" s="183">
        <v>0</v>
      </c>
      <c r="R151" s="183">
        <f>Q151*H151</f>
        <v>0</v>
      </c>
      <c r="S151" s="183">
        <v>0</v>
      </c>
      <c r="T151" s="184">
        <f>S151*H151</f>
        <v>0</v>
      </c>
      <c r="U151" s="35"/>
      <c r="V151" s="35"/>
      <c r="W151" s="35"/>
      <c r="X151" s="35"/>
      <c r="Y151" s="35"/>
      <c r="Z151" s="35"/>
      <c r="AA151" s="35"/>
      <c r="AB151" s="35"/>
      <c r="AC151" s="35"/>
      <c r="AD151" s="35"/>
      <c r="AE151" s="35"/>
      <c r="AR151" s="185" t="s">
        <v>136</v>
      </c>
      <c r="AT151" s="185" t="s">
        <v>131</v>
      </c>
      <c r="AU151" s="185" t="s">
        <v>79</v>
      </c>
      <c r="AY151" s="18" t="s">
        <v>128</v>
      </c>
      <c r="BE151" s="186">
        <f>IF(N151="základní",J151,0)</f>
        <v>0</v>
      </c>
      <c r="BF151" s="186">
        <f>IF(N151="snížená",J151,0)</f>
        <v>0</v>
      </c>
      <c r="BG151" s="186">
        <f>IF(N151="zákl. přenesená",J151,0)</f>
        <v>0</v>
      </c>
      <c r="BH151" s="186">
        <f>IF(N151="sníž. přenesená",J151,0)</f>
        <v>0</v>
      </c>
      <c r="BI151" s="186">
        <f>IF(N151="nulová",J151,0)</f>
        <v>0</v>
      </c>
      <c r="BJ151" s="18" t="s">
        <v>77</v>
      </c>
      <c r="BK151" s="186">
        <f>ROUND(I151*H151,2)</f>
        <v>0</v>
      </c>
      <c r="BL151" s="18" t="s">
        <v>136</v>
      </c>
      <c r="BM151" s="185" t="s">
        <v>988</v>
      </c>
    </row>
    <row r="152" spans="1:65" s="2" customFormat="1" ht="16.5" customHeight="1">
      <c r="A152" s="35"/>
      <c r="B152" s="36"/>
      <c r="C152" s="174" t="s">
        <v>201</v>
      </c>
      <c r="D152" s="174" t="s">
        <v>131</v>
      </c>
      <c r="E152" s="175" t="s">
        <v>989</v>
      </c>
      <c r="F152" s="176" t="s">
        <v>990</v>
      </c>
      <c r="G152" s="177" t="s">
        <v>730</v>
      </c>
      <c r="H152" s="178">
        <v>1</v>
      </c>
      <c r="I152" s="179"/>
      <c r="J152" s="180">
        <f>ROUND(I152*H152,2)</f>
        <v>0</v>
      </c>
      <c r="K152" s="176" t="s">
        <v>19</v>
      </c>
      <c r="L152" s="40"/>
      <c r="M152" s="181" t="s">
        <v>19</v>
      </c>
      <c r="N152" s="182" t="s">
        <v>40</v>
      </c>
      <c r="O152" s="65"/>
      <c r="P152" s="183">
        <f>O152*H152</f>
        <v>0</v>
      </c>
      <c r="Q152" s="183">
        <v>0</v>
      </c>
      <c r="R152" s="183">
        <f>Q152*H152</f>
        <v>0</v>
      </c>
      <c r="S152" s="183">
        <v>0</v>
      </c>
      <c r="T152" s="184">
        <f>S152*H152</f>
        <v>0</v>
      </c>
      <c r="U152" s="35"/>
      <c r="V152" s="35"/>
      <c r="W152" s="35"/>
      <c r="X152" s="35"/>
      <c r="Y152" s="35"/>
      <c r="Z152" s="35"/>
      <c r="AA152" s="35"/>
      <c r="AB152" s="35"/>
      <c r="AC152" s="35"/>
      <c r="AD152" s="35"/>
      <c r="AE152" s="35"/>
      <c r="AR152" s="185" t="s">
        <v>136</v>
      </c>
      <c r="AT152" s="185" t="s">
        <v>131</v>
      </c>
      <c r="AU152" s="185" t="s">
        <v>79</v>
      </c>
      <c r="AY152" s="18" t="s">
        <v>128</v>
      </c>
      <c r="BE152" s="186">
        <f>IF(N152="základní",J152,0)</f>
        <v>0</v>
      </c>
      <c r="BF152" s="186">
        <f>IF(N152="snížená",J152,0)</f>
        <v>0</v>
      </c>
      <c r="BG152" s="186">
        <f>IF(N152="zákl. přenesená",J152,0)</f>
        <v>0</v>
      </c>
      <c r="BH152" s="186">
        <f>IF(N152="sníž. přenesená",J152,0)</f>
        <v>0</v>
      </c>
      <c r="BI152" s="186">
        <f>IF(N152="nulová",J152,0)</f>
        <v>0</v>
      </c>
      <c r="BJ152" s="18" t="s">
        <v>77</v>
      </c>
      <c r="BK152" s="186">
        <f>ROUND(I152*H152,2)</f>
        <v>0</v>
      </c>
      <c r="BL152" s="18" t="s">
        <v>136</v>
      </c>
      <c r="BM152" s="185" t="s">
        <v>991</v>
      </c>
    </row>
    <row r="153" spans="1:47" s="2" customFormat="1" ht="39">
      <c r="A153" s="35"/>
      <c r="B153" s="36"/>
      <c r="C153" s="37"/>
      <c r="D153" s="194" t="s">
        <v>274</v>
      </c>
      <c r="E153" s="37"/>
      <c r="F153" s="225" t="s">
        <v>992</v>
      </c>
      <c r="G153" s="37"/>
      <c r="H153" s="37"/>
      <c r="I153" s="189"/>
      <c r="J153" s="37"/>
      <c r="K153" s="37"/>
      <c r="L153" s="40"/>
      <c r="M153" s="190"/>
      <c r="N153" s="191"/>
      <c r="O153" s="65"/>
      <c r="P153" s="65"/>
      <c r="Q153" s="65"/>
      <c r="R153" s="65"/>
      <c r="S153" s="65"/>
      <c r="T153" s="66"/>
      <c r="U153" s="35"/>
      <c r="V153" s="35"/>
      <c r="W153" s="35"/>
      <c r="X153" s="35"/>
      <c r="Y153" s="35"/>
      <c r="Z153" s="35"/>
      <c r="AA153" s="35"/>
      <c r="AB153" s="35"/>
      <c r="AC153" s="35"/>
      <c r="AD153" s="35"/>
      <c r="AE153" s="35"/>
      <c r="AT153" s="18" t="s">
        <v>274</v>
      </c>
      <c r="AU153" s="18" t="s">
        <v>79</v>
      </c>
    </row>
    <row r="154" spans="1:65" s="2" customFormat="1" ht="16.5" customHeight="1">
      <c r="A154" s="35"/>
      <c r="B154" s="36"/>
      <c r="C154" s="174" t="s">
        <v>209</v>
      </c>
      <c r="D154" s="174" t="s">
        <v>131</v>
      </c>
      <c r="E154" s="175" t="s">
        <v>993</v>
      </c>
      <c r="F154" s="176" t="s">
        <v>994</v>
      </c>
      <c r="G154" s="177" t="s">
        <v>730</v>
      </c>
      <c r="H154" s="178">
        <v>1</v>
      </c>
      <c r="I154" s="179"/>
      <c r="J154" s="180">
        <f>ROUND(I154*H154,2)</f>
        <v>0</v>
      </c>
      <c r="K154" s="176" t="s">
        <v>19</v>
      </c>
      <c r="L154" s="40"/>
      <c r="M154" s="181" t="s">
        <v>19</v>
      </c>
      <c r="N154" s="182" t="s">
        <v>40</v>
      </c>
      <c r="O154" s="65"/>
      <c r="P154" s="183">
        <f>O154*H154</f>
        <v>0</v>
      </c>
      <c r="Q154" s="183">
        <v>0</v>
      </c>
      <c r="R154" s="183">
        <f>Q154*H154</f>
        <v>0</v>
      </c>
      <c r="S154" s="183">
        <v>0</v>
      </c>
      <c r="T154" s="184">
        <f>S154*H154</f>
        <v>0</v>
      </c>
      <c r="U154" s="35"/>
      <c r="V154" s="35"/>
      <c r="W154" s="35"/>
      <c r="X154" s="35"/>
      <c r="Y154" s="35"/>
      <c r="Z154" s="35"/>
      <c r="AA154" s="35"/>
      <c r="AB154" s="35"/>
      <c r="AC154" s="35"/>
      <c r="AD154" s="35"/>
      <c r="AE154" s="35"/>
      <c r="AR154" s="185" t="s">
        <v>136</v>
      </c>
      <c r="AT154" s="185" t="s">
        <v>131</v>
      </c>
      <c r="AU154" s="185" t="s">
        <v>79</v>
      </c>
      <c r="AY154" s="18" t="s">
        <v>128</v>
      </c>
      <c r="BE154" s="186">
        <f>IF(N154="základní",J154,0)</f>
        <v>0</v>
      </c>
      <c r="BF154" s="186">
        <f>IF(N154="snížená",J154,0)</f>
        <v>0</v>
      </c>
      <c r="BG154" s="186">
        <f>IF(N154="zákl. přenesená",J154,0)</f>
        <v>0</v>
      </c>
      <c r="BH154" s="186">
        <f>IF(N154="sníž. přenesená",J154,0)</f>
        <v>0</v>
      </c>
      <c r="BI154" s="186">
        <f>IF(N154="nulová",J154,0)</f>
        <v>0</v>
      </c>
      <c r="BJ154" s="18" t="s">
        <v>77</v>
      </c>
      <c r="BK154" s="186">
        <f>ROUND(I154*H154,2)</f>
        <v>0</v>
      </c>
      <c r="BL154" s="18" t="s">
        <v>136</v>
      </c>
      <c r="BM154" s="185" t="s">
        <v>995</v>
      </c>
    </row>
    <row r="155" spans="1:47" s="2" customFormat="1" ht="19.5">
      <c r="A155" s="35"/>
      <c r="B155" s="36"/>
      <c r="C155" s="37"/>
      <c r="D155" s="194" t="s">
        <v>274</v>
      </c>
      <c r="E155" s="37"/>
      <c r="F155" s="225" t="s">
        <v>996</v>
      </c>
      <c r="G155" s="37"/>
      <c r="H155" s="37"/>
      <c r="I155" s="189"/>
      <c r="J155" s="37"/>
      <c r="K155" s="37"/>
      <c r="L155" s="40"/>
      <c r="M155" s="190"/>
      <c r="N155" s="191"/>
      <c r="O155" s="65"/>
      <c r="P155" s="65"/>
      <c r="Q155" s="65"/>
      <c r="R155" s="65"/>
      <c r="S155" s="65"/>
      <c r="T155" s="66"/>
      <c r="U155" s="35"/>
      <c r="V155" s="35"/>
      <c r="W155" s="35"/>
      <c r="X155" s="35"/>
      <c r="Y155" s="35"/>
      <c r="Z155" s="35"/>
      <c r="AA155" s="35"/>
      <c r="AB155" s="35"/>
      <c r="AC155" s="35"/>
      <c r="AD155" s="35"/>
      <c r="AE155" s="35"/>
      <c r="AT155" s="18" t="s">
        <v>274</v>
      </c>
      <c r="AU155" s="18" t="s">
        <v>79</v>
      </c>
    </row>
    <row r="156" spans="1:65" s="2" customFormat="1" ht="16.5" customHeight="1">
      <c r="A156" s="35"/>
      <c r="B156" s="36"/>
      <c r="C156" s="174" t="s">
        <v>129</v>
      </c>
      <c r="D156" s="174" t="s">
        <v>131</v>
      </c>
      <c r="E156" s="175" t="s">
        <v>129</v>
      </c>
      <c r="F156" s="176" t="s">
        <v>997</v>
      </c>
      <c r="G156" s="177" t="s">
        <v>19</v>
      </c>
      <c r="H156" s="178">
        <v>0</v>
      </c>
      <c r="I156" s="179"/>
      <c r="J156" s="180">
        <f>ROUND(I156*H156,2)</f>
        <v>0</v>
      </c>
      <c r="K156" s="176" t="s">
        <v>19</v>
      </c>
      <c r="L156" s="40"/>
      <c r="M156" s="181" t="s">
        <v>19</v>
      </c>
      <c r="N156" s="182" t="s">
        <v>40</v>
      </c>
      <c r="O156" s="65"/>
      <c r="P156" s="183">
        <f>O156*H156</f>
        <v>0</v>
      </c>
      <c r="Q156" s="183">
        <v>0</v>
      </c>
      <c r="R156" s="183">
        <f>Q156*H156</f>
        <v>0</v>
      </c>
      <c r="S156" s="183">
        <v>0</v>
      </c>
      <c r="T156" s="184">
        <f>S156*H156</f>
        <v>0</v>
      </c>
      <c r="U156" s="35"/>
      <c r="V156" s="35"/>
      <c r="W156" s="35"/>
      <c r="X156" s="35"/>
      <c r="Y156" s="35"/>
      <c r="Z156" s="35"/>
      <c r="AA156" s="35"/>
      <c r="AB156" s="35"/>
      <c r="AC156" s="35"/>
      <c r="AD156" s="35"/>
      <c r="AE156" s="35"/>
      <c r="AR156" s="185" t="s">
        <v>243</v>
      </c>
      <c r="AT156" s="185" t="s">
        <v>131</v>
      </c>
      <c r="AU156" s="185" t="s">
        <v>79</v>
      </c>
      <c r="AY156" s="18" t="s">
        <v>128</v>
      </c>
      <c r="BE156" s="186">
        <f>IF(N156="základní",J156,0)</f>
        <v>0</v>
      </c>
      <c r="BF156" s="186">
        <f>IF(N156="snížená",J156,0)</f>
        <v>0</v>
      </c>
      <c r="BG156" s="186">
        <f>IF(N156="zákl. přenesená",J156,0)</f>
        <v>0</v>
      </c>
      <c r="BH156" s="186">
        <f>IF(N156="sníž. přenesená",J156,0)</f>
        <v>0</v>
      </c>
      <c r="BI156" s="186">
        <f>IF(N156="nulová",J156,0)</f>
        <v>0</v>
      </c>
      <c r="BJ156" s="18" t="s">
        <v>77</v>
      </c>
      <c r="BK156" s="186">
        <f>ROUND(I156*H156,2)</f>
        <v>0</v>
      </c>
      <c r="BL156" s="18" t="s">
        <v>243</v>
      </c>
      <c r="BM156" s="185" t="s">
        <v>998</v>
      </c>
    </row>
    <row r="157" spans="1:65" s="2" customFormat="1" ht="16.5" customHeight="1">
      <c r="A157" s="35"/>
      <c r="B157" s="36"/>
      <c r="C157" s="174" t="s">
        <v>136</v>
      </c>
      <c r="D157" s="174" t="s">
        <v>131</v>
      </c>
      <c r="E157" s="175" t="s">
        <v>999</v>
      </c>
      <c r="F157" s="176" t="s">
        <v>1000</v>
      </c>
      <c r="G157" s="177" t="s">
        <v>969</v>
      </c>
      <c r="H157" s="178">
        <v>1</v>
      </c>
      <c r="I157" s="179"/>
      <c r="J157" s="180">
        <f>ROUND(I157*H157,2)</f>
        <v>0</v>
      </c>
      <c r="K157" s="176" t="s">
        <v>19</v>
      </c>
      <c r="L157" s="40"/>
      <c r="M157" s="181" t="s">
        <v>19</v>
      </c>
      <c r="N157" s="182" t="s">
        <v>40</v>
      </c>
      <c r="O157" s="65"/>
      <c r="P157" s="183">
        <f>O157*H157</f>
        <v>0</v>
      </c>
      <c r="Q157" s="183">
        <v>0</v>
      </c>
      <c r="R157" s="183">
        <f>Q157*H157</f>
        <v>0</v>
      </c>
      <c r="S157" s="183">
        <v>0</v>
      </c>
      <c r="T157" s="184">
        <f>S157*H157</f>
        <v>0</v>
      </c>
      <c r="U157" s="35"/>
      <c r="V157" s="35"/>
      <c r="W157" s="35"/>
      <c r="X157" s="35"/>
      <c r="Y157" s="35"/>
      <c r="Z157" s="35"/>
      <c r="AA157" s="35"/>
      <c r="AB157" s="35"/>
      <c r="AC157" s="35"/>
      <c r="AD157" s="35"/>
      <c r="AE157" s="35"/>
      <c r="AR157" s="185" t="s">
        <v>136</v>
      </c>
      <c r="AT157" s="185" t="s">
        <v>131</v>
      </c>
      <c r="AU157" s="185" t="s">
        <v>79</v>
      </c>
      <c r="AY157" s="18" t="s">
        <v>128</v>
      </c>
      <c r="BE157" s="186">
        <f>IF(N157="základní",J157,0)</f>
        <v>0</v>
      </c>
      <c r="BF157" s="186">
        <f>IF(N157="snížená",J157,0)</f>
        <v>0</v>
      </c>
      <c r="BG157" s="186">
        <f>IF(N157="zákl. přenesená",J157,0)</f>
        <v>0</v>
      </c>
      <c r="BH157" s="186">
        <f>IF(N157="sníž. přenesená",J157,0)</f>
        <v>0</v>
      </c>
      <c r="BI157" s="186">
        <f>IF(N157="nulová",J157,0)</f>
        <v>0</v>
      </c>
      <c r="BJ157" s="18" t="s">
        <v>77</v>
      </c>
      <c r="BK157" s="186">
        <f>ROUND(I157*H157,2)</f>
        <v>0</v>
      </c>
      <c r="BL157" s="18" t="s">
        <v>136</v>
      </c>
      <c r="BM157" s="185" t="s">
        <v>1001</v>
      </c>
    </row>
    <row r="158" spans="1:47" s="2" customFormat="1" ht="48.75">
      <c r="A158" s="35"/>
      <c r="B158" s="36"/>
      <c r="C158" s="37"/>
      <c r="D158" s="194" t="s">
        <v>274</v>
      </c>
      <c r="E158" s="37"/>
      <c r="F158" s="225" t="s">
        <v>1002</v>
      </c>
      <c r="G158" s="37"/>
      <c r="H158" s="37"/>
      <c r="I158" s="189"/>
      <c r="J158" s="37"/>
      <c r="K158" s="37"/>
      <c r="L158" s="40"/>
      <c r="M158" s="190"/>
      <c r="N158" s="191"/>
      <c r="O158" s="65"/>
      <c r="P158" s="65"/>
      <c r="Q158" s="65"/>
      <c r="R158" s="65"/>
      <c r="S158" s="65"/>
      <c r="T158" s="66"/>
      <c r="U158" s="35"/>
      <c r="V158" s="35"/>
      <c r="W158" s="35"/>
      <c r="X158" s="35"/>
      <c r="Y158" s="35"/>
      <c r="Z158" s="35"/>
      <c r="AA158" s="35"/>
      <c r="AB158" s="35"/>
      <c r="AC158" s="35"/>
      <c r="AD158" s="35"/>
      <c r="AE158" s="35"/>
      <c r="AT158" s="18" t="s">
        <v>274</v>
      </c>
      <c r="AU158" s="18" t="s">
        <v>79</v>
      </c>
    </row>
    <row r="159" spans="1:65" s="2" customFormat="1" ht="16.5" customHeight="1">
      <c r="A159" s="35"/>
      <c r="B159" s="36"/>
      <c r="C159" s="174" t="s">
        <v>154</v>
      </c>
      <c r="D159" s="174" t="s">
        <v>131</v>
      </c>
      <c r="E159" s="175" t="s">
        <v>1003</v>
      </c>
      <c r="F159" s="176" t="s">
        <v>1004</v>
      </c>
      <c r="G159" s="177" t="s">
        <v>969</v>
      </c>
      <c r="H159" s="178">
        <v>1</v>
      </c>
      <c r="I159" s="179"/>
      <c r="J159" s="180">
        <f>ROUND(I159*H159,2)</f>
        <v>0</v>
      </c>
      <c r="K159" s="176" t="s">
        <v>19</v>
      </c>
      <c r="L159" s="40"/>
      <c r="M159" s="181" t="s">
        <v>19</v>
      </c>
      <c r="N159" s="182" t="s">
        <v>40</v>
      </c>
      <c r="O159" s="65"/>
      <c r="P159" s="183">
        <f>O159*H159</f>
        <v>0</v>
      </c>
      <c r="Q159" s="183">
        <v>0</v>
      </c>
      <c r="R159" s="183">
        <f>Q159*H159</f>
        <v>0</v>
      </c>
      <c r="S159" s="183">
        <v>0</v>
      </c>
      <c r="T159" s="184">
        <f>S159*H159</f>
        <v>0</v>
      </c>
      <c r="U159" s="35"/>
      <c r="V159" s="35"/>
      <c r="W159" s="35"/>
      <c r="X159" s="35"/>
      <c r="Y159" s="35"/>
      <c r="Z159" s="35"/>
      <c r="AA159" s="35"/>
      <c r="AB159" s="35"/>
      <c r="AC159" s="35"/>
      <c r="AD159" s="35"/>
      <c r="AE159" s="35"/>
      <c r="AR159" s="185" t="s">
        <v>136</v>
      </c>
      <c r="AT159" s="185" t="s">
        <v>131</v>
      </c>
      <c r="AU159" s="185" t="s">
        <v>79</v>
      </c>
      <c r="AY159" s="18" t="s">
        <v>128</v>
      </c>
      <c r="BE159" s="186">
        <f>IF(N159="základní",J159,0)</f>
        <v>0</v>
      </c>
      <c r="BF159" s="186">
        <f>IF(N159="snížená",J159,0)</f>
        <v>0</v>
      </c>
      <c r="BG159" s="186">
        <f>IF(N159="zákl. přenesená",J159,0)</f>
        <v>0</v>
      </c>
      <c r="BH159" s="186">
        <f>IF(N159="sníž. přenesená",J159,0)</f>
        <v>0</v>
      </c>
      <c r="BI159" s="186">
        <f>IF(N159="nulová",J159,0)</f>
        <v>0</v>
      </c>
      <c r="BJ159" s="18" t="s">
        <v>77</v>
      </c>
      <c r="BK159" s="186">
        <f>ROUND(I159*H159,2)</f>
        <v>0</v>
      </c>
      <c r="BL159" s="18" t="s">
        <v>136</v>
      </c>
      <c r="BM159" s="185" t="s">
        <v>1005</v>
      </c>
    </row>
    <row r="160" spans="1:47" s="2" customFormat="1" ht="48.75">
      <c r="A160" s="35"/>
      <c r="B160" s="36"/>
      <c r="C160" s="37"/>
      <c r="D160" s="194" t="s">
        <v>274</v>
      </c>
      <c r="E160" s="37"/>
      <c r="F160" s="225" t="s">
        <v>1006</v>
      </c>
      <c r="G160" s="37"/>
      <c r="H160" s="37"/>
      <c r="I160" s="189"/>
      <c r="J160" s="37"/>
      <c r="K160" s="37"/>
      <c r="L160" s="40"/>
      <c r="M160" s="190"/>
      <c r="N160" s="191"/>
      <c r="O160" s="65"/>
      <c r="P160" s="65"/>
      <c r="Q160" s="65"/>
      <c r="R160" s="65"/>
      <c r="S160" s="65"/>
      <c r="T160" s="66"/>
      <c r="U160" s="35"/>
      <c r="V160" s="35"/>
      <c r="W160" s="35"/>
      <c r="X160" s="35"/>
      <c r="Y160" s="35"/>
      <c r="Z160" s="35"/>
      <c r="AA160" s="35"/>
      <c r="AB160" s="35"/>
      <c r="AC160" s="35"/>
      <c r="AD160" s="35"/>
      <c r="AE160" s="35"/>
      <c r="AT160" s="18" t="s">
        <v>274</v>
      </c>
      <c r="AU160" s="18" t="s">
        <v>79</v>
      </c>
    </row>
    <row r="161" spans="1:65" s="2" customFormat="1" ht="16.5" customHeight="1">
      <c r="A161" s="35"/>
      <c r="B161" s="36"/>
      <c r="C161" s="174" t="s">
        <v>166</v>
      </c>
      <c r="D161" s="174" t="s">
        <v>131</v>
      </c>
      <c r="E161" s="175" t="s">
        <v>494</v>
      </c>
      <c r="F161" s="176" t="s">
        <v>1007</v>
      </c>
      <c r="G161" s="177" t="s">
        <v>1008</v>
      </c>
      <c r="H161" s="178">
        <v>1</v>
      </c>
      <c r="I161" s="179"/>
      <c r="J161" s="180">
        <f>ROUND(I161*H161,2)</f>
        <v>0</v>
      </c>
      <c r="K161" s="176" t="s">
        <v>19</v>
      </c>
      <c r="L161" s="40"/>
      <c r="M161" s="181" t="s">
        <v>19</v>
      </c>
      <c r="N161" s="182" t="s">
        <v>40</v>
      </c>
      <c r="O161" s="65"/>
      <c r="P161" s="183">
        <f>O161*H161</f>
        <v>0</v>
      </c>
      <c r="Q161" s="183">
        <v>0</v>
      </c>
      <c r="R161" s="183">
        <f>Q161*H161</f>
        <v>0</v>
      </c>
      <c r="S161" s="183">
        <v>0</v>
      </c>
      <c r="T161" s="184">
        <f>S161*H161</f>
        <v>0</v>
      </c>
      <c r="U161" s="35"/>
      <c r="V161" s="35"/>
      <c r="W161" s="35"/>
      <c r="X161" s="35"/>
      <c r="Y161" s="35"/>
      <c r="Z161" s="35"/>
      <c r="AA161" s="35"/>
      <c r="AB161" s="35"/>
      <c r="AC161" s="35"/>
      <c r="AD161" s="35"/>
      <c r="AE161" s="35"/>
      <c r="AR161" s="185" t="s">
        <v>136</v>
      </c>
      <c r="AT161" s="185" t="s">
        <v>131</v>
      </c>
      <c r="AU161" s="185" t="s">
        <v>79</v>
      </c>
      <c r="AY161" s="18" t="s">
        <v>128</v>
      </c>
      <c r="BE161" s="186">
        <f>IF(N161="základní",J161,0)</f>
        <v>0</v>
      </c>
      <c r="BF161" s="186">
        <f>IF(N161="snížená",J161,0)</f>
        <v>0</v>
      </c>
      <c r="BG161" s="186">
        <f>IF(N161="zákl. přenesená",J161,0)</f>
        <v>0</v>
      </c>
      <c r="BH161" s="186">
        <f>IF(N161="sníž. přenesená",J161,0)</f>
        <v>0</v>
      </c>
      <c r="BI161" s="186">
        <f>IF(N161="nulová",J161,0)</f>
        <v>0</v>
      </c>
      <c r="BJ161" s="18" t="s">
        <v>77</v>
      </c>
      <c r="BK161" s="186">
        <f>ROUND(I161*H161,2)</f>
        <v>0</v>
      </c>
      <c r="BL161" s="18" t="s">
        <v>136</v>
      </c>
      <c r="BM161" s="185" t="s">
        <v>1009</v>
      </c>
    </row>
    <row r="162" spans="1:65" s="2" customFormat="1" ht="16.5" customHeight="1">
      <c r="A162" s="35"/>
      <c r="B162" s="36"/>
      <c r="C162" s="174" t="s">
        <v>175</v>
      </c>
      <c r="D162" s="174" t="s">
        <v>131</v>
      </c>
      <c r="E162" s="175" t="s">
        <v>500</v>
      </c>
      <c r="F162" s="176" t="s">
        <v>1010</v>
      </c>
      <c r="G162" s="177" t="s">
        <v>1008</v>
      </c>
      <c r="H162" s="178">
        <v>1</v>
      </c>
      <c r="I162" s="179"/>
      <c r="J162" s="180">
        <f>ROUND(I162*H162,2)</f>
        <v>0</v>
      </c>
      <c r="K162" s="176" t="s">
        <v>19</v>
      </c>
      <c r="L162" s="40"/>
      <c r="M162" s="252" t="s">
        <v>19</v>
      </c>
      <c r="N162" s="253" t="s">
        <v>40</v>
      </c>
      <c r="O162" s="250"/>
      <c r="P162" s="254">
        <f>O162*H162</f>
        <v>0</v>
      </c>
      <c r="Q162" s="254">
        <v>0</v>
      </c>
      <c r="R162" s="254">
        <f>Q162*H162</f>
        <v>0</v>
      </c>
      <c r="S162" s="254">
        <v>0</v>
      </c>
      <c r="T162" s="255">
        <f>S162*H162</f>
        <v>0</v>
      </c>
      <c r="U162" s="35"/>
      <c r="V162" s="35"/>
      <c r="W162" s="35"/>
      <c r="X162" s="35"/>
      <c r="Y162" s="35"/>
      <c r="Z162" s="35"/>
      <c r="AA162" s="35"/>
      <c r="AB162" s="35"/>
      <c r="AC162" s="35"/>
      <c r="AD162" s="35"/>
      <c r="AE162" s="35"/>
      <c r="AR162" s="185" t="s">
        <v>136</v>
      </c>
      <c r="AT162" s="185" t="s">
        <v>131</v>
      </c>
      <c r="AU162" s="185" t="s">
        <v>79</v>
      </c>
      <c r="AY162" s="18" t="s">
        <v>128</v>
      </c>
      <c r="BE162" s="186">
        <f>IF(N162="základní",J162,0)</f>
        <v>0</v>
      </c>
      <c r="BF162" s="186">
        <f>IF(N162="snížená",J162,0)</f>
        <v>0</v>
      </c>
      <c r="BG162" s="186">
        <f>IF(N162="zákl. přenesená",J162,0)</f>
        <v>0</v>
      </c>
      <c r="BH162" s="186">
        <f>IF(N162="sníž. přenesená",J162,0)</f>
        <v>0</v>
      </c>
      <c r="BI162" s="186">
        <f>IF(N162="nulová",J162,0)</f>
        <v>0</v>
      </c>
      <c r="BJ162" s="18" t="s">
        <v>77</v>
      </c>
      <c r="BK162" s="186">
        <f>ROUND(I162*H162,2)</f>
        <v>0</v>
      </c>
      <c r="BL162" s="18" t="s">
        <v>136</v>
      </c>
      <c r="BM162" s="185" t="s">
        <v>1011</v>
      </c>
    </row>
    <row r="163" spans="1:31" s="2" customFormat="1" ht="6.95" customHeight="1">
      <c r="A163" s="35"/>
      <c r="B163" s="48"/>
      <c r="C163" s="49"/>
      <c r="D163" s="49"/>
      <c r="E163" s="49"/>
      <c r="F163" s="49"/>
      <c r="G163" s="49"/>
      <c r="H163" s="49"/>
      <c r="I163" s="49"/>
      <c r="J163" s="49"/>
      <c r="K163" s="49"/>
      <c r="L163" s="40"/>
      <c r="M163" s="35"/>
      <c r="O163" s="35"/>
      <c r="P163" s="35"/>
      <c r="Q163" s="35"/>
      <c r="R163" s="35"/>
      <c r="S163" s="35"/>
      <c r="T163" s="35"/>
      <c r="U163" s="35"/>
      <c r="V163" s="35"/>
      <c r="W163" s="35"/>
      <c r="X163" s="35"/>
      <c r="Y163" s="35"/>
      <c r="Z163" s="35"/>
      <c r="AA163" s="35"/>
      <c r="AB163" s="35"/>
      <c r="AC163" s="35"/>
      <c r="AD163" s="35"/>
      <c r="AE163" s="35"/>
    </row>
  </sheetData>
  <sheetProtection algorithmName="SHA-512" hashValue="R4EjTM2MuEuSJWkzp1wmg+uq63iGc+5oVE2KqR/rP1hArp0emDZwqtsPYfVrX0BjX88rNh9iPxSPtP2iGYcV4A==" saltValue="ZmdWLEfXobg7z82MXA1i74TIzCVuF01VvPKIyUxmMPx3+TjzDHAoaOnif5q3o2fD/vsDG6pSURSZ0bFptVxbmg==" spinCount="100000" sheet="1" objects="1" scenarios="1" formatColumns="0" formatRows="0" autoFilter="0"/>
  <autoFilter ref="C80:K162"/>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5"/>
      <c r="M2" s="295"/>
      <c r="N2" s="295"/>
      <c r="O2" s="295"/>
      <c r="P2" s="295"/>
      <c r="Q2" s="295"/>
      <c r="R2" s="295"/>
      <c r="S2" s="295"/>
      <c r="T2" s="295"/>
      <c r="U2" s="295"/>
      <c r="V2" s="295"/>
      <c r="AT2" s="18" t="s">
        <v>88</v>
      </c>
    </row>
    <row r="3" spans="2:46" s="1" customFormat="1" ht="6.95" customHeight="1" hidden="1">
      <c r="B3" s="102"/>
      <c r="C3" s="103"/>
      <c r="D3" s="103"/>
      <c r="E3" s="103"/>
      <c r="F3" s="103"/>
      <c r="G3" s="103"/>
      <c r="H3" s="103"/>
      <c r="I3" s="103"/>
      <c r="J3" s="103"/>
      <c r="K3" s="103"/>
      <c r="L3" s="21"/>
      <c r="AT3" s="18" t="s">
        <v>79</v>
      </c>
    </row>
    <row r="4" spans="2:46" s="1" customFormat="1" ht="24.95" customHeight="1" hidden="1">
      <c r="B4" s="21"/>
      <c r="D4" s="104" t="s">
        <v>92</v>
      </c>
      <c r="L4" s="21"/>
      <c r="M4" s="105" t="s">
        <v>10</v>
      </c>
      <c r="AT4" s="18" t="s">
        <v>4</v>
      </c>
    </row>
    <row r="5" spans="2:12" s="1" customFormat="1" ht="6.95" customHeight="1" hidden="1">
      <c r="B5" s="21"/>
      <c r="L5" s="21"/>
    </row>
    <row r="6" spans="2:12" s="1" customFormat="1" ht="12" customHeight="1" hidden="1">
      <c r="B6" s="21"/>
      <c r="D6" s="106" t="s">
        <v>16</v>
      </c>
      <c r="L6" s="21"/>
    </row>
    <row r="7" spans="2:12" s="1" customFormat="1" ht="16.5" customHeight="1" hidden="1">
      <c r="B7" s="21"/>
      <c r="E7" s="296" t="str">
        <f>'Rekapitulace stavby'!K6</f>
        <v>Úprava kuchyně MŠ Jiráskova, Nový Jičín</v>
      </c>
      <c r="F7" s="297"/>
      <c r="G7" s="297"/>
      <c r="H7" s="297"/>
      <c r="L7" s="21"/>
    </row>
    <row r="8" spans="1:31" s="2" customFormat="1" ht="12" customHeight="1" hidden="1">
      <c r="A8" s="35"/>
      <c r="B8" s="40"/>
      <c r="C8" s="35"/>
      <c r="D8" s="106" t="s">
        <v>93</v>
      </c>
      <c r="E8" s="35"/>
      <c r="F8" s="35"/>
      <c r="G8" s="35"/>
      <c r="H8" s="35"/>
      <c r="I8" s="35"/>
      <c r="J8" s="35"/>
      <c r="K8" s="35"/>
      <c r="L8" s="107"/>
      <c r="S8" s="35"/>
      <c r="T8" s="35"/>
      <c r="U8" s="35"/>
      <c r="V8" s="35"/>
      <c r="W8" s="35"/>
      <c r="X8" s="35"/>
      <c r="Y8" s="35"/>
      <c r="Z8" s="35"/>
      <c r="AA8" s="35"/>
      <c r="AB8" s="35"/>
      <c r="AC8" s="35"/>
      <c r="AD8" s="35"/>
      <c r="AE8" s="35"/>
    </row>
    <row r="9" spans="1:31" s="2" customFormat="1" ht="16.5" customHeight="1" hidden="1">
      <c r="A9" s="35"/>
      <c r="B9" s="40"/>
      <c r="C9" s="35"/>
      <c r="D9" s="35"/>
      <c r="E9" s="298" t="s">
        <v>1012</v>
      </c>
      <c r="F9" s="299"/>
      <c r="G9" s="299"/>
      <c r="H9" s="299"/>
      <c r="I9" s="35"/>
      <c r="J9" s="35"/>
      <c r="K9" s="35"/>
      <c r="L9" s="107"/>
      <c r="S9" s="35"/>
      <c r="T9" s="35"/>
      <c r="U9" s="35"/>
      <c r="V9" s="35"/>
      <c r="W9" s="35"/>
      <c r="X9" s="35"/>
      <c r="Y9" s="35"/>
      <c r="Z9" s="35"/>
      <c r="AA9" s="35"/>
      <c r="AB9" s="35"/>
      <c r="AC9" s="35"/>
      <c r="AD9" s="35"/>
      <c r="AE9" s="35"/>
    </row>
    <row r="10" spans="1:31" s="2" customFormat="1" ht="11.25" hidden="1">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hidden="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hidden="1">
      <c r="A12" s="35"/>
      <c r="B12" s="40"/>
      <c r="C12" s="35"/>
      <c r="D12" s="106" t="s">
        <v>21</v>
      </c>
      <c r="E12" s="35"/>
      <c r="F12" s="108" t="s">
        <v>22</v>
      </c>
      <c r="G12" s="35"/>
      <c r="H12" s="35"/>
      <c r="I12" s="106" t="s">
        <v>23</v>
      </c>
      <c r="J12" s="109" t="str">
        <f>'Rekapitulace stavby'!AN8</f>
        <v>14. 2. 2022</v>
      </c>
      <c r="K12" s="35"/>
      <c r="L12" s="107"/>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hidden="1">
      <c r="A14" s="35"/>
      <c r="B14" s="40"/>
      <c r="C14" s="35"/>
      <c r="D14" s="106" t="s">
        <v>25</v>
      </c>
      <c r="E14" s="35"/>
      <c r="F14" s="35"/>
      <c r="G14" s="35"/>
      <c r="H14" s="35"/>
      <c r="I14" s="106" t="s">
        <v>26</v>
      </c>
      <c r="J14" s="108" t="str">
        <f>IF('Rekapitulace stavby'!AN10="","",'Rekapitulace stavby'!AN10)</f>
        <v/>
      </c>
      <c r="K14" s="35"/>
      <c r="L14" s="107"/>
      <c r="S14" s="35"/>
      <c r="T14" s="35"/>
      <c r="U14" s="35"/>
      <c r="V14" s="35"/>
      <c r="W14" s="35"/>
      <c r="X14" s="35"/>
      <c r="Y14" s="35"/>
      <c r="Z14" s="35"/>
      <c r="AA14" s="35"/>
      <c r="AB14" s="35"/>
      <c r="AC14" s="35"/>
      <c r="AD14" s="35"/>
      <c r="AE14" s="35"/>
    </row>
    <row r="15" spans="1:31" s="2" customFormat="1" ht="18" customHeight="1" hidden="1">
      <c r="A15" s="35"/>
      <c r="B15" s="40"/>
      <c r="C15" s="35"/>
      <c r="D15" s="35"/>
      <c r="E15" s="108" t="str">
        <f>IF('Rekapitulace stavby'!E11="","",'Rekapitulace stavby'!E11)</f>
        <v xml:space="preserve"> </v>
      </c>
      <c r="F15" s="35"/>
      <c r="G15" s="35"/>
      <c r="H15" s="35"/>
      <c r="I15" s="106" t="s">
        <v>27</v>
      </c>
      <c r="J15" s="108" t="str">
        <f>IF('Rekapitulace stavby'!AN11="","",'Rekapitulace stavby'!AN11)</f>
        <v/>
      </c>
      <c r="K15" s="35"/>
      <c r="L15" s="107"/>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hidden="1">
      <c r="A17" s="35"/>
      <c r="B17" s="40"/>
      <c r="C17" s="35"/>
      <c r="D17" s="106" t="s">
        <v>28</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hidden="1">
      <c r="A18" s="35"/>
      <c r="B18" s="40"/>
      <c r="C18" s="35"/>
      <c r="D18" s="35"/>
      <c r="E18" s="300" t="str">
        <f>'Rekapitulace stavby'!E14</f>
        <v>Vyplň údaj</v>
      </c>
      <c r="F18" s="301"/>
      <c r="G18" s="301"/>
      <c r="H18" s="301"/>
      <c r="I18" s="106" t="s">
        <v>27</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hidden="1">
      <c r="A20" s="35"/>
      <c r="B20" s="40"/>
      <c r="C20" s="35"/>
      <c r="D20" s="106" t="s">
        <v>30</v>
      </c>
      <c r="E20" s="35"/>
      <c r="F20" s="35"/>
      <c r="G20" s="35"/>
      <c r="H20" s="35"/>
      <c r="I20" s="106" t="s">
        <v>26</v>
      </c>
      <c r="J20" s="108" t="str">
        <f>IF('Rekapitulace stavby'!AN16="","",'Rekapitulace stavby'!AN16)</f>
        <v/>
      </c>
      <c r="K20" s="35"/>
      <c r="L20" s="107"/>
      <c r="S20" s="35"/>
      <c r="T20" s="35"/>
      <c r="U20" s="35"/>
      <c r="V20" s="35"/>
      <c r="W20" s="35"/>
      <c r="X20" s="35"/>
      <c r="Y20" s="35"/>
      <c r="Z20" s="35"/>
      <c r="AA20" s="35"/>
      <c r="AB20" s="35"/>
      <c r="AC20" s="35"/>
      <c r="AD20" s="35"/>
      <c r="AE20" s="35"/>
    </row>
    <row r="21" spans="1:31" s="2" customFormat="1" ht="18" customHeight="1" hidden="1">
      <c r="A21" s="35"/>
      <c r="B21" s="40"/>
      <c r="C21" s="35"/>
      <c r="D21" s="35"/>
      <c r="E21" s="108" t="str">
        <f>IF('Rekapitulace stavby'!E17="","",'Rekapitulace stavby'!E17)</f>
        <v xml:space="preserve"> </v>
      </c>
      <c r="F21" s="35"/>
      <c r="G21" s="35"/>
      <c r="H21" s="35"/>
      <c r="I21" s="106" t="s">
        <v>27</v>
      </c>
      <c r="J21" s="108" t="str">
        <f>IF('Rekapitulace stavby'!AN17="","",'Rekapitulace stavby'!AN17)</f>
        <v/>
      </c>
      <c r="K21" s="35"/>
      <c r="L21" s="107"/>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hidden="1">
      <c r="A23" s="35"/>
      <c r="B23" s="40"/>
      <c r="C23" s="35"/>
      <c r="D23" s="106" t="s">
        <v>32</v>
      </c>
      <c r="E23" s="35"/>
      <c r="F23" s="35"/>
      <c r="G23" s="35"/>
      <c r="H23" s="35"/>
      <c r="I23" s="106" t="s">
        <v>26</v>
      </c>
      <c r="J23" s="108" t="str">
        <f>IF('Rekapitulace stavby'!AN19="","",'Rekapitulace stavby'!AN19)</f>
        <v/>
      </c>
      <c r="K23" s="35"/>
      <c r="L23" s="107"/>
      <c r="S23" s="35"/>
      <c r="T23" s="35"/>
      <c r="U23" s="35"/>
      <c r="V23" s="35"/>
      <c r="W23" s="35"/>
      <c r="X23" s="35"/>
      <c r="Y23" s="35"/>
      <c r="Z23" s="35"/>
      <c r="AA23" s="35"/>
      <c r="AB23" s="35"/>
      <c r="AC23" s="35"/>
      <c r="AD23" s="35"/>
      <c r="AE23" s="35"/>
    </row>
    <row r="24" spans="1:31" s="2" customFormat="1" ht="18" customHeight="1" hidden="1">
      <c r="A24" s="35"/>
      <c r="B24" s="40"/>
      <c r="C24" s="35"/>
      <c r="D24" s="35"/>
      <c r="E24" s="108" t="str">
        <f>IF('Rekapitulace stavby'!E20="","",'Rekapitulace stavby'!E20)</f>
        <v xml:space="preserve"> </v>
      </c>
      <c r="F24" s="35"/>
      <c r="G24" s="35"/>
      <c r="H24" s="35"/>
      <c r="I24" s="106" t="s">
        <v>27</v>
      </c>
      <c r="J24" s="108" t="str">
        <f>IF('Rekapitulace stavby'!AN20="","",'Rekapitulace stavby'!AN20)</f>
        <v/>
      </c>
      <c r="K24" s="35"/>
      <c r="L24" s="107"/>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hidden="1">
      <c r="A26" s="35"/>
      <c r="B26" s="40"/>
      <c r="C26" s="35"/>
      <c r="D26" s="106" t="s">
        <v>33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hidden="1">
      <c r="A27" s="110"/>
      <c r="B27" s="111"/>
      <c r="C27" s="110"/>
      <c r="D27" s="110"/>
      <c r="E27" s="302" t="s">
        <v>19</v>
      </c>
      <c r="F27" s="302"/>
      <c r="G27" s="302"/>
      <c r="H27" s="302"/>
      <c r="I27" s="110"/>
      <c r="J27" s="110"/>
      <c r="K27" s="110"/>
      <c r="L27" s="112"/>
      <c r="S27" s="110"/>
      <c r="T27" s="110"/>
      <c r="U27" s="110"/>
      <c r="V27" s="110"/>
      <c r="W27" s="110"/>
      <c r="X27" s="110"/>
      <c r="Y27" s="110"/>
      <c r="Z27" s="110"/>
      <c r="AA27" s="110"/>
      <c r="AB27" s="110"/>
      <c r="AC27" s="110"/>
      <c r="AD27" s="110"/>
      <c r="AE27" s="110"/>
    </row>
    <row r="28" spans="1:31" s="2" customFormat="1" ht="6.95" customHeight="1" hidden="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hidden="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hidden="1">
      <c r="A30" s="35"/>
      <c r="B30" s="40"/>
      <c r="C30" s="35"/>
      <c r="D30" s="114" t="s">
        <v>35</v>
      </c>
      <c r="E30" s="35"/>
      <c r="F30" s="35"/>
      <c r="G30" s="35"/>
      <c r="H30" s="35"/>
      <c r="I30" s="35"/>
      <c r="J30" s="115">
        <f>ROUND(J80,2)</f>
        <v>0</v>
      </c>
      <c r="K30" s="35"/>
      <c r="L30" s="107"/>
      <c r="S30" s="35"/>
      <c r="T30" s="35"/>
      <c r="U30" s="35"/>
      <c r="V30" s="35"/>
      <c r="W30" s="35"/>
      <c r="X30" s="35"/>
      <c r="Y30" s="35"/>
      <c r="Z30" s="35"/>
      <c r="AA30" s="35"/>
      <c r="AB30" s="35"/>
      <c r="AC30" s="35"/>
      <c r="AD30" s="35"/>
      <c r="AE30" s="35"/>
    </row>
    <row r="31" spans="1:31" s="2" customFormat="1" ht="6.95" customHeight="1" hidden="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16" t="s">
        <v>37</v>
      </c>
      <c r="G32" s="35"/>
      <c r="H32" s="35"/>
      <c r="I32" s="116" t="s">
        <v>36</v>
      </c>
      <c r="J32" s="116" t="s">
        <v>38</v>
      </c>
      <c r="K32" s="35"/>
      <c r="L32" s="107"/>
      <c r="S32" s="35"/>
      <c r="T32" s="35"/>
      <c r="U32" s="35"/>
      <c r="V32" s="35"/>
      <c r="W32" s="35"/>
      <c r="X32" s="35"/>
      <c r="Y32" s="35"/>
      <c r="Z32" s="35"/>
      <c r="AA32" s="35"/>
      <c r="AB32" s="35"/>
      <c r="AC32" s="35"/>
      <c r="AD32" s="35"/>
      <c r="AE32" s="35"/>
    </row>
    <row r="33" spans="1:31" s="2" customFormat="1" ht="14.45" customHeight="1" hidden="1">
      <c r="A33" s="35"/>
      <c r="B33" s="40"/>
      <c r="C33" s="35"/>
      <c r="D33" s="117" t="s">
        <v>39</v>
      </c>
      <c r="E33" s="106" t="s">
        <v>40</v>
      </c>
      <c r="F33" s="118">
        <f>ROUND((SUM(BE80:BE93)),2)</f>
        <v>0</v>
      </c>
      <c r="G33" s="35"/>
      <c r="H33" s="35"/>
      <c r="I33" s="119">
        <v>0.21</v>
      </c>
      <c r="J33" s="118">
        <f>ROUND(((SUM(BE80:BE93))*I33),2)</f>
        <v>0</v>
      </c>
      <c r="K33" s="35"/>
      <c r="L33" s="107"/>
      <c r="S33" s="35"/>
      <c r="T33" s="35"/>
      <c r="U33" s="35"/>
      <c r="V33" s="35"/>
      <c r="W33" s="35"/>
      <c r="X33" s="35"/>
      <c r="Y33" s="35"/>
      <c r="Z33" s="35"/>
      <c r="AA33" s="35"/>
      <c r="AB33" s="35"/>
      <c r="AC33" s="35"/>
      <c r="AD33" s="35"/>
      <c r="AE33" s="35"/>
    </row>
    <row r="34" spans="1:31" s="2" customFormat="1" ht="14.45" customHeight="1" hidden="1">
      <c r="A34" s="35"/>
      <c r="B34" s="40"/>
      <c r="C34" s="35"/>
      <c r="D34" s="35"/>
      <c r="E34" s="106" t="s">
        <v>41</v>
      </c>
      <c r="F34" s="118">
        <f>ROUND((SUM(BF80:BF93)),2)</f>
        <v>0</v>
      </c>
      <c r="G34" s="35"/>
      <c r="H34" s="35"/>
      <c r="I34" s="119">
        <v>0.15</v>
      </c>
      <c r="J34" s="118">
        <f>ROUND(((SUM(BF80:BF93))*I34),2)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42</v>
      </c>
      <c r="F35" s="118">
        <f>ROUND((SUM(BG80:BG93)),2)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43</v>
      </c>
      <c r="F36" s="118">
        <f>ROUND((SUM(BH80:BH93)),2)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44</v>
      </c>
      <c r="F37" s="118">
        <f>ROUND((SUM(BI80:BI93)),2)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hidden="1">
      <c r="A39" s="35"/>
      <c r="B39" s="40"/>
      <c r="C39" s="120"/>
      <c r="D39" s="121" t="s">
        <v>45</v>
      </c>
      <c r="E39" s="122"/>
      <c r="F39" s="122"/>
      <c r="G39" s="123" t="s">
        <v>46</v>
      </c>
      <c r="H39" s="124" t="s">
        <v>47</v>
      </c>
      <c r="I39" s="122"/>
      <c r="J39" s="125">
        <f>SUM(J30:J37)</f>
        <v>0</v>
      </c>
      <c r="K39" s="126"/>
      <c r="L39" s="107"/>
      <c r="S39" s="35"/>
      <c r="T39" s="35"/>
      <c r="U39" s="35"/>
      <c r="V39" s="35"/>
      <c r="W39" s="35"/>
      <c r="X39" s="35"/>
      <c r="Y39" s="35"/>
      <c r="Z39" s="35"/>
      <c r="AA39" s="35"/>
      <c r="AB39" s="35"/>
      <c r="AC39" s="35"/>
      <c r="AD39" s="35"/>
      <c r="AE39" s="35"/>
    </row>
    <row r="40" spans="1:31" s="2" customFormat="1" ht="14.45" customHeight="1" hidden="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1" ht="11.25" hidden="1"/>
    <row r="42" ht="11.25" hidden="1"/>
    <row r="43" ht="11.25" hidden="1"/>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95</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03" t="str">
        <f>E7</f>
        <v>Úprava kuchyně MŠ Jiráskova, Nový Jičín</v>
      </c>
      <c r="F48" s="304"/>
      <c r="G48" s="304"/>
      <c r="H48" s="30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93</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256" t="str">
        <f>E9</f>
        <v>05 - VRN</v>
      </c>
      <c r="F50" s="305"/>
      <c r="G50" s="305"/>
      <c r="H50" s="30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14. 2. 2022</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 xml:space="preserve"> </v>
      </c>
      <c r="G54" s="37"/>
      <c r="H54" s="37"/>
      <c r="I54" s="30" t="s">
        <v>30</v>
      </c>
      <c r="J54" s="33" t="str">
        <f>E21</f>
        <v xml:space="preserve"> </v>
      </c>
      <c r="K54" s="37"/>
      <c r="L54" s="107"/>
      <c r="S54" s="35"/>
      <c r="T54" s="35"/>
      <c r="U54" s="35"/>
      <c r="V54" s="35"/>
      <c r="W54" s="35"/>
      <c r="X54" s="35"/>
      <c r="Y54" s="35"/>
      <c r="Z54" s="35"/>
      <c r="AA54" s="35"/>
      <c r="AB54" s="35"/>
      <c r="AC54" s="35"/>
      <c r="AD54" s="35"/>
      <c r="AE54" s="35"/>
    </row>
    <row r="55" spans="1:31" s="2" customFormat="1" ht="15.2" customHeight="1">
      <c r="A55" s="35"/>
      <c r="B55" s="36"/>
      <c r="C55" s="30" t="s">
        <v>28</v>
      </c>
      <c r="D55" s="37"/>
      <c r="E55" s="37"/>
      <c r="F55" s="28" t="str">
        <f>IF(E18="","",E18)</f>
        <v>Vyplň údaj</v>
      </c>
      <c r="G55" s="37"/>
      <c r="H55" s="37"/>
      <c r="I55" s="30" t="s">
        <v>32</v>
      </c>
      <c r="J55" s="33" t="str">
        <f>E24</f>
        <v xml:space="preserve"> </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96</v>
      </c>
      <c r="D57" s="132"/>
      <c r="E57" s="132"/>
      <c r="F57" s="132"/>
      <c r="G57" s="132"/>
      <c r="H57" s="132"/>
      <c r="I57" s="132"/>
      <c r="J57" s="133" t="s">
        <v>97</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67</v>
      </c>
      <c r="D59" s="37"/>
      <c r="E59" s="37"/>
      <c r="F59" s="37"/>
      <c r="G59" s="37"/>
      <c r="H59" s="37"/>
      <c r="I59" s="37"/>
      <c r="J59" s="78">
        <f>J80</f>
        <v>0</v>
      </c>
      <c r="K59" s="37"/>
      <c r="L59" s="107"/>
      <c r="S59" s="35"/>
      <c r="T59" s="35"/>
      <c r="U59" s="35"/>
      <c r="V59" s="35"/>
      <c r="W59" s="35"/>
      <c r="X59" s="35"/>
      <c r="Y59" s="35"/>
      <c r="Z59" s="35"/>
      <c r="AA59" s="35"/>
      <c r="AB59" s="35"/>
      <c r="AC59" s="35"/>
      <c r="AD59" s="35"/>
      <c r="AE59" s="35"/>
      <c r="AU59" s="18" t="s">
        <v>98</v>
      </c>
    </row>
    <row r="60" spans="2:12" s="9" customFormat="1" ht="24.95" customHeight="1">
      <c r="B60" s="135"/>
      <c r="C60" s="136"/>
      <c r="D60" s="137" t="s">
        <v>1013</v>
      </c>
      <c r="E60" s="138"/>
      <c r="F60" s="138"/>
      <c r="G60" s="138"/>
      <c r="H60" s="138"/>
      <c r="I60" s="138"/>
      <c r="J60" s="139">
        <f>J81</f>
        <v>0</v>
      </c>
      <c r="K60" s="136"/>
      <c r="L60" s="140"/>
    </row>
    <row r="61" spans="1:31" s="2" customFormat="1" ht="21.75" customHeight="1">
      <c r="A61" s="35"/>
      <c r="B61" s="36"/>
      <c r="C61" s="37"/>
      <c r="D61" s="37"/>
      <c r="E61" s="37"/>
      <c r="F61" s="37"/>
      <c r="G61" s="37"/>
      <c r="H61" s="37"/>
      <c r="I61" s="37"/>
      <c r="J61" s="37"/>
      <c r="K61" s="37"/>
      <c r="L61" s="107"/>
      <c r="S61" s="35"/>
      <c r="T61" s="35"/>
      <c r="U61" s="35"/>
      <c r="V61" s="35"/>
      <c r="W61" s="35"/>
      <c r="X61" s="35"/>
      <c r="Y61" s="35"/>
      <c r="Z61" s="35"/>
      <c r="AA61" s="35"/>
      <c r="AB61" s="35"/>
      <c r="AC61" s="35"/>
      <c r="AD61" s="35"/>
      <c r="AE61" s="35"/>
    </row>
    <row r="62" spans="1:31" s="2" customFormat="1" ht="6.95" customHeight="1">
      <c r="A62" s="35"/>
      <c r="B62" s="48"/>
      <c r="C62" s="49"/>
      <c r="D62" s="49"/>
      <c r="E62" s="49"/>
      <c r="F62" s="49"/>
      <c r="G62" s="49"/>
      <c r="H62" s="49"/>
      <c r="I62" s="49"/>
      <c r="J62" s="49"/>
      <c r="K62" s="49"/>
      <c r="L62" s="107"/>
      <c r="S62" s="35"/>
      <c r="T62" s="35"/>
      <c r="U62" s="35"/>
      <c r="V62" s="35"/>
      <c r="W62" s="35"/>
      <c r="X62" s="35"/>
      <c r="Y62" s="35"/>
      <c r="Z62" s="35"/>
      <c r="AA62" s="35"/>
      <c r="AB62" s="35"/>
      <c r="AC62" s="35"/>
      <c r="AD62" s="35"/>
      <c r="AE62" s="35"/>
    </row>
    <row r="66" spans="1:31" s="2" customFormat="1" ht="6.95" customHeight="1">
      <c r="A66" s="35"/>
      <c r="B66" s="50"/>
      <c r="C66" s="51"/>
      <c r="D66" s="51"/>
      <c r="E66" s="51"/>
      <c r="F66" s="51"/>
      <c r="G66" s="51"/>
      <c r="H66" s="51"/>
      <c r="I66" s="51"/>
      <c r="J66" s="51"/>
      <c r="K66" s="51"/>
      <c r="L66" s="107"/>
      <c r="S66" s="35"/>
      <c r="T66" s="35"/>
      <c r="U66" s="35"/>
      <c r="V66" s="35"/>
      <c r="W66" s="35"/>
      <c r="X66" s="35"/>
      <c r="Y66" s="35"/>
      <c r="Z66" s="35"/>
      <c r="AA66" s="35"/>
      <c r="AB66" s="35"/>
      <c r="AC66" s="35"/>
      <c r="AD66" s="35"/>
      <c r="AE66" s="35"/>
    </row>
    <row r="67" spans="1:31" s="2" customFormat="1" ht="24.95" customHeight="1">
      <c r="A67" s="35"/>
      <c r="B67" s="36"/>
      <c r="C67" s="24" t="s">
        <v>113</v>
      </c>
      <c r="D67" s="37"/>
      <c r="E67" s="37"/>
      <c r="F67" s="37"/>
      <c r="G67" s="37"/>
      <c r="H67" s="37"/>
      <c r="I67" s="37"/>
      <c r="J67" s="37"/>
      <c r="K67" s="37"/>
      <c r="L67" s="107"/>
      <c r="S67" s="35"/>
      <c r="T67" s="35"/>
      <c r="U67" s="35"/>
      <c r="V67" s="35"/>
      <c r="W67" s="35"/>
      <c r="X67" s="35"/>
      <c r="Y67" s="35"/>
      <c r="Z67" s="35"/>
      <c r="AA67" s="35"/>
      <c r="AB67" s="35"/>
      <c r="AC67" s="35"/>
      <c r="AD67" s="35"/>
      <c r="AE67" s="35"/>
    </row>
    <row r="68" spans="1:31" s="2" customFormat="1" ht="6.95" customHeight="1">
      <c r="A68" s="35"/>
      <c r="B68" s="36"/>
      <c r="C68" s="37"/>
      <c r="D68" s="37"/>
      <c r="E68" s="37"/>
      <c r="F68" s="37"/>
      <c r="G68" s="37"/>
      <c r="H68" s="37"/>
      <c r="I68" s="37"/>
      <c r="J68" s="37"/>
      <c r="K68" s="37"/>
      <c r="L68" s="107"/>
      <c r="S68" s="35"/>
      <c r="T68" s="35"/>
      <c r="U68" s="35"/>
      <c r="V68" s="35"/>
      <c r="W68" s="35"/>
      <c r="X68" s="35"/>
      <c r="Y68" s="35"/>
      <c r="Z68" s="35"/>
      <c r="AA68" s="35"/>
      <c r="AB68" s="35"/>
      <c r="AC68" s="35"/>
      <c r="AD68" s="35"/>
      <c r="AE68" s="35"/>
    </row>
    <row r="69" spans="1:31" s="2" customFormat="1" ht="12" customHeight="1">
      <c r="A69" s="35"/>
      <c r="B69" s="36"/>
      <c r="C69" s="30" t="s">
        <v>16</v>
      </c>
      <c r="D69" s="37"/>
      <c r="E69" s="37"/>
      <c r="F69" s="37"/>
      <c r="G69" s="37"/>
      <c r="H69" s="37"/>
      <c r="I69" s="37"/>
      <c r="J69" s="37"/>
      <c r="K69" s="37"/>
      <c r="L69" s="107"/>
      <c r="S69" s="35"/>
      <c r="T69" s="35"/>
      <c r="U69" s="35"/>
      <c r="V69" s="35"/>
      <c r="W69" s="35"/>
      <c r="X69" s="35"/>
      <c r="Y69" s="35"/>
      <c r="Z69" s="35"/>
      <c r="AA69" s="35"/>
      <c r="AB69" s="35"/>
      <c r="AC69" s="35"/>
      <c r="AD69" s="35"/>
      <c r="AE69" s="35"/>
    </row>
    <row r="70" spans="1:31" s="2" customFormat="1" ht="16.5" customHeight="1">
      <c r="A70" s="35"/>
      <c r="B70" s="36"/>
      <c r="C70" s="37"/>
      <c r="D70" s="37"/>
      <c r="E70" s="303" t="str">
        <f>E7</f>
        <v>Úprava kuchyně MŠ Jiráskova, Nový Jičín</v>
      </c>
      <c r="F70" s="304"/>
      <c r="G70" s="304"/>
      <c r="H70" s="304"/>
      <c r="I70" s="37"/>
      <c r="J70" s="37"/>
      <c r="K70" s="37"/>
      <c r="L70" s="107"/>
      <c r="S70" s="35"/>
      <c r="T70" s="35"/>
      <c r="U70" s="35"/>
      <c r="V70" s="35"/>
      <c r="W70" s="35"/>
      <c r="X70" s="35"/>
      <c r="Y70" s="35"/>
      <c r="Z70" s="35"/>
      <c r="AA70" s="35"/>
      <c r="AB70" s="35"/>
      <c r="AC70" s="35"/>
      <c r="AD70" s="35"/>
      <c r="AE70" s="35"/>
    </row>
    <row r="71" spans="1:31" s="2" customFormat="1" ht="12" customHeight="1">
      <c r="A71" s="35"/>
      <c r="B71" s="36"/>
      <c r="C71" s="30" t="s">
        <v>93</v>
      </c>
      <c r="D71" s="37"/>
      <c r="E71" s="37"/>
      <c r="F71" s="37"/>
      <c r="G71" s="37"/>
      <c r="H71" s="37"/>
      <c r="I71" s="37"/>
      <c r="J71" s="37"/>
      <c r="K71" s="37"/>
      <c r="L71" s="107"/>
      <c r="S71" s="35"/>
      <c r="T71" s="35"/>
      <c r="U71" s="35"/>
      <c r="V71" s="35"/>
      <c r="W71" s="35"/>
      <c r="X71" s="35"/>
      <c r="Y71" s="35"/>
      <c r="Z71" s="35"/>
      <c r="AA71" s="35"/>
      <c r="AB71" s="35"/>
      <c r="AC71" s="35"/>
      <c r="AD71" s="35"/>
      <c r="AE71" s="35"/>
    </row>
    <row r="72" spans="1:31" s="2" customFormat="1" ht="16.5" customHeight="1">
      <c r="A72" s="35"/>
      <c r="B72" s="36"/>
      <c r="C72" s="37"/>
      <c r="D72" s="37"/>
      <c r="E72" s="256" t="str">
        <f>E9</f>
        <v>05 - VRN</v>
      </c>
      <c r="F72" s="305"/>
      <c r="G72" s="305"/>
      <c r="H72" s="305"/>
      <c r="I72" s="37"/>
      <c r="J72" s="37"/>
      <c r="K72" s="37"/>
      <c r="L72" s="107"/>
      <c r="S72" s="35"/>
      <c r="T72" s="35"/>
      <c r="U72" s="35"/>
      <c r="V72" s="35"/>
      <c r="W72" s="35"/>
      <c r="X72" s="35"/>
      <c r="Y72" s="35"/>
      <c r="Z72" s="35"/>
      <c r="AA72" s="35"/>
      <c r="AB72" s="35"/>
      <c r="AC72" s="35"/>
      <c r="AD72" s="35"/>
      <c r="AE72" s="35"/>
    </row>
    <row r="73" spans="1:31" s="2" customFormat="1" ht="6.95" customHeight="1">
      <c r="A73" s="35"/>
      <c r="B73" s="36"/>
      <c r="C73" s="37"/>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12" customHeight="1">
      <c r="A74" s="35"/>
      <c r="B74" s="36"/>
      <c r="C74" s="30" t="s">
        <v>21</v>
      </c>
      <c r="D74" s="37"/>
      <c r="E74" s="37"/>
      <c r="F74" s="28" t="str">
        <f>F12</f>
        <v xml:space="preserve"> </v>
      </c>
      <c r="G74" s="37"/>
      <c r="H74" s="37"/>
      <c r="I74" s="30" t="s">
        <v>23</v>
      </c>
      <c r="J74" s="60" t="str">
        <f>IF(J12="","",J12)</f>
        <v>14. 2. 2022</v>
      </c>
      <c r="K74" s="37"/>
      <c r="L74" s="107"/>
      <c r="S74" s="35"/>
      <c r="T74" s="35"/>
      <c r="U74" s="35"/>
      <c r="V74" s="35"/>
      <c r="W74" s="35"/>
      <c r="X74" s="35"/>
      <c r="Y74" s="35"/>
      <c r="Z74" s="35"/>
      <c r="AA74" s="35"/>
      <c r="AB74" s="35"/>
      <c r="AC74" s="35"/>
      <c r="AD74" s="35"/>
      <c r="AE74" s="35"/>
    </row>
    <row r="75" spans="1:31" s="2" customFormat="1" ht="6.95" customHeight="1">
      <c r="A75" s="35"/>
      <c r="B75" s="36"/>
      <c r="C75" s="37"/>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15.2" customHeight="1">
      <c r="A76" s="35"/>
      <c r="B76" s="36"/>
      <c r="C76" s="30" t="s">
        <v>25</v>
      </c>
      <c r="D76" s="37"/>
      <c r="E76" s="37"/>
      <c r="F76" s="28" t="str">
        <f>E15</f>
        <v xml:space="preserve"> </v>
      </c>
      <c r="G76" s="37"/>
      <c r="H76" s="37"/>
      <c r="I76" s="30" t="s">
        <v>30</v>
      </c>
      <c r="J76" s="33" t="str">
        <f>E21</f>
        <v xml:space="preserve"> </v>
      </c>
      <c r="K76" s="37"/>
      <c r="L76" s="107"/>
      <c r="S76" s="35"/>
      <c r="T76" s="35"/>
      <c r="U76" s="35"/>
      <c r="V76" s="35"/>
      <c r="W76" s="35"/>
      <c r="X76" s="35"/>
      <c r="Y76" s="35"/>
      <c r="Z76" s="35"/>
      <c r="AA76" s="35"/>
      <c r="AB76" s="35"/>
      <c r="AC76" s="35"/>
      <c r="AD76" s="35"/>
      <c r="AE76" s="35"/>
    </row>
    <row r="77" spans="1:31" s="2" customFormat="1" ht="15.2" customHeight="1">
      <c r="A77" s="35"/>
      <c r="B77" s="36"/>
      <c r="C77" s="30" t="s">
        <v>28</v>
      </c>
      <c r="D77" s="37"/>
      <c r="E77" s="37"/>
      <c r="F77" s="28" t="str">
        <f>IF(E18="","",E18)</f>
        <v>Vyplň údaj</v>
      </c>
      <c r="G77" s="37"/>
      <c r="H77" s="37"/>
      <c r="I77" s="30" t="s">
        <v>32</v>
      </c>
      <c r="J77" s="33" t="str">
        <f>E24</f>
        <v xml:space="preserve"> </v>
      </c>
      <c r="K77" s="37"/>
      <c r="L77" s="107"/>
      <c r="S77" s="35"/>
      <c r="T77" s="35"/>
      <c r="U77" s="35"/>
      <c r="V77" s="35"/>
      <c r="W77" s="35"/>
      <c r="X77" s="35"/>
      <c r="Y77" s="35"/>
      <c r="Z77" s="35"/>
      <c r="AA77" s="35"/>
      <c r="AB77" s="35"/>
      <c r="AC77" s="35"/>
      <c r="AD77" s="35"/>
      <c r="AE77" s="35"/>
    </row>
    <row r="78" spans="1:31" s="2" customFormat="1" ht="10.35" customHeight="1">
      <c r="A78" s="35"/>
      <c r="B78" s="36"/>
      <c r="C78" s="37"/>
      <c r="D78" s="37"/>
      <c r="E78" s="37"/>
      <c r="F78" s="37"/>
      <c r="G78" s="37"/>
      <c r="H78" s="37"/>
      <c r="I78" s="37"/>
      <c r="J78" s="37"/>
      <c r="K78" s="37"/>
      <c r="L78" s="107"/>
      <c r="S78" s="35"/>
      <c r="T78" s="35"/>
      <c r="U78" s="35"/>
      <c r="V78" s="35"/>
      <c r="W78" s="35"/>
      <c r="X78" s="35"/>
      <c r="Y78" s="35"/>
      <c r="Z78" s="35"/>
      <c r="AA78" s="35"/>
      <c r="AB78" s="35"/>
      <c r="AC78" s="35"/>
      <c r="AD78" s="35"/>
      <c r="AE78" s="35"/>
    </row>
    <row r="79" spans="1:31" s="11" customFormat="1" ht="29.25" customHeight="1">
      <c r="A79" s="147"/>
      <c r="B79" s="148"/>
      <c r="C79" s="149" t="s">
        <v>114</v>
      </c>
      <c r="D79" s="150" t="s">
        <v>54</v>
      </c>
      <c r="E79" s="150" t="s">
        <v>50</v>
      </c>
      <c r="F79" s="150" t="s">
        <v>51</v>
      </c>
      <c r="G79" s="150" t="s">
        <v>115</v>
      </c>
      <c r="H79" s="150" t="s">
        <v>116</v>
      </c>
      <c r="I79" s="150" t="s">
        <v>117</v>
      </c>
      <c r="J79" s="150" t="s">
        <v>97</v>
      </c>
      <c r="K79" s="151" t="s">
        <v>118</v>
      </c>
      <c r="L79" s="152"/>
      <c r="M79" s="69" t="s">
        <v>19</v>
      </c>
      <c r="N79" s="70" t="s">
        <v>39</v>
      </c>
      <c r="O79" s="70" t="s">
        <v>119</v>
      </c>
      <c r="P79" s="70" t="s">
        <v>120</v>
      </c>
      <c r="Q79" s="70" t="s">
        <v>121</v>
      </c>
      <c r="R79" s="70" t="s">
        <v>122</v>
      </c>
      <c r="S79" s="70" t="s">
        <v>123</v>
      </c>
      <c r="T79" s="71" t="s">
        <v>124</v>
      </c>
      <c r="U79" s="147"/>
      <c r="V79" s="147"/>
      <c r="W79" s="147"/>
      <c r="X79" s="147"/>
      <c r="Y79" s="147"/>
      <c r="Z79" s="147"/>
      <c r="AA79" s="147"/>
      <c r="AB79" s="147"/>
      <c r="AC79" s="147"/>
      <c r="AD79" s="147"/>
      <c r="AE79" s="147"/>
    </row>
    <row r="80" spans="1:63" s="2" customFormat="1" ht="22.9" customHeight="1">
      <c r="A80" s="35"/>
      <c r="B80" s="36"/>
      <c r="C80" s="76" t="s">
        <v>125</v>
      </c>
      <c r="D80" s="37"/>
      <c r="E80" s="37"/>
      <c r="F80" s="37"/>
      <c r="G80" s="37"/>
      <c r="H80" s="37"/>
      <c r="I80" s="37"/>
      <c r="J80" s="153">
        <f>BK80</f>
        <v>0</v>
      </c>
      <c r="K80" s="37"/>
      <c r="L80" s="40"/>
      <c r="M80" s="72"/>
      <c r="N80" s="154"/>
      <c r="O80" s="73"/>
      <c r="P80" s="155">
        <f>P81</f>
        <v>0</v>
      </c>
      <c r="Q80" s="73"/>
      <c r="R80" s="155">
        <f>R81</f>
        <v>0</v>
      </c>
      <c r="S80" s="73"/>
      <c r="T80" s="156">
        <f>T81</f>
        <v>0</v>
      </c>
      <c r="U80" s="35"/>
      <c r="V80" s="35"/>
      <c r="W80" s="35"/>
      <c r="X80" s="35"/>
      <c r="Y80" s="35"/>
      <c r="Z80" s="35"/>
      <c r="AA80" s="35"/>
      <c r="AB80" s="35"/>
      <c r="AC80" s="35"/>
      <c r="AD80" s="35"/>
      <c r="AE80" s="35"/>
      <c r="AT80" s="18" t="s">
        <v>68</v>
      </c>
      <c r="AU80" s="18" t="s">
        <v>98</v>
      </c>
      <c r="BK80" s="157">
        <f>BK81</f>
        <v>0</v>
      </c>
    </row>
    <row r="81" spans="2:63" s="12" customFormat="1" ht="25.9" customHeight="1">
      <c r="B81" s="158"/>
      <c r="C81" s="159"/>
      <c r="D81" s="160" t="s">
        <v>68</v>
      </c>
      <c r="E81" s="161" t="s">
        <v>87</v>
      </c>
      <c r="F81" s="161" t="s">
        <v>1014</v>
      </c>
      <c r="G81" s="159"/>
      <c r="H81" s="159"/>
      <c r="I81" s="162"/>
      <c r="J81" s="163">
        <f>BK81</f>
        <v>0</v>
      </c>
      <c r="K81" s="159"/>
      <c r="L81" s="164"/>
      <c r="M81" s="165"/>
      <c r="N81" s="166"/>
      <c r="O81" s="166"/>
      <c r="P81" s="167">
        <f>SUM(P82:P93)</f>
        <v>0</v>
      </c>
      <c r="Q81" s="166"/>
      <c r="R81" s="167">
        <f>SUM(R82:R93)</f>
        <v>0</v>
      </c>
      <c r="S81" s="166"/>
      <c r="T81" s="168">
        <f>SUM(T82:T93)</f>
        <v>0</v>
      </c>
      <c r="AR81" s="169" t="s">
        <v>154</v>
      </c>
      <c r="AT81" s="170" t="s">
        <v>68</v>
      </c>
      <c r="AU81" s="170" t="s">
        <v>69</v>
      </c>
      <c r="AY81" s="169" t="s">
        <v>128</v>
      </c>
      <c r="BK81" s="171">
        <f>SUM(BK82:BK93)</f>
        <v>0</v>
      </c>
    </row>
    <row r="82" spans="1:65" s="2" customFormat="1" ht="24.2" customHeight="1">
      <c r="A82" s="35"/>
      <c r="B82" s="36"/>
      <c r="C82" s="174" t="s">
        <v>77</v>
      </c>
      <c r="D82" s="174" t="s">
        <v>131</v>
      </c>
      <c r="E82" s="175" t="s">
        <v>1015</v>
      </c>
      <c r="F82" s="176" t="s">
        <v>1016</v>
      </c>
      <c r="G82" s="177" t="s">
        <v>1017</v>
      </c>
      <c r="H82" s="178">
        <v>1</v>
      </c>
      <c r="I82" s="179"/>
      <c r="J82" s="180">
        <f>ROUND(I82*H82,2)</f>
        <v>0</v>
      </c>
      <c r="K82" s="176" t="s">
        <v>19</v>
      </c>
      <c r="L82" s="40"/>
      <c r="M82" s="181" t="s">
        <v>19</v>
      </c>
      <c r="N82" s="182" t="s">
        <v>40</v>
      </c>
      <c r="O82" s="65"/>
      <c r="P82" s="183">
        <f>O82*H82</f>
        <v>0</v>
      </c>
      <c r="Q82" s="183">
        <v>0</v>
      </c>
      <c r="R82" s="183">
        <f>Q82*H82</f>
        <v>0</v>
      </c>
      <c r="S82" s="183">
        <v>0</v>
      </c>
      <c r="T82" s="184">
        <f>S82*H82</f>
        <v>0</v>
      </c>
      <c r="U82" s="35"/>
      <c r="V82" s="35"/>
      <c r="W82" s="35"/>
      <c r="X82" s="35"/>
      <c r="Y82" s="35"/>
      <c r="Z82" s="35"/>
      <c r="AA82" s="35"/>
      <c r="AB82" s="35"/>
      <c r="AC82" s="35"/>
      <c r="AD82" s="35"/>
      <c r="AE82" s="35"/>
      <c r="AR82" s="185" t="s">
        <v>136</v>
      </c>
      <c r="AT82" s="185" t="s">
        <v>131</v>
      </c>
      <c r="AU82" s="185" t="s">
        <v>77</v>
      </c>
      <c r="AY82" s="18" t="s">
        <v>128</v>
      </c>
      <c r="BE82" s="186">
        <f>IF(N82="základní",J82,0)</f>
        <v>0</v>
      </c>
      <c r="BF82" s="186">
        <f>IF(N82="snížená",J82,0)</f>
        <v>0</v>
      </c>
      <c r="BG82" s="186">
        <f>IF(N82="zákl. přenesená",J82,0)</f>
        <v>0</v>
      </c>
      <c r="BH82" s="186">
        <f>IF(N82="sníž. přenesená",J82,0)</f>
        <v>0</v>
      </c>
      <c r="BI82" s="186">
        <f>IF(N82="nulová",J82,0)</f>
        <v>0</v>
      </c>
      <c r="BJ82" s="18" t="s">
        <v>77</v>
      </c>
      <c r="BK82" s="186">
        <f>ROUND(I82*H82,2)</f>
        <v>0</v>
      </c>
      <c r="BL82" s="18" t="s">
        <v>136</v>
      </c>
      <c r="BM82" s="185" t="s">
        <v>1018</v>
      </c>
    </row>
    <row r="83" spans="1:47" s="2" customFormat="1" ht="19.5">
      <c r="A83" s="35"/>
      <c r="B83" s="36"/>
      <c r="C83" s="37"/>
      <c r="D83" s="194" t="s">
        <v>274</v>
      </c>
      <c r="E83" s="37"/>
      <c r="F83" s="225" t="s">
        <v>1019</v>
      </c>
      <c r="G83" s="37"/>
      <c r="H83" s="37"/>
      <c r="I83" s="189"/>
      <c r="J83" s="37"/>
      <c r="K83" s="37"/>
      <c r="L83" s="40"/>
      <c r="M83" s="190"/>
      <c r="N83" s="191"/>
      <c r="O83" s="65"/>
      <c r="P83" s="65"/>
      <c r="Q83" s="65"/>
      <c r="R83" s="65"/>
      <c r="S83" s="65"/>
      <c r="T83" s="66"/>
      <c r="U83" s="35"/>
      <c r="V83" s="35"/>
      <c r="W83" s="35"/>
      <c r="X83" s="35"/>
      <c r="Y83" s="35"/>
      <c r="Z83" s="35"/>
      <c r="AA83" s="35"/>
      <c r="AB83" s="35"/>
      <c r="AC83" s="35"/>
      <c r="AD83" s="35"/>
      <c r="AE83" s="35"/>
      <c r="AT83" s="18" t="s">
        <v>274</v>
      </c>
      <c r="AU83" s="18" t="s">
        <v>77</v>
      </c>
    </row>
    <row r="84" spans="1:65" s="2" customFormat="1" ht="24.2" customHeight="1">
      <c r="A84" s="35"/>
      <c r="B84" s="36"/>
      <c r="C84" s="174" t="s">
        <v>166</v>
      </c>
      <c r="D84" s="174" t="s">
        <v>131</v>
      </c>
      <c r="E84" s="175" t="s">
        <v>1020</v>
      </c>
      <c r="F84" s="176" t="s">
        <v>843</v>
      </c>
      <c r="G84" s="177" t="s">
        <v>1017</v>
      </c>
      <c r="H84" s="178">
        <v>1</v>
      </c>
      <c r="I84" s="179"/>
      <c r="J84" s="180">
        <f>ROUND(I84*H84,2)</f>
        <v>0</v>
      </c>
      <c r="K84" s="176" t="s">
        <v>19</v>
      </c>
      <c r="L84" s="40"/>
      <c r="M84" s="181" t="s">
        <v>19</v>
      </c>
      <c r="N84" s="182" t="s">
        <v>40</v>
      </c>
      <c r="O84" s="65"/>
      <c r="P84" s="183">
        <f>O84*H84</f>
        <v>0</v>
      </c>
      <c r="Q84" s="183">
        <v>0</v>
      </c>
      <c r="R84" s="183">
        <f>Q84*H84</f>
        <v>0</v>
      </c>
      <c r="S84" s="183">
        <v>0</v>
      </c>
      <c r="T84" s="184">
        <f>S84*H84</f>
        <v>0</v>
      </c>
      <c r="U84" s="35"/>
      <c r="V84" s="35"/>
      <c r="W84" s="35"/>
      <c r="X84" s="35"/>
      <c r="Y84" s="35"/>
      <c r="Z84" s="35"/>
      <c r="AA84" s="35"/>
      <c r="AB84" s="35"/>
      <c r="AC84" s="35"/>
      <c r="AD84" s="35"/>
      <c r="AE84" s="35"/>
      <c r="AR84" s="185" t="s">
        <v>136</v>
      </c>
      <c r="AT84" s="185" t="s">
        <v>131</v>
      </c>
      <c r="AU84" s="185" t="s">
        <v>77</v>
      </c>
      <c r="AY84" s="18" t="s">
        <v>128</v>
      </c>
      <c r="BE84" s="186">
        <f>IF(N84="základní",J84,0)</f>
        <v>0</v>
      </c>
      <c r="BF84" s="186">
        <f>IF(N84="snížená",J84,0)</f>
        <v>0</v>
      </c>
      <c r="BG84" s="186">
        <f>IF(N84="zákl. přenesená",J84,0)</f>
        <v>0</v>
      </c>
      <c r="BH84" s="186">
        <f>IF(N84="sníž. přenesená",J84,0)</f>
        <v>0</v>
      </c>
      <c r="BI84" s="186">
        <f>IF(N84="nulová",J84,0)</f>
        <v>0</v>
      </c>
      <c r="BJ84" s="18" t="s">
        <v>77</v>
      </c>
      <c r="BK84" s="186">
        <f>ROUND(I84*H84,2)</f>
        <v>0</v>
      </c>
      <c r="BL84" s="18" t="s">
        <v>136</v>
      </c>
      <c r="BM84" s="185" t="s">
        <v>1021</v>
      </c>
    </row>
    <row r="85" spans="1:47" s="2" customFormat="1" ht="29.25">
      <c r="A85" s="35"/>
      <c r="B85" s="36"/>
      <c r="C85" s="37"/>
      <c r="D85" s="194" t="s">
        <v>274</v>
      </c>
      <c r="E85" s="37"/>
      <c r="F85" s="225" t="s">
        <v>1022</v>
      </c>
      <c r="G85" s="37"/>
      <c r="H85" s="37"/>
      <c r="I85" s="189"/>
      <c r="J85" s="37"/>
      <c r="K85" s="37"/>
      <c r="L85" s="40"/>
      <c r="M85" s="190"/>
      <c r="N85" s="191"/>
      <c r="O85" s="65"/>
      <c r="P85" s="65"/>
      <c r="Q85" s="65"/>
      <c r="R85" s="65"/>
      <c r="S85" s="65"/>
      <c r="T85" s="66"/>
      <c r="U85" s="35"/>
      <c r="V85" s="35"/>
      <c r="W85" s="35"/>
      <c r="X85" s="35"/>
      <c r="Y85" s="35"/>
      <c r="Z85" s="35"/>
      <c r="AA85" s="35"/>
      <c r="AB85" s="35"/>
      <c r="AC85" s="35"/>
      <c r="AD85" s="35"/>
      <c r="AE85" s="35"/>
      <c r="AT85" s="18" t="s">
        <v>274</v>
      </c>
      <c r="AU85" s="18" t="s">
        <v>77</v>
      </c>
    </row>
    <row r="86" spans="1:65" s="2" customFormat="1" ht="24.2" customHeight="1">
      <c r="A86" s="35"/>
      <c r="B86" s="36"/>
      <c r="C86" s="174" t="s">
        <v>175</v>
      </c>
      <c r="D86" s="174" t="s">
        <v>131</v>
      </c>
      <c r="E86" s="175" t="s">
        <v>1023</v>
      </c>
      <c r="F86" s="176" t="s">
        <v>1024</v>
      </c>
      <c r="G86" s="177" t="s">
        <v>1017</v>
      </c>
      <c r="H86" s="178">
        <v>1</v>
      </c>
      <c r="I86" s="179"/>
      <c r="J86" s="180">
        <f>ROUND(I86*H86,2)</f>
        <v>0</v>
      </c>
      <c r="K86" s="176" t="s">
        <v>19</v>
      </c>
      <c r="L86" s="40"/>
      <c r="M86" s="181" t="s">
        <v>19</v>
      </c>
      <c r="N86" s="182" t="s">
        <v>40</v>
      </c>
      <c r="O86" s="65"/>
      <c r="P86" s="183">
        <f>O86*H86</f>
        <v>0</v>
      </c>
      <c r="Q86" s="183">
        <v>0</v>
      </c>
      <c r="R86" s="183">
        <f>Q86*H86</f>
        <v>0</v>
      </c>
      <c r="S86" s="183">
        <v>0</v>
      </c>
      <c r="T86" s="184">
        <f>S86*H86</f>
        <v>0</v>
      </c>
      <c r="U86" s="35"/>
      <c r="V86" s="35"/>
      <c r="W86" s="35"/>
      <c r="X86" s="35"/>
      <c r="Y86" s="35"/>
      <c r="Z86" s="35"/>
      <c r="AA86" s="35"/>
      <c r="AB86" s="35"/>
      <c r="AC86" s="35"/>
      <c r="AD86" s="35"/>
      <c r="AE86" s="35"/>
      <c r="AR86" s="185" t="s">
        <v>136</v>
      </c>
      <c r="AT86" s="185" t="s">
        <v>131</v>
      </c>
      <c r="AU86" s="185" t="s">
        <v>77</v>
      </c>
      <c r="AY86" s="18" t="s">
        <v>128</v>
      </c>
      <c r="BE86" s="186">
        <f>IF(N86="základní",J86,0)</f>
        <v>0</v>
      </c>
      <c r="BF86" s="186">
        <f>IF(N86="snížená",J86,0)</f>
        <v>0</v>
      </c>
      <c r="BG86" s="186">
        <f>IF(N86="zákl. přenesená",J86,0)</f>
        <v>0</v>
      </c>
      <c r="BH86" s="186">
        <f>IF(N86="sníž. přenesená",J86,0)</f>
        <v>0</v>
      </c>
      <c r="BI86" s="186">
        <f>IF(N86="nulová",J86,0)</f>
        <v>0</v>
      </c>
      <c r="BJ86" s="18" t="s">
        <v>77</v>
      </c>
      <c r="BK86" s="186">
        <f>ROUND(I86*H86,2)</f>
        <v>0</v>
      </c>
      <c r="BL86" s="18" t="s">
        <v>136</v>
      </c>
      <c r="BM86" s="185" t="s">
        <v>1025</v>
      </c>
    </row>
    <row r="87" spans="1:47" s="2" customFormat="1" ht="39">
      <c r="A87" s="35"/>
      <c r="B87" s="36"/>
      <c r="C87" s="37"/>
      <c r="D87" s="194" t="s">
        <v>274</v>
      </c>
      <c r="E87" s="37"/>
      <c r="F87" s="225" t="s">
        <v>1026</v>
      </c>
      <c r="G87" s="37"/>
      <c r="H87" s="37"/>
      <c r="I87" s="189"/>
      <c r="J87" s="37"/>
      <c r="K87" s="37"/>
      <c r="L87" s="40"/>
      <c r="M87" s="190"/>
      <c r="N87" s="191"/>
      <c r="O87" s="65"/>
      <c r="P87" s="65"/>
      <c r="Q87" s="65"/>
      <c r="R87" s="65"/>
      <c r="S87" s="65"/>
      <c r="T87" s="66"/>
      <c r="U87" s="35"/>
      <c r="V87" s="35"/>
      <c r="W87" s="35"/>
      <c r="X87" s="35"/>
      <c r="Y87" s="35"/>
      <c r="Z87" s="35"/>
      <c r="AA87" s="35"/>
      <c r="AB87" s="35"/>
      <c r="AC87" s="35"/>
      <c r="AD87" s="35"/>
      <c r="AE87" s="35"/>
      <c r="AT87" s="18" t="s">
        <v>274</v>
      </c>
      <c r="AU87" s="18" t="s">
        <v>77</v>
      </c>
    </row>
    <row r="88" spans="1:65" s="2" customFormat="1" ht="24.2" customHeight="1">
      <c r="A88" s="35"/>
      <c r="B88" s="36"/>
      <c r="C88" s="174" t="s">
        <v>184</v>
      </c>
      <c r="D88" s="174" t="s">
        <v>131</v>
      </c>
      <c r="E88" s="175" t="s">
        <v>1027</v>
      </c>
      <c r="F88" s="176" t="s">
        <v>1028</v>
      </c>
      <c r="G88" s="177" t="s">
        <v>1017</v>
      </c>
      <c r="H88" s="178">
        <v>1</v>
      </c>
      <c r="I88" s="179"/>
      <c r="J88" s="180">
        <f>ROUND(I88*H88,2)</f>
        <v>0</v>
      </c>
      <c r="K88" s="176" t="s">
        <v>19</v>
      </c>
      <c r="L88" s="40"/>
      <c r="M88" s="181" t="s">
        <v>19</v>
      </c>
      <c r="N88" s="182" t="s">
        <v>40</v>
      </c>
      <c r="O88" s="65"/>
      <c r="P88" s="183">
        <f>O88*H88</f>
        <v>0</v>
      </c>
      <c r="Q88" s="183">
        <v>0</v>
      </c>
      <c r="R88" s="183">
        <f>Q88*H88</f>
        <v>0</v>
      </c>
      <c r="S88" s="183">
        <v>0</v>
      </c>
      <c r="T88" s="184">
        <f>S88*H88</f>
        <v>0</v>
      </c>
      <c r="U88" s="35"/>
      <c r="V88" s="35"/>
      <c r="W88" s="35"/>
      <c r="X88" s="35"/>
      <c r="Y88" s="35"/>
      <c r="Z88" s="35"/>
      <c r="AA88" s="35"/>
      <c r="AB88" s="35"/>
      <c r="AC88" s="35"/>
      <c r="AD88" s="35"/>
      <c r="AE88" s="35"/>
      <c r="AR88" s="185" t="s">
        <v>136</v>
      </c>
      <c r="AT88" s="185" t="s">
        <v>131</v>
      </c>
      <c r="AU88" s="185" t="s">
        <v>77</v>
      </c>
      <c r="AY88" s="18" t="s">
        <v>128</v>
      </c>
      <c r="BE88" s="186">
        <f>IF(N88="základní",J88,0)</f>
        <v>0</v>
      </c>
      <c r="BF88" s="186">
        <f>IF(N88="snížená",J88,0)</f>
        <v>0</v>
      </c>
      <c r="BG88" s="186">
        <f>IF(N88="zákl. přenesená",J88,0)</f>
        <v>0</v>
      </c>
      <c r="BH88" s="186">
        <f>IF(N88="sníž. přenesená",J88,0)</f>
        <v>0</v>
      </c>
      <c r="BI88" s="186">
        <f>IF(N88="nulová",J88,0)</f>
        <v>0</v>
      </c>
      <c r="BJ88" s="18" t="s">
        <v>77</v>
      </c>
      <c r="BK88" s="186">
        <f>ROUND(I88*H88,2)</f>
        <v>0</v>
      </c>
      <c r="BL88" s="18" t="s">
        <v>136</v>
      </c>
      <c r="BM88" s="185" t="s">
        <v>1029</v>
      </c>
    </row>
    <row r="89" spans="1:47" s="2" customFormat="1" ht="68.25">
      <c r="A89" s="35"/>
      <c r="B89" s="36"/>
      <c r="C89" s="37"/>
      <c r="D89" s="194" t="s">
        <v>274</v>
      </c>
      <c r="E89" s="37"/>
      <c r="F89" s="225" t="s">
        <v>1030</v>
      </c>
      <c r="G89" s="37"/>
      <c r="H89" s="37"/>
      <c r="I89" s="189"/>
      <c r="J89" s="37"/>
      <c r="K89" s="37"/>
      <c r="L89" s="40"/>
      <c r="M89" s="190"/>
      <c r="N89" s="191"/>
      <c r="O89" s="65"/>
      <c r="P89" s="65"/>
      <c r="Q89" s="65"/>
      <c r="R89" s="65"/>
      <c r="S89" s="65"/>
      <c r="T89" s="66"/>
      <c r="U89" s="35"/>
      <c r="V89" s="35"/>
      <c r="W89" s="35"/>
      <c r="X89" s="35"/>
      <c r="Y89" s="35"/>
      <c r="Z89" s="35"/>
      <c r="AA89" s="35"/>
      <c r="AB89" s="35"/>
      <c r="AC89" s="35"/>
      <c r="AD89" s="35"/>
      <c r="AE89" s="35"/>
      <c r="AT89" s="18" t="s">
        <v>274</v>
      </c>
      <c r="AU89" s="18" t="s">
        <v>77</v>
      </c>
    </row>
    <row r="90" spans="1:65" s="2" customFormat="1" ht="24.2" customHeight="1">
      <c r="A90" s="35"/>
      <c r="B90" s="36"/>
      <c r="C90" s="174" t="s">
        <v>196</v>
      </c>
      <c r="D90" s="174" t="s">
        <v>131</v>
      </c>
      <c r="E90" s="175" t="s">
        <v>1031</v>
      </c>
      <c r="F90" s="176" t="s">
        <v>1032</v>
      </c>
      <c r="G90" s="177" t="s">
        <v>1017</v>
      </c>
      <c r="H90" s="178">
        <v>1</v>
      </c>
      <c r="I90" s="179"/>
      <c r="J90" s="180">
        <f>ROUND(I90*H90,2)</f>
        <v>0</v>
      </c>
      <c r="K90" s="176" t="s">
        <v>19</v>
      </c>
      <c r="L90" s="40"/>
      <c r="M90" s="181" t="s">
        <v>19</v>
      </c>
      <c r="N90" s="182" t="s">
        <v>40</v>
      </c>
      <c r="O90" s="65"/>
      <c r="P90" s="183">
        <f>O90*H90</f>
        <v>0</v>
      </c>
      <c r="Q90" s="183">
        <v>0</v>
      </c>
      <c r="R90" s="183">
        <f>Q90*H90</f>
        <v>0</v>
      </c>
      <c r="S90" s="183">
        <v>0</v>
      </c>
      <c r="T90" s="184">
        <f>S90*H90</f>
        <v>0</v>
      </c>
      <c r="U90" s="35"/>
      <c r="V90" s="35"/>
      <c r="W90" s="35"/>
      <c r="X90" s="35"/>
      <c r="Y90" s="35"/>
      <c r="Z90" s="35"/>
      <c r="AA90" s="35"/>
      <c r="AB90" s="35"/>
      <c r="AC90" s="35"/>
      <c r="AD90" s="35"/>
      <c r="AE90" s="35"/>
      <c r="AR90" s="185" t="s">
        <v>136</v>
      </c>
      <c r="AT90" s="185" t="s">
        <v>131</v>
      </c>
      <c r="AU90" s="185" t="s">
        <v>77</v>
      </c>
      <c r="AY90" s="18" t="s">
        <v>128</v>
      </c>
      <c r="BE90" s="186">
        <f>IF(N90="základní",J90,0)</f>
        <v>0</v>
      </c>
      <c r="BF90" s="186">
        <f>IF(N90="snížená",J90,0)</f>
        <v>0</v>
      </c>
      <c r="BG90" s="186">
        <f>IF(N90="zákl. přenesená",J90,0)</f>
        <v>0</v>
      </c>
      <c r="BH90" s="186">
        <f>IF(N90="sníž. přenesená",J90,0)</f>
        <v>0</v>
      </c>
      <c r="BI90" s="186">
        <f>IF(N90="nulová",J90,0)</f>
        <v>0</v>
      </c>
      <c r="BJ90" s="18" t="s">
        <v>77</v>
      </c>
      <c r="BK90" s="186">
        <f>ROUND(I90*H90,2)</f>
        <v>0</v>
      </c>
      <c r="BL90" s="18" t="s">
        <v>136</v>
      </c>
      <c r="BM90" s="185" t="s">
        <v>1033</v>
      </c>
    </row>
    <row r="91" spans="1:47" s="2" customFormat="1" ht="29.25">
      <c r="A91" s="35"/>
      <c r="B91" s="36"/>
      <c r="C91" s="37"/>
      <c r="D91" s="194" t="s">
        <v>274</v>
      </c>
      <c r="E91" s="37"/>
      <c r="F91" s="225" t="s">
        <v>1034</v>
      </c>
      <c r="G91" s="37"/>
      <c r="H91" s="37"/>
      <c r="I91" s="189"/>
      <c r="J91" s="37"/>
      <c r="K91" s="37"/>
      <c r="L91" s="40"/>
      <c r="M91" s="190"/>
      <c r="N91" s="191"/>
      <c r="O91" s="65"/>
      <c r="P91" s="65"/>
      <c r="Q91" s="65"/>
      <c r="R91" s="65"/>
      <c r="S91" s="65"/>
      <c r="T91" s="66"/>
      <c r="U91" s="35"/>
      <c r="V91" s="35"/>
      <c r="W91" s="35"/>
      <c r="X91" s="35"/>
      <c r="Y91" s="35"/>
      <c r="Z91" s="35"/>
      <c r="AA91" s="35"/>
      <c r="AB91" s="35"/>
      <c r="AC91" s="35"/>
      <c r="AD91" s="35"/>
      <c r="AE91" s="35"/>
      <c r="AT91" s="18" t="s">
        <v>274</v>
      </c>
      <c r="AU91" s="18" t="s">
        <v>77</v>
      </c>
    </row>
    <row r="92" spans="1:65" s="2" customFormat="1" ht="24.2" customHeight="1">
      <c r="A92" s="35"/>
      <c r="B92" s="36"/>
      <c r="C92" s="174" t="s">
        <v>209</v>
      </c>
      <c r="D92" s="174" t="s">
        <v>131</v>
      </c>
      <c r="E92" s="175" t="s">
        <v>1035</v>
      </c>
      <c r="F92" s="176" t="s">
        <v>1036</v>
      </c>
      <c r="G92" s="177" t="s">
        <v>1017</v>
      </c>
      <c r="H92" s="178">
        <v>1</v>
      </c>
      <c r="I92" s="179"/>
      <c r="J92" s="180">
        <f>ROUND(I92*H92,2)</f>
        <v>0</v>
      </c>
      <c r="K92" s="176" t="s">
        <v>19</v>
      </c>
      <c r="L92" s="40"/>
      <c r="M92" s="181" t="s">
        <v>19</v>
      </c>
      <c r="N92" s="182" t="s">
        <v>40</v>
      </c>
      <c r="O92" s="65"/>
      <c r="P92" s="183">
        <f>O92*H92</f>
        <v>0</v>
      </c>
      <c r="Q92" s="183">
        <v>0</v>
      </c>
      <c r="R92" s="183">
        <f>Q92*H92</f>
        <v>0</v>
      </c>
      <c r="S92" s="183">
        <v>0</v>
      </c>
      <c r="T92" s="184">
        <f>S92*H92</f>
        <v>0</v>
      </c>
      <c r="U92" s="35"/>
      <c r="V92" s="35"/>
      <c r="W92" s="35"/>
      <c r="X92" s="35"/>
      <c r="Y92" s="35"/>
      <c r="Z92" s="35"/>
      <c r="AA92" s="35"/>
      <c r="AB92" s="35"/>
      <c r="AC92" s="35"/>
      <c r="AD92" s="35"/>
      <c r="AE92" s="35"/>
      <c r="AR92" s="185" t="s">
        <v>136</v>
      </c>
      <c r="AT92" s="185" t="s">
        <v>131</v>
      </c>
      <c r="AU92" s="185" t="s">
        <v>77</v>
      </c>
      <c r="AY92" s="18" t="s">
        <v>128</v>
      </c>
      <c r="BE92" s="186">
        <f>IF(N92="základní",J92,0)</f>
        <v>0</v>
      </c>
      <c r="BF92" s="186">
        <f>IF(N92="snížená",J92,0)</f>
        <v>0</v>
      </c>
      <c r="BG92" s="186">
        <f>IF(N92="zákl. přenesená",J92,0)</f>
        <v>0</v>
      </c>
      <c r="BH92" s="186">
        <f>IF(N92="sníž. přenesená",J92,0)</f>
        <v>0</v>
      </c>
      <c r="BI92" s="186">
        <f>IF(N92="nulová",J92,0)</f>
        <v>0</v>
      </c>
      <c r="BJ92" s="18" t="s">
        <v>77</v>
      </c>
      <c r="BK92" s="186">
        <f>ROUND(I92*H92,2)</f>
        <v>0</v>
      </c>
      <c r="BL92" s="18" t="s">
        <v>136</v>
      </c>
      <c r="BM92" s="185" t="s">
        <v>1037</v>
      </c>
    </row>
    <row r="93" spans="1:47" s="2" customFormat="1" ht="19.5">
      <c r="A93" s="35"/>
      <c r="B93" s="36"/>
      <c r="C93" s="37"/>
      <c r="D93" s="194" t="s">
        <v>274</v>
      </c>
      <c r="E93" s="37"/>
      <c r="F93" s="225" t="s">
        <v>1038</v>
      </c>
      <c r="G93" s="37"/>
      <c r="H93" s="37"/>
      <c r="I93" s="189"/>
      <c r="J93" s="37"/>
      <c r="K93" s="37"/>
      <c r="L93" s="40"/>
      <c r="M93" s="248"/>
      <c r="N93" s="249"/>
      <c r="O93" s="250"/>
      <c r="P93" s="250"/>
      <c r="Q93" s="250"/>
      <c r="R93" s="250"/>
      <c r="S93" s="250"/>
      <c r="T93" s="251"/>
      <c r="U93" s="35"/>
      <c r="V93" s="35"/>
      <c r="W93" s="35"/>
      <c r="X93" s="35"/>
      <c r="Y93" s="35"/>
      <c r="Z93" s="35"/>
      <c r="AA93" s="35"/>
      <c r="AB93" s="35"/>
      <c r="AC93" s="35"/>
      <c r="AD93" s="35"/>
      <c r="AE93" s="35"/>
      <c r="AT93" s="18" t="s">
        <v>274</v>
      </c>
      <c r="AU93" s="18" t="s">
        <v>77</v>
      </c>
    </row>
    <row r="94" spans="1:31" s="2" customFormat="1" ht="6.95" customHeight="1">
      <c r="A94" s="35"/>
      <c r="B94" s="48"/>
      <c r="C94" s="49"/>
      <c r="D94" s="49"/>
      <c r="E94" s="49"/>
      <c r="F94" s="49"/>
      <c r="G94" s="49"/>
      <c r="H94" s="49"/>
      <c r="I94" s="49"/>
      <c r="J94" s="49"/>
      <c r="K94" s="49"/>
      <c r="L94" s="40"/>
      <c r="M94" s="35"/>
      <c r="O94" s="35"/>
      <c r="P94" s="35"/>
      <c r="Q94" s="35"/>
      <c r="R94" s="35"/>
      <c r="S94" s="35"/>
      <c r="T94" s="35"/>
      <c r="U94" s="35"/>
      <c r="V94" s="35"/>
      <c r="W94" s="35"/>
      <c r="X94" s="35"/>
      <c r="Y94" s="35"/>
      <c r="Z94" s="35"/>
      <c r="AA94" s="35"/>
      <c r="AB94" s="35"/>
      <c r="AC94" s="35"/>
      <c r="AD94" s="35"/>
      <c r="AE94" s="35"/>
    </row>
  </sheetData>
  <sheetProtection algorithmName="SHA-512" hashValue="LkbVhFAk97dWUOmxV7KmzQ6ZT4F4tYzZfcCn3IIvg9ClQPPgTBkmDiRF5tPzhKqVwgCz4ZKYDAo5Oc3Y9OlxBw==" saltValue="WaEsxaETr5D6utum1pr28yUnBWr535ItsattEyUgce6nM6KdZskLWR8CZLpvwSWJrhBYJZcxdPldMyPjDOQj8A==" spinCount="100000" sheet="1" objects="1" scenarios="1" formatColumns="0" formatRows="0" autoFilter="0"/>
  <autoFilter ref="C79:K93"/>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7"/>
  <sheetViews>
    <sheetView showGridLines="0" tabSelected="1" workbookViewId="0" topLeftCell="A59"/>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5"/>
      <c r="M2" s="295"/>
      <c r="N2" s="295"/>
      <c r="O2" s="295"/>
      <c r="P2" s="295"/>
      <c r="Q2" s="295"/>
      <c r="R2" s="295"/>
      <c r="S2" s="295"/>
      <c r="T2" s="295"/>
      <c r="U2" s="295"/>
      <c r="V2" s="295"/>
      <c r="AT2" s="18" t="s">
        <v>91</v>
      </c>
    </row>
    <row r="3" spans="2:46" s="1" customFormat="1" ht="6.95" customHeight="1" hidden="1">
      <c r="B3" s="102"/>
      <c r="C3" s="103"/>
      <c r="D3" s="103"/>
      <c r="E3" s="103"/>
      <c r="F3" s="103"/>
      <c r="G3" s="103"/>
      <c r="H3" s="103"/>
      <c r="I3" s="103"/>
      <c r="J3" s="103"/>
      <c r="K3" s="103"/>
      <c r="L3" s="21"/>
      <c r="AT3" s="18" t="s">
        <v>79</v>
      </c>
    </row>
    <row r="4" spans="2:46" s="1" customFormat="1" ht="24.95" customHeight="1" hidden="1">
      <c r="B4" s="21"/>
      <c r="D4" s="104" t="s">
        <v>92</v>
      </c>
      <c r="L4" s="21"/>
      <c r="M4" s="105" t="s">
        <v>10</v>
      </c>
      <c r="AT4" s="18" t="s">
        <v>4</v>
      </c>
    </row>
    <row r="5" spans="2:12" s="1" customFormat="1" ht="6.95" customHeight="1" hidden="1">
      <c r="B5" s="21"/>
      <c r="L5" s="21"/>
    </row>
    <row r="6" spans="2:12" s="1" customFormat="1" ht="12" customHeight="1" hidden="1">
      <c r="B6" s="21"/>
      <c r="D6" s="106" t="s">
        <v>16</v>
      </c>
      <c r="L6" s="21"/>
    </row>
    <row r="7" spans="2:12" s="1" customFormat="1" ht="16.5" customHeight="1" hidden="1">
      <c r="B7" s="21"/>
      <c r="E7" s="296" t="str">
        <f>'Rekapitulace stavby'!K6</f>
        <v>Úprava kuchyně MŠ Jiráskova, Nový Jičín</v>
      </c>
      <c r="F7" s="297"/>
      <c r="G7" s="297"/>
      <c r="H7" s="297"/>
      <c r="L7" s="21"/>
    </row>
    <row r="8" spans="1:31" s="2" customFormat="1" ht="12" customHeight="1" hidden="1">
      <c r="A8" s="35"/>
      <c r="B8" s="40"/>
      <c r="C8" s="35"/>
      <c r="D8" s="106" t="s">
        <v>93</v>
      </c>
      <c r="E8" s="35"/>
      <c r="F8" s="35"/>
      <c r="G8" s="35"/>
      <c r="H8" s="35"/>
      <c r="I8" s="35"/>
      <c r="J8" s="35"/>
      <c r="K8" s="35"/>
      <c r="L8" s="107"/>
      <c r="S8" s="35"/>
      <c r="T8" s="35"/>
      <c r="U8" s="35"/>
      <c r="V8" s="35"/>
      <c r="W8" s="35"/>
      <c r="X8" s="35"/>
      <c r="Y8" s="35"/>
      <c r="Z8" s="35"/>
      <c r="AA8" s="35"/>
      <c r="AB8" s="35"/>
      <c r="AC8" s="35"/>
      <c r="AD8" s="35"/>
      <c r="AE8" s="35"/>
    </row>
    <row r="9" spans="1:31" s="2" customFormat="1" ht="16.5" customHeight="1" hidden="1">
      <c r="A9" s="35"/>
      <c r="B9" s="40"/>
      <c r="C9" s="35"/>
      <c r="D9" s="35"/>
      <c r="E9" s="298" t="s">
        <v>1039</v>
      </c>
      <c r="F9" s="299"/>
      <c r="G9" s="299"/>
      <c r="H9" s="299"/>
      <c r="I9" s="35"/>
      <c r="J9" s="35"/>
      <c r="K9" s="35"/>
      <c r="L9" s="107"/>
      <c r="S9" s="35"/>
      <c r="T9" s="35"/>
      <c r="U9" s="35"/>
      <c r="V9" s="35"/>
      <c r="W9" s="35"/>
      <c r="X9" s="35"/>
      <c r="Y9" s="35"/>
      <c r="Z9" s="35"/>
      <c r="AA9" s="35"/>
      <c r="AB9" s="35"/>
      <c r="AC9" s="35"/>
      <c r="AD9" s="35"/>
      <c r="AE9" s="35"/>
    </row>
    <row r="10" spans="1:31" s="2" customFormat="1" ht="11.25" hidden="1">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hidden="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hidden="1">
      <c r="A12" s="35"/>
      <c r="B12" s="40"/>
      <c r="C12" s="35"/>
      <c r="D12" s="106" t="s">
        <v>21</v>
      </c>
      <c r="E12" s="35"/>
      <c r="F12" s="108" t="s">
        <v>22</v>
      </c>
      <c r="G12" s="35"/>
      <c r="H12" s="35"/>
      <c r="I12" s="106" t="s">
        <v>23</v>
      </c>
      <c r="J12" s="109" t="str">
        <f>'Rekapitulace stavby'!AN8</f>
        <v>14. 2. 2022</v>
      </c>
      <c r="K12" s="35"/>
      <c r="L12" s="107"/>
      <c r="S12" s="35"/>
      <c r="T12" s="35"/>
      <c r="U12" s="35"/>
      <c r="V12" s="35"/>
      <c r="W12" s="35"/>
      <c r="X12" s="35"/>
      <c r="Y12" s="35"/>
      <c r="Z12" s="35"/>
      <c r="AA12" s="35"/>
      <c r="AB12" s="35"/>
      <c r="AC12" s="35"/>
      <c r="AD12" s="35"/>
      <c r="AE12" s="35"/>
    </row>
    <row r="13" spans="1:31" s="2" customFormat="1" ht="10.9" customHeight="1" hidden="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hidden="1">
      <c r="A14" s="35"/>
      <c r="B14" s="40"/>
      <c r="C14" s="35"/>
      <c r="D14" s="106" t="s">
        <v>25</v>
      </c>
      <c r="E14" s="35"/>
      <c r="F14" s="35"/>
      <c r="G14" s="35"/>
      <c r="H14" s="35"/>
      <c r="I14" s="106" t="s">
        <v>26</v>
      </c>
      <c r="J14" s="108" t="str">
        <f>IF('Rekapitulace stavby'!AN10="","",'Rekapitulace stavby'!AN10)</f>
        <v/>
      </c>
      <c r="K14" s="35"/>
      <c r="L14" s="107"/>
      <c r="S14" s="35"/>
      <c r="T14" s="35"/>
      <c r="U14" s="35"/>
      <c r="V14" s="35"/>
      <c r="W14" s="35"/>
      <c r="X14" s="35"/>
      <c r="Y14" s="35"/>
      <c r="Z14" s="35"/>
      <c r="AA14" s="35"/>
      <c r="AB14" s="35"/>
      <c r="AC14" s="35"/>
      <c r="AD14" s="35"/>
      <c r="AE14" s="35"/>
    </row>
    <row r="15" spans="1:31" s="2" customFormat="1" ht="18" customHeight="1" hidden="1">
      <c r="A15" s="35"/>
      <c r="B15" s="40"/>
      <c r="C15" s="35"/>
      <c r="D15" s="35"/>
      <c r="E15" s="108" t="str">
        <f>IF('Rekapitulace stavby'!E11="","",'Rekapitulace stavby'!E11)</f>
        <v xml:space="preserve"> </v>
      </c>
      <c r="F15" s="35"/>
      <c r="G15" s="35"/>
      <c r="H15" s="35"/>
      <c r="I15" s="106" t="s">
        <v>27</v>
      </c>
      <c r="J15" s="108" t="str">
        <f>IF('Rekapitulace stavby'!AN11="","",'Rekapitulace stavby'!AN11)</f>
        <v/>
      </c>
      <c r="K15" s="35"/>
      <c r="L15" s="107"/>
      <c r="S15" s="35"/>
      <c r="T15" s="35"/>
      <c r="U15" s="35"/>
      <c r="V15" s="35"/>
      <c r="W15" s="35"/>
      <c r="X15" s="35"/>
      <c r="Y15" s="35"/>
      <c r="Z15" s="35"/>
      <c r="AA15" s="35"/>
      <c r="AB15" s="35"/>
      <c r="AC15" s="35"/>
      <c r="AD15" s="35"/>
      <c r="AE15" s="35"/>
    </row>
    <row r="16" spans="1:31" s="2" customFormat="1" ht="6.95" customHeight="1" hidden="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hidden="1">
      <c r="A17" s="35"/>
      <c r="B17" s="40"/>
      <c r="C17" s="35"/>
      <c r="D17" s="106" t="s">
        <v>28</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hidden="1">
      <c r="A18" s="35"/>
      <c r="B18" s="40"/>
      <c r="C18" s="35"/>
      <c r="D18" s="35"/>
      <c r="E18" s="300" t="str">
        <f>'Rekapitulace stavby'!E14</f>
        <v>Vyplň údaj</v>
      </c>
      <c r="F18" s="301"/>
      <c r="G18" s="301"/>
      <c r="H18" s="301"/>
      <c r="I18" s="106" t="s">
        <v>27</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hidden="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hidden="1">
      <c r="A20" s="35"/>
      <c r="B20" s="40"/>
      <c r="C20" s="35"/>
      <c r="D20" s="106" t="s">
        <v>30</v>
      </c>
      <c r="E20" s="35"/>
      <c r="F20" s="35"/>
      <c r="G20" s="35"/>
      <c r="H20" s="35"/>
      <c r="I20" s="106" t="s">
        <v>26</v>
      </c>
      <c r="J20" s="108" t="str">
        <f>IF('Rekapitulace stavby'!AN16="","",'Rekapitulace stavby'!AN16)</f>
        <v/>
      </c>
      <c r="K20" s="35"/>
      <c r="L20" s="107"/>
      <c r="S20" s="35"/>
      <c r="T20" s="35"/>
      <c r="U20" s="35"/>
      <c r="V20" s="35"/>
      <c r="W20" s="35"/>
      <c r="X20" s="35"/>
      <c r="Y20" s="35"/>
      <c r="Z20" s="35"/>
      <c r="AA20" s="35"/>
      <c r="AB20" s="35"/>
      <c r="AC20" s="35"/>
      <c r="AD20" s="35"/>
      <c r="AE20" s="35"/>
    </row>
    <row r="21" spans="1:31" s="2" customFormat="1" ht="18" customHeight="1" hidden="1">
      <c r="A21" s="35"/>
      <c r="B21" s="40"/>
      <c r="C21" s="35"/>
      <c r="D21" s="35"/>
      <c r="E21" s="108" t="str">
        <f>IF('Rekapitulace stavby'!E17="","",'Rekapitulace stavby'!E17)</f>
        <v xml:space="preserve"> </v>
      </c>
      <c r="F21" s="35"/>
      <c r="G21" s="35"/>
      <c r="H21" s="35"/>
      <c r="I21" s="106" t="s">
        <v>27</v>
      </c>
      <c r="J21" s="108" t="str">
        <f>IF('Rekapitulace stavby'!AN17="","",'Rekapitulace stavby'!AN17)</f>
        <v/>
      </c>
      <c r="K21" s="35"/>
      <c r="L21" s="107"/>
      <c r="S21" s="35"/>
      <c r="T21" s="35"/>
      <c r="U21" s="35"/>
      <c r="V21" s="35"/>
      <c r="W21" s="35"/>
      <c r="X21" s="35"/>
      <c r="Y21" s="35"/>
      <c r="Z21" s="35"/>
      <c r="AA21" s="35"/>
      <c r="AB21" s="35"/>
      <c r="AC21" s="35"/>
      <c r="AD21" s="35"/>
      <c r="AE21" s="35"/>
    </row>
    <row r="22" spans="1:31" s="2" customFormat="1" ht="6.95" customHeight="1" hidden="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hidden="1">
      <c r="A23" s="35"/>
      <c r="B23" s="40"/>
      <c r="C23" s="35"/>
      <c r="D23" s="106" t="s">
        <v>32</v>
      </c>
      <c r="E23" s="35"/>
      <c r="F23" s="35"/>
      <c r="G23" s="35"/>
      <c r="H23" s="35"/>
      <c r="I23" s="106" t="s">
        <v>26</v>
      </c>
      <c r="J23" s="108" t="str">
        <f>IF('Rekapitulace stavby'!AN19="","",'Rekapitulace stavby'!AN19)</f>
        <v/>
      </c>
      <c r="K23" s="35"/>
      <c r="L23" s="107"/>
      <c r="S23" s="35"/>
      <c r="T23" s="35"/>
      <c r="U23" s="35"/>
      <c r="V23" s="35"/>
      <c r="W23" s="35"/>
      <c r="X23" s="35"/>
      <c r="Y23" s="35"/>
      <c r="Z23" s="35"/>
      <c r="AA23" s="35"/>
      <c r="AB23" s="35"/>
      <c r="AC23" s="35"/>
      <c r="AD23" s="35"/>
      <c r="AE23" s="35"/>
    </row>
    <row r="24" spans="1:31" s="2" customFormat="1" ht="18" customHeight="1" hidden="1">
      <c r="A24" s="35"/>
      <c r="B24" s="40"/>
      <c r="C24" s="35"/>
      <c r="D24" s="35"/>
      <c r="E24" s="108" t="str">
        <f>IF('Rekapitulace stavby'!E20="","",'Rekapitulace stavby'!E20)</f>
        <v xml:space="preserve"> </v>
      </c>
      <c r="F24" s="35"/>
      <c r="G24" s="35"/>
      <c r="H24" s="35"/>
      <c r="I24" s="106" t="s">
        <v>27</v>
      </c>
      <c r="J24" s="108" t="str">
        <f>IF('Rekapitulace stavby'!AN20="","",'Rekapitulace stavby'!AN20)</f>
        <v/>
      </c>
      <c r="K24" s="35"/>
      <c r="L24" s="107"/>
      <c r="S24" s="35"/>
      <c r="T24" s="35"/>
      <c r="U24" s="35"/>
      <c r="V24" s="35"/>
      <c r="W24" s="35"/>
      <c r="X24" s="35"/>
      <c r="Y24" s="35"/>
      <c r="Z24" s="35"/>
      <c r="AA24" s="35"/>
      <c r="AB24" s="35"/>
      <c r="AC24" s="35"/>
      <c r="AD24" s="35"/>
      <c r="AE24" s="35"/>
    </row>
    <row r="25" spans="1:31" s="2" customFormat="1" ht="6.95" customHeight="1" hidden="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hidden="1">
      <c r="A26" s="35"/>
      <c r="B26" s="40"/>
      <c r="C26" s="35"/>
      <c r="D26" s="106" t="s">
        <v>33</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hidden="1">
      <c r="A27" s="110"/>
      <c r="B27" s="111"/>
      <c r="C27" s="110"/>
      <c r="D27" s="110"/>
      <c r="E27" s="302" t="s">
        <v>19</v>
      </c>
      <c r="F27" s="302"/>
      <c r="G27" s="302"/>
      <c r="H27" s="302"/>
      <c r="I27" s="110"/>
      <c r="J27" s="110"/>
      <c r="K27" s="110"/>
      <c r="L27" s="112"/>
      <c r="S27" s="110"/>
      <c r="T27" s="110"/>
      <c r="U27" s="110"/>
      <c r="V27" s="110"/>
      <c r="W27" s="110"/>
      <c r="X27" s="110"/>
      <c r="Y27" s="110"/>
      <c r="Z27" s="110"/>
      <c r="AA27" s="110"/>
      <c r="AB27" s="110"/>
      <c r="AC27" s="110"/>
      <c r="AD27" s="110"/>
      <c r="AE27" s="110"/>
    </row>
    <row r="28" spans="1:31" s="2" customFormat="1" ht="6.95" customHeight="1" hidden="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hidden="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hidden="1">
      <c r="A30" s="35"/>
      <c r="B30" s="40"/>
      <c r="C30" s="35"/>
      <c r="D30" s="114" t="s">
        <v>35</v>
      </c>
      <c r="E30" s="35"/>
      <c r="F30" s="35"/>
      <c r="G30" s="35"/>
      <c r="H30" s="35"/>
      <c r="I30" s="35"/>
      <c r="J30" s="115">
        <f>ROUND(J84,2)</f>
        <v>0</v>
      </c>
      <c r="K30" s="35"/>
      <c r="L30" s="107"/>
      <c r="S30" s="35"/>
      <c r="T30" s="35"/>
      <c r="U30" s="35"/>
      <c r="V30" s="35"/>
      <c r="W30" s="35"/>
      <c r="X30" s="35"/>
      <c r="Y30" s="35"/>
      <c r="Z30" s="35"/>
      <c r="AA30" s="35"/>
      <c r="AB30" s="35"/>
      <c r="AC30" s="35"/>
      <c r="AD30" s="35"/>
      <c r="AE30" s="35"/>
    </row>
    <row r="31" spans="1:31" s="2" customFormat="1" ht="6.95" customHeight="1" hidden="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hidden="1">
      <c r="A32" s="35"/>
      <c r="B32" s="40"/>
      <c r="C32" s="35"/>
      <c r="D32" s="35"/>
      <c r="E32" s="35"/>
      <c r="F32" s="116" t="s">
        <v>37</v>
      </c>
      <c r="G32" s="35"/>
      <c r="H32" s="35"/>
      <c r="I32" s="116" t="s">
        <v>36</v>
      </c>
      <c r="J32" s="116" t="s">
        <v>38</v>
      </c>
      <c r="K32" s="35"/>
      <c r="L32" s="107"/>
      <c r="S32" s="35"/>
      <c r="T32" s="35"/>
      <c r="U32" s="35"/>
      <c r="V32" s="35"/>
      <c r="W32" s="35"/>
      <c r="X32" s="35"/>
      <c r="Y32" s="35"/>
      <c r="Z32" s="35"/>
      <c r="AA32" s="35"/>
      <c r="AB32" s="35"/>
      <c r="AC32" s="35"/>
      <c r="AD32" s="35"/>
      <c r="AE32" s="35"/>
    </row>
    <row r="33" spans="1:31" s="2" customFormat="1" ht="14.45" customHeight="1" hidden="1">
      <c r="A33" s="35"/>
      <c r="B33" s="40"/>
      <c r="C33" s="35"/>
      <c r="D33" s="117" t="s">
        <v>39</v>
      </c>
      <c r="E33" s="106" t="s">
        <v>40</v>
      </c>
      <c r="F33" s="118">
        <f>ROUND((SUM(BE84:BE136)),2)</f>
        <v>0</v>
      </c>
      <c r="G33" s="35"/>
      <c r="H33" s="35"/>
      <c r="I33" s="119">
        <v>0.21</v>
      </c>
      <c r="J33" s="118">
        <f>ROUND(((SUM(BE84:BE136))*I33),2)</f>
        <v>0</v>
      </c>
      <c r="K33" s="35"/>
      <c r="L33" s="107"/>
      <c r="S33" s="35"/>
      <c r="T33" s="35"/>
      <c r="U33" s="35"/>
      <c r="V33" s="35"/>
      <c r="W33" s="35"/>
      <c r="X33" s="35"/>
      <c r="Y33" s="35"/>
      <c r="Z33" s="35"/>
      <c r="AA33" s="35"/>
      <c r="AB33" s="35"/>
      <c r="AC33" s="35"/>
      <c r="AD33" s="35"/>
      <c r="AE33" s="35"/>
    </row>
    <row r="34" spans="1:31" s="2" customFormat="1" ht="14.45" customHeight="1" hidden="1">
      <c r="A34" s="35"/>
      <c r="B34" s="40"/>
      <c r="C34" s="35"/>
      <c r="D34" s="35"/>
      <c r="E34" s="106" t="s">
        <v>41</v>
      </c>
      <c r="F34" s="118">
        <f>ROUND((SUM(BF84:BF136)),2)</f>
        <v>0</v>
      </c>
      <c r="G34" s="35"/>
      <c r="H34" s="35"/>
      <c r="I34" s="119">
        <v>0.15</v>
      </c>
      <c r="J34" s="118">
        <f>ROUND(((SUM(BF84:BF136))*I34),2)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42</v>
      </c>
      <c r="F35" s="118">
        <f>ROUND((SUM(BG84:BG136)),2)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43</v>
      </c>
      <c r="F36" s="118">
        <f>ROUND((SUM(BH84:BH136)),2)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44</v>
      </c>
      <c r="F37" s="118">
        <f>ROUND((SUM(BI84:BI136)),2)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hidden="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hidden="1">
      <c r="A39" s="35"/>
      <c r="B39" s="40"/>
      <c r="C39" s="120"/>
      <c r="D39" s="121" t="s">
        <v>45</v>
      </c>
      <c r="E39" s="122"/>
      <c r="F39" s="122"/>
      <c r="G39" s="123" t="s">
        <v>46</v>
      </c>
      <c r="H39" s="124" t="s">
        <v>47</v>
      </c>
      <c r="I39" s="122"/>
      <c r="J39" s="125">
        <f>SUM(J30:J37)</f>
        <v>0</v>
      </c>
      <c r="K39" s="126"/>
      <c r="L39" s="107"/>
      <c r="S39" s="35"/>
      <c r="T39" s="35"/>
      <c r="U39" s="35"/>
      <c r="V39" s="35"/>
      <c r="W39" s="35"/>
      <c r="X39" s="35"/>
      <c r="Y39" s="35"/>
      <c r="Z39" s="35"/>
      <c r="AA39" s="35"/>
      <c r="AB39" s="35"/>
      <c r="AC39" s="35"/>
      <c r="AD39" s="35"/>
      <c r="AE39" s="35"/>
    </row>
    <row r="40" spans="1:31" s="2" customFormat="1" ht="14.45" customHeight="1" hidden="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1" ht="11.25" hidden="1"/>
    <row r="42" ht="11.25" hidden="1"/>
    <row r="43" ht="11.25" hidden="1"/>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95</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03" t="str">
        <f>E7</f>
        <v>Úprava kuchyně MŠ Jiráskova, Nový Jičín</v>
      </c>
      <c r="F48" s="304"/>
      <c r="G48" s="304"/>
      <c r="H48" s="304"/>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93</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256" t="str">
        <f>E9</f>
        <v>02 - ZTI</v>
      </c>
      <c r="F50" s="305"/>
      <c r="G50" s="305"/>
      <c r="H50" s="305"/>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14. 2. 2022</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 xml:space="preserve"> </v>
      </c>
      <c r="G54" s="37"/>
      <c r="H54" s="37"/>
      <c r="I54" s="30" t="s">
        <v>30</v>
      </c>
      <c r="J54" s="33" t="str">
        <f>E21</f>
        <v xml:space="preserve"> </v>
      </c>
      <c r="K54" s="37"/>
      <c r="L54" s="107"/>
      <c r="S54" s="35"/>
      <c r="T54" s="35"/>
      <c r="U54" s="35"/>
      <c r="V54" s="35"/>
      <c r="W54" s="35"/>
      <c r="X54" s="35"/>
      <c r="Y54" s="35"/>
      <c r="Z54" s="35"/>
      <c r="AA54" s="35"/>
      <c r="AB54" s="35"/>
      <c r="AC54" s="35"/>
      <c r="AD54" s="35"/>
      <c r="AE54" s="35"/>
    </row>
    <row r="55" spans="1:31" s="2" customFormat="1" ht="15.2" customHeight="1">
      <c r="A55" s="35"/>
      <c r="B55" s="36"/>
      <c r="C55" s="30" t="s">
        <v>28</v>
      </c>
      <c r="D55" s="37"/>
      <c r="E55" s="37"/>
      <c r="F55" s="28" t="str">
        <f>IF(E18="","",E18)</f>
        <v>Vyplň údaj</v>
      </c>
      <c r="G55" s="37"/>
      <c r="H55" s="37"/>
      <c r="I55" s="30" t="s">
        <v>32</v>
      </c>
      <c r="J55" s="33" t="str">
        <f>E24</f>
        <v xml:space="preserve"> </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96</v>
      </c>
      <c r="D57" s="132"/>
      <c r="E57" s="132"/>
      <c r="F57" s="132"/>
      <c r="G57" s="132"/>
      <c r="H57" s="132"/>
      <c r="I57" s="132"/>
      <c r="J57" s="133" t="s">
        <v>97</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67</v>
      </c>
      <c r="D59" s="37"/>
      <c r="E59" s="37"/>
      <c r="F59" s="37"/>
      <c r="G59" s="37"/>
      <c r="H59" s="37"/>
      <c r="I59" s="37"/>
      <c r="J59" s="78">
        <f>J84</f>
        <v>0</v>
      </c>
      <c r="K59" s="37"/>
      <c r="L59" s="107"/>
      <c r="S59" s="35"/>
      <c r="T59" s="35"/>
      <c r="U59" s="35"/>
      <c r="V59" s="35"/>
      <c r="W59" s="35"/>
      <c r="X59" s="35"/>
      <c r="Y59" s="35"/>
      <c r="Z59" s="35"/>
      <c r="AA59" s="35"/>
      <c r="AB59" s="35"/>
      <c r="AC59" s="35"/>
      <c r="AD59" s="35"/>
      <c r="AE59" s="35"/>
      <c r="AU59" s="18" t="s">
        <v>98</v>
      </c>
    </row>
    <row r="60" spans="2:12" s="9" customFormat="1" ht="24.95" customHeight="1">
      <c r="B60" s="135"/>
      <c r="C60" s="136"/>
      <c r="D60" s="137" t="s">
        <v>1040</v>
      </c>
      <c r="E60" s="138"/>
      <c r="F60" s="138"/>
      <c r="G60" s="138"/>
      <c r="H60" s="138"/>
      <c r="I60" s="138"/>
      <c r="J60" s="139">
        <f>J85</f>
        <v>0</v>
      </c>
      <c r="K60" s="136"/>
      <c r="L60" s="140"/>
    </row>
    <row r="61" spans="2:12" s="10" customFormat="1" ht="19.9" customHeight="1">
      <c r="B61" s="141"/>
      <c r="C61" s="142"/>
      <c r="D61" s="143" t="s">
        <v>1041</v>
      </c>
      <c r="E61" s="144"/>
      <c r="F61" s="144"/>
      <c r="G61" s="144"/>
      <c r="H61" s="144"/>
      <c r="I61" s="144"/>
      <c r="J61" s="145">
        <f>J86</f>
        <v>0</v>
      </c>
      <c r="K61" s="142"/>
      <c r="L61" s="146"/>
    </row>
    <row r="62" spans="2:12" s="10" customFormat="1" ht="19.9" customHeight="1">
      <c r="B62" s="141"/>
      <c r="C62" s="142"/>
      <c r="D62" s="143" t="s">
        <v>1042</v>
      </c>
      <c r="E62" s="144"/>
      <c r="F62" s="144"/>
      <c r="G62" s="144"/>
      <c r="H62" s="144"/>
      <c r="I62" s="144"/>
      <c r="J62" s="145">
        <f>J101</f>
        <v>0</v>
      </c>
      <c r="K62" s="142"/>
      <c r="L62" s="146"/>
    </row>
    <row r="63" spans="2:12" s="10" customFormat="1" ht="19.9" customHeight="1">
      <c r="B63" s="141"/>
      <c r="C63" s="142"/>
      <c r="D63" s="143" t="s">
        <v>1043</v>
      </c>
      <c r="E63" s="144"/>
      <c r="F63" s="144"/>
      <c r="G63" s="144"/>
      <c r="H63" s="144"/>
      <c r="I63" s="144"/>
      <c r="J63" s="145">
        <f>J118</f>
        <v>0</v>
      </c>
      <c r="K63" s="142"/>
      <c r="L63" s="146"/>
    </row>
    <row r="64" spans="2:12" s="10" customFormat="1" ht="19.9" customHeight="1">
      <c r="B64" s="141"/>
      <c r="C64" s="142"/>
      <c r="D64" s="143" t="s">
        <v>1044</v>
      </c>
      <c r="E64" s="144"/>
      <c r="F64" s="144"/>
      <c r="G64" s="144"/>
      <c r="H64" s="144"/>
      <c r="I64" s="144"/>
      <c r="J64" s="145">
        <f>J129</f>
        <v>0</v>
      </c>
      <c r="K64" s="142"/>
      <c r="L64" s="146"/>
    </row>
    <row r="65" spans="1:31" s="2" customFormat="1" ht="21.75" customHeight="1">
      <c r="A65" s="35"/>
      <c r="B65" s="36"/>
      <c r="C65" s="37"/>
      <c r="D65" s="37"/>
      <c r="E65" s="37"/>
      <c r="F65" s="37"/>
      <c r="G65" s="37"/>
      <c r="H65" s="37"/>
      <c r="I65" s="37"/>
      <c r="J65" s="37"/>
      <c r="K65" s="37"/>
      <c r="L65" s="107"/>
      <c r="S65" s="35"/>
      <c r="T65" s="35"/>
      <c r="U65" s="35"/>
      <c r="V65" s="35"/>
      <c r="W65" s="35"/>
      <c r="X65" s="35"/>
      <c r="Y65" s="35"/>
      <c r="Z65" s="35"/>
      <c r="AA65" s="35"/>
      <c r="AB65" s="35"/>
      <c r="AC65" s="35"/>
      <c r="AD65" s="35"/>
      <c r="AE65" s="35"/>
    </row>
    <row r="66" spans="1:31" s="2" customFormat="1" ht="6.95" customHeight="1">
      <c r="A66" s="35"/>
      <c r="B66" s="48"/>
      <c r="C66" s="49"/>
      <c r="D66" s="49"/>
      <c r="E66" s="49"/>
      <c r="F66" s="49"/>
      <c r="G66" s="49"/>
      <c r="H66" s="49"/>
      <c r="I66" s="49"/>
      <c r="J66" s="49"/>
      <c r="K66" s="49"/>
      <c r="L66" s="107"/>
      <c r="S66" s="35"/>
      <c r="T66" s="35"/>
      <c r="U66" s="35"/>
      <c r="V66" s="35"/>
      <c r="W66" s="35"/>
      <c r="X66" s="35"/>
      <c r="Y66" s="35"/>
      <c r="Z66" s="35"/>
      <c r="AA66" s="35"/>
      <c r="AB66" s="35"/>
      <c r="AC66" s="35"/>
      <c r="AD66" s="35"/>
      <c r="AE66" s="35"/>
    </row>
    <row r="70" spans="1:31" s="2" customFormat="1" ht="6.95" customHeight="1">
      <c r="A70" s="35"/>
      <c r="B70" s="50"/>
      <c r="C70" s="51"/>
      <c r="D70" s="51"/>
      <c r="E70" s="51"/>
      <c r="F70" s="51"/>
      <c r="G70" s="51"/>
      <c r="H70" s="51"/>
      <c r="I70" s="51"/>
      <c r="J70" s="51"/>
      <c r="K70" s="51"/>
      <c r="L70" s="107"/>
      <c r="S70" s="35"/>
      <c r="T70" s="35"/>
      <c r="U70" s="35"/>
      <c r="V70" s="35"/>
      <c r="W70" s="35"/>
      <c r="X70" s="35"/>
      <c r="Y70" s="35"/>
      <c r="Z70" s="35"/>
      <c r="AA70" s="35"/>
      <c r="AB70" s="35"/>
      <c r="AC70" s="35"/>
      <c r="AD70" s="35"/>
      <c r="AE70" s="35"/>
    </row>
    <row r="71" spans="1:31" s="2" customFormat="1" ht="24.95" customHeight="1">
      <c r="A71" s="35"/>
      <c r="B71" s="36"/>
      <c r="C71" s="24" t="s">
        <v>113</v>
      </c>
      <c r="D71" s="37"/>
      <c r="E71" s="37"/>
      <c r="F71" s="37"/>
      <c r="G71" s="37"/>
      <c r="H71" s="37"/>
      <c r="I71" s="37"/>
      <c r="J71" s="37"/>
      <c r="K71" s="37"/>
      <c r="L71" s="107"/>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37"/>
      <c r="J73" s="37"/>
      <c r="K73" s="37"/>
      <c r="L73" s="107"/>
      <c r="S73" s="35"/>
      <c r="T73" s="35"/>
      <c r="U73" s="35"/>
      <c r="V73" s="35"/>
      <c r="W73" s="35"/>
      <c r="X73" s="35"/>
      <c r="Y73" s="35"/>
      <c r="Z73" s="35"/>
      <c r="AA73" s="35"/>
      <c r="AB73" s="35"/>
      <c r="AC73" s="35"/>
      <c r="AD73" s="35"/>
      <c r="AE73" s="35"/>
    </row>
    <row r="74" spans="1:31" s="2" customFormat="1" ht="16.5" customHeight="1">
      <c r="A74" s="35"/>
      <c r="B74" s="36"/>
      <c r="C74" s="37"/>
      <c r="D74" s="37"/>
      <c r="E74" s="303" t="str">
        <f>E7</f>
        <v>Úprava kuchyně MŠ Jiráskova, Nový Jičín</v>
      </c>
      <c r="F74" s="304"/>
      <c r="G74" s="304"/>
      <c r="H74" s="304"/>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93</v>
      </c>
      <c r="D75" s="37"/>
      <c r="E75" s="37"/>
      <c r="F75" s="37"/>
      <c r="G75" s="37"/>
      <c r="H75" s="37"/>
      <c r="I75" s="37"/>
      <c r="J75" s="37"/>
      <c r="K75" s="37"/>
      <c r="L75" s="107"/>
      <c r="S75" s="35"/>
      <c r="T75" s="35"/>
      <c r="U75" s="35"/>
      <c r="V75" s="35"/>
      <c r="W75" s="35"/>
      <c r="X75" s="35"/>
      <c r="Y75" s="35"/>
      <c r="Z75" s="35"/>
      <c r="AA75" s="35"/>
      <c r="AB75" s="35"/>
      <c r="AC75" s="35"/>
      <c r="AD75" s="35"/>
      <c r="AE75" s="35"/>
    </row>
    <row r="76" spans="1:31" s="2" customFormat="1" ht="16.5" customHeight="1">
      <c r="A76" s="35"/>
      <c r="B76" s="36"/>
      <c r="C76" s="37"/>
      <c r="D76" s="37"/>
      <c r="E76" s="256" t="str">
        <f>E9</f>
        <v>02 - ZTI</v>
      </c>
      <c r="F76" s="305"/>
      <c r="G76" s="305"/>
      <c r="H76" s="305"/>
      <c r="I76" s="37"/>
      <c r="J76" s="37"/>
      <c r="K76" s="37"/>
      <c r="L76" s="107"/>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7"/>
      <c r="S77" s="35"/>
      <c r="T77" s="35"/>
      <c r="U77" s="35"/>
      <c r="V77" s="35"/>
      <c r="W77" s="35"/>
      <c r="X77" s="35"/>
      <c r="Y77" s="35"/>
      <c r="Z77" s="35"/>
      <c r="AA77" s="35"/>
      <c r="AB77" s="35"/>
      <c r="AC77" s="35"/>
      <c r="AD77" s="35"/>
      <c r="AE77" s="35"/>
    </row>
    <row r="78" spans="1:31" s="2" customFormat="1" ht="12" customHeight="1">
      <c r="A78" s="35"/>
      <c r="B78" s="36"/>
      <c r="C78" s="30" t="s">
        <v>21</v>
      </c>
      <c r="D78" s="37"/>
      <c r="E78" s="37"/>
      <c r="F78" s="28" t="str">
        <f>F12</f>
        <v xml:space="preserve"> </v>
      </c>
      <c r="G78" s="37"/>
      <c r="H78" s="37"/>
      <c r="I78" s="30" t="s">
        <v>23</v>
      </c>
      <c r="J78" s="60" t="str">
        <f>IF(J12="","",J12)</f>
        <v>14. 2. 2022</v>
      </c>
      <c r="K78" s="37"/>
      <c r="L78" s="10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2" customFormat="1" ht="15.2" customHeight="1">
      <c r="A80" s="35"/>
      <c r="B80" s="36"/>
      <c r="C80" s="30" t="s">
        <v>25</v>
      </c>
      <c r="D80" s="37"/>
      <c r="E80" s="37"/>
      <c r="F80" s="28" t="str">
        <f>E15</f>
        <v xml:space="preserve"> </v>
      </c>
      <c r="G80" s="37"/>
      <c r="H80" s="37"/>
      <c r="I80" s="30" t="s">
        <v>30</v>
      </c>
      <c r="J80" s="33" t="str">
        <f>E21</f>
        <v xml:space="preserve"> </v>
      </c>
      <c r="K80" s="37"/>
      <c r="L80" s="107"/>
      <c r="S80" s="35"/>
      <c r="T80" s="35"/>
      <c r="U80" s="35"/>
      <c r="V80" s="35"/>
      <c r="W80" s="35"/>
      <c r="X80" s="35"/>
      <c r="Y80" s="35"/>
      <c r="Z80" s="35"/>
      <c r="AA80" s="35"/>
      <c r="AB80" s="35"/>
      <c r="AC80" s="35"/>
      <c r="AD80" s="35"/>
      <c r="AE80" s="35"/>
    </row>
    <row r="81" spans="1:31" s="2" customFormat="1" ht="15.2" customHeight="1">
      <c r="A81" s="35"/>
      <c r="B81" s="36"/>
      <c r="C81" s="30" t="s">
        <v>28</v>
      </c>
      <c r="D81" s="37"/>
      <c r="E81" s="37"/>
      <c r="F81" s="28" t="str">
        <f>IF(E18="","",E18)</f>
        <v>Vyplň údaj</v>
      </c>
      <c r="G81" s="37"/>
      <c r="H81" s="37"/>
      <c r="I81" s="30" t="s">
        <v>32</v>
      </c>
      <c r="J81" s="33" t="str">
        <f>E24</f>
        <v xml:space="preserve"> </v>
      </c>
      <c r="K81" s="37"/>
      <c r="L81" s="107"/>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107"/>
      <c r="S82" s="35"/>
      <c r="T82" s="35"/>
      <c r="U82" s="35"/>
      <c r="V82" s="35"/>
      <c r="W82" s="35"/>
      <c r="X82" s="35"/>
      <c r="Y82" s="35"/>
      <c r="Z82" s="35"/>
      <c r="AA82" s="35"/>
      <c r="AB82" s="35"/>
      <c r="AC82" s="35"/>
      <c r="AD82" s="35"/>
      <c r="AE82" s="35"/>
    </row>
    <row r="83" spans="1:31" s="11" customFormat="1" ht="29.25" customHeight="1">
      <c r="A83" s="147"/>
      <c r="B83" s="148"/>
      <c r="C83" s="149" t="s">
        <v>114</v>
      </c>
      <c r="D83" s="150" t="s">
        <v>54</v>
      </c>
      <c r="E83" s="150" t="s">
        <v>50</v>
      </c>
      <c r="F83" s="150" t="s">
        <v>51</v>
      </c>
      <c r="G83" s="150" t="s">
        <v>115</v>
      </c>
      <c r="H83" s="150" t="s">
        <v>116</v>
      </c>
      <c r="I83" s="150" t="s">
        <v>117</v>
      </c>
      <c r="J83" s="150" t="s">
        <v>97</v>
      </c>
      <c r="K83" s="151" t="s">
        <v>118</v>
      </c>
      <c r="L83" s="152"/>
      <c r="M83" s="69" t="s">
        <v>19</v>
      </c>
      <c r="N83" s="70" t="s">
        <v>39</v>
      </c>
      <c r="O83" s="70" t="s">
        <v>119</v>
      </c>
      <c r="P83" s="70" t="s">
        <v>120</v>
      </c>
      <c r="Q83" s="70" t="s">
        <v>121</v>
      </c>
      <c r="R83" s="70" t="s">
        <v>122</v>
      </c>
      <c r="S83" s="70" t="s">
        <v>123</v>
      </c>
      <c r="T83" s="71" t="s">
        <v>124</v>
      </c>
      <c r="U83" s="147"/>
      <c r="V83" s="147"/>
      <c r="W83" s="147"/>
      <c r="X83" s="147"/>
      <c r="Y83" s="147"/>
      <c r="Z83" s="147"/>
      <c r="AA83" s="147"/>
      <c r="AB83" s="147"/>
      <c r="AC83" s="147"/>
      <c r="AD83" s="147"/>
      <c r="AE83" s="147"/>
    </row>
    <row r="84" spans="1:63" s="2" customFormat="1" ht="22.9" customHeight="1">
      <c r="A84" s="35"/>
      <c r="B84" s="36"/>
      <c r="C84" s="76" t="s">
        <v>125</v>
      </c>
      <c r="D84" s="37"/>
      <c r="E84" s="37"/>
      <c r="F84" s="37"/>
      <c r="G84" s="37"/>
      <c r="H84" s="37"/>
      <c r="I84" s="37"/>
      <c r="J84" s="153">
        <f>BK84</f>
        <v>0</v>
      </c>
      <c r="K84" s="37"/>
      <c r="L84" s="40"/>
      <c r="M84" s="72"/>
      <c r="N84" s="154"/>
      <c r="O84" s="73"/>
      <c r="P84" s="155">
        <f>P85</f>
        <v>0</v>
      </c>
      <c r="Q84" s="73"/>
      <c r="R84" s="155">
        <f>R85</f>
        <v>0.16456</v>
      </c>
      <c r="S84" s="73"/>
      <c r="T84" s="156">
        <f>T85</f>
        <v>0</v>
      </c>
      <c r="U84" s="35"/>
      <c r="V84" s="35"/>
      <c r="W84" s="35"/>
      <c r="X84" s="35"/>
      <c r="Y84" s="35"/>
      <c r="Z84" s="35"/>
      <c r="AA84" s="35"/>
      <c r="AB84" s="35"/>
      <c r="AC84" s="35"/>
      <c r="AD84" s="35"/>
      <c r="AE84" s="35"/>
      <c r="AT84" s="18" t="s">
        <v>68</v>
      </c>
      <c r="AU84" s="18" t="s">
        <v>98</v>
      </c>
      <c r="BK84" s="157">
        <f>BK85</f>
        <v>0</v>
      </c>
    </row>
    <row r="85" spans="2:63" s="12" customFormat="1" ht="25.9" customHeight="1">
      <c r="B85" s="158"/>
      <c r="C85" s="159"/>
      <c r="D85" s="160" t="s">
        <v>68</v>
      </c>
      <c r="E85" s="161" t="s">
        <v>483</v>
      </c>
      <c r="F85" s="161" t="s">
        <v>1045</v>
      </c>
      <c r="G85" s="159"/>
      <c r="H85" s="159"/>
      <c r="I85" s="162"/>
      <c r="J85" s="163">
        <f>BK85</f>
        <v>0</v>
      </c>
      <c r="K85" s="159"/>
      <c r="L85" s="164"/>
      <c r="M85" s="165"/>
      <c r="N85" s="166"/>
      <c r="O85" s="166"/>
      <c r="P85" s="167">
        <f>P86+P101+P118+P129</f>
        <v>0</v>
      </c>
      <c r="Q85" s="166"/>
      <c r="R85" s="167">
        <f>R86+R101+R118+R129</f>
        <v>0.16456</v>
      </c>
      <c r="S85" s="166"/>
      <c r="T85" s="168">
        <f>T86+T101+T118+T129</f>
        <v>0</v>
      </c>
      <c r="AR85" s="169" t="s">
        <v>79</v>
      </c>
      <c r="AT85" s="170" t="s">
        <v>68</v>
      </c>
      <c r="AU85" s="170" t="s">
        <v>69</v>
      </c>
      <c r="AY85" s="169" t="s">
        <v>128</v>
      </c>
      <c r="BK85" s="171">
        <f>BK86+BK101+BK118+BK129</f>
        <v>0</v>
      </c>
    </row>
    <row r="86" spans="2:63" s="12" customFormat="1" ht="22.9" customHeight="1">
      <c r="B86" s="158"/>
      <c r="C86" s="159"/>
      <c r="D86" s="160" t="s">
        <v>68</v>
      </c>
      <c r="E86" s="172" t="s">
        <v>1046</v>
      </c>
      <c r="F86" s="172" t="s">
        <v>1047</v>
      </c>
      <c r="G86" s="159"/>
      <c r="H86" s="159"/>
      <c r="I86" s="162"/>
      <c r="J86" s="173">
        <f>BK86</f>
        <v>0</v>
      </c>
      <c r="K86" s="159"/>
      <c r="L86" s="164"/>
      <c r="M86" s="165"/>
      <c r="N86" s="166"/>
      <c r="O86" s="166"/>
      <c r="P86" s="167">
        <f>SUM(P87:P100)</f>
        <v>0</v>
      </c>
      <c r="Q86" s="166"/>
      <c r="R86" s="167">
        <f>SUM(R87:R100)</f>
        <v>0.024050000000000002</v>
      </c>
      <c r="S86" s="166"/>
      <c r="T86" s="168">
        <f>SUM(T87:T100)</f>
        <v>0</v>
      </c>
      <c r="AR86" s="169" t="s">
        <v>79</v>
      </c>
      <c r="AT86" s="170" t="s">
        <v>68</v>
      </c>
      <c r="AU86" s="170" t="s">
        <v>77</v>
      </c>
      <c r="AY86" s="169" t="s">
        <v>128</v>
      </c>
      <c r="BK86" s="171">
        <f>SUM(BK87:BK100)</f>
        <v>0</v>
      </c>
    </row>
    <row r="87" spans="1:65" s="2" customFormat="1" ht="16.5" customHeight="1">
      <c r="A87" s="35"/>
      <c r="B87" s="36"/>
      <c r="C87" s="174" t="s">
        <v>77</v>
      </c>
      <c r="D87" s="174" t="s">
        <v>131</v>
      </c>
      <c r="E87" s="175" t="s">
        <v>1048</v>
      </c>
      <c r="F87" s="176" t="s">
        <v>1049</v>
      </c>
      <c r="G87" s="177" t="s">
        <v>289</v>
      </c>
      <c r="H87" s="178">
        <v>18</v>
      </c>
      <c r="I87" s="179"/>
      <c r="J87" s="180">
        <f aca="true" t="shared" si="0" ref="J87:J100">ROUND(I87*H87,2)</f>
        <v>0</v>
      </c>
      <c r="K87" s="176" t="s">
        <v>19</v>
      </c>
      <c r="L87" s="40"/>
      <c r="M87" s="181" t="s">
        <v>19</v>
      </c>
      <c r="N87" s="182" t="s">
        <v>40</v>
      </c>
      <c r="O87" s="65"/>
      <c r="P87" s="183">
        <f aca="true" t="shared" si="1" ref="P87:P100">O87*H87</f>
        <v>0</v>
      </c>
      <c r="Q87" s="183">
        <v>0.00074</v>
      </c>
      <c r="R87" s="183">
        <f aca="true" t="shared" si="2" ref="R87:R100">Q87*H87</f>
        <v>0.01332</v>
      </c>
      <c r="S87" s="183">
        <v>0</v>
      </c>
      <c r="T87" s="184">
        <f aca="true" t="shared" si="3" ref="T87:T100">S87*H87</f>
        <v>0</v>
      </c>
      <c r="U87" s="35"/>
      <c r="V87" s="35"/>
      <c r="W87" s="35"/>
      <c r="X87" s="35"/>
      <c r="Y87" s="35"/>
      <c r="Z87" s="35"/>
      <c r="AA87" s="35"/>
      <c r="AB87" s="35"/>
      <c r="AC87" s="35"/>
      <c r="AD87" s="35"/>
      <c r="AE87" s="35"/>
      <c r="AR87" s="185" t="s">
        <v>243</v>
      </c>
      <c r="AT87" s="185" t="s">
        <v>131</v>
      </c>
      <c r="AU87" s="185" t="s">
        <v>79</v>
      </c>
      <c r="AY87" s="18" t="s">
        <v>128</v>
      </c>
      <c r="BE87" s="186">
        <f aca="true" t="shared" si="4" ref="BE87:BE100">IF(N87="základní",J87,0)</f>
        <v>0</v>
      </c>
      <c r="BF87" s="186">
        <f aca="true" t="shared" si="5" ref="BF87:BF100">IF(N87="snížená",J87,0)</f>
        <v>0</v>
      </c>
      <c r="BG87" s="186">
        <f aca="true" t="shared" si="6" ref="BG87:BG100">IF(N87="zákl. přenesená",J87,0)</f>
        <v>0</v>
      </c>
      <c r="BH87" s="186">
        <f aca="true" t="shared" si="7" ref="BH87:BH100">IF(N87="sníž. přenesená",J87,0)</f>
        <v>0</v>
      </c>
      <c r="BI87" s="186">
        <f aca="true" t="shared" si="8" ref="BI87:BI100">IF(N87="nulová",J87,0)</f>
        <v>0</v>
      </c>
      <c r="BJ87" s="18" t="s">
        <v>77</v>
      </c>
      <c r="BK87" s="186">
        <f aca="true" t="shared" si="9" ref="BK87:BK100">ROUND(I87*H87,2)</f>
        <v>0</v>
      </c>
      <c r="BL87" s="18" t="s">
        <v>243</v>
      </c>
      <c r="BM87" s="185" t="s">
        <v>79</v>
      </c>
    </row>
    <row r="88" spans="1:65" s="2" customFormat="1" ht="16.5" customHeight="1">
      <c r="A88" s="35"/>
      <c r="B88" s="36"/>
      <c r="C88" s="174" t="s">
        <v>79</v>
      </c>
      <c r="D88" s="174" t="s">
        <v>131</v>
      </c>
      <c r="E88" s="175" t="s">
        <v>1050</v>
      </c>
      <c r="F88" s="176" t="s">
        <v>1051</v>
      </c>
      <c r="G88" s="177" t="s">
        <v>289</v>
      </c>
      <c r="H88" s="178">
        <v>3</v>
      </c>
      <c r="I88" s="179"/>
      <c r="J88" s="180">
        <f t="shared" si="0"/>
        <v>0</v>
      </c>
      <c r="K88" s="176" t="s">
        <v>19</v>
      </c>
      <c r="L88" s="40"/>
      <c r="M88" s="181" t="s">
        <v>19</v>
      </c>
      <c r="N88" s="182" t="s">
        <v>40</v>
      </c>
      <c r="O88" s="65"/>
      <c r="P88" s="183">
        <f t="shared" si="1"/>
        <v>0</v>
      </c>
      <c r="Q88" s="183">
        <v>0.00041</v>
      </c>
      <c r="R88" s="183">
        <f t="shared" si="2"/>
        <v>0.00123</v>
      </c>
      <c r="S88" s="183">
        <v>0</v>
      </c>
      <c r="T88" s="184">
        <f t="shared" si="3"/>
        <v>0</v>
      </c>
      <c r="U88" s="35"/>
      <c r="V88" s="35"/>
      <c r="W88" s="35"/>
      <c r="X88" s="35"/>
      <c r="Y88" s="35"/>
      <c r="Z88" s="35"/>
      <c r="AA88" s="35"/>
      <c r="AB88" s="35"/>
      <c r="AC88" s="35"/>
      <c r="AD88" s="35"/>
      <c r="AE88" s="35"/>
      <c r="AR88" s="185" t="s">
        <v>243</v>
      </c>
      <c r="AT88" s="185" t="s">
        <v>131</v>
      </c>
      <c r="AU88" s="185" t="s">
        <v>79</v>
      </c>
      <c r="AY88" s="18" t="s">
        <v>128</v>
      </c>
      <c r="BE88" s="186">
        <f t="shared" si="4"/>
        <v>0</v>
      </c>
      <c r="BF88" s="186">
        <f t="shared" si="5"/>
        <v>0</v>
      </c>
      <c r="BG88" s="186">
        <f t="shared" si="6"/>
        <v>0</v>
      </c>
      <c r="BH88" s="186">
        <f t="shared" si="7"/>
        <v>0</v>
      </c>
      <c r="BI88" s="186">
        <f t="shared" si="8"/>
        <v>0</v>
      </c>
      <c r="BJ88" s="18" t="s">
        <v>77</v>
      </c>
      <c r="BK88" s="186">
        <f t="shared" si="9"/>
        <v>0</v>
      </c>
      <c r="BL88" s="18" t="s">
        <v>243</v>
      </c>
      <c r="BM88" s="185" t="s">
        <v>136</v>
      </c>
    </row>
    <row r="89" spans="1:65" s="2" customFormat="1" ht="16.5" customHeight="1">
      <c r="A89" s="35"/>
      <c r="B89" s="36"/>
      <c r="C89" s="174" t="s">
        <v>129</v>
      </c>
      <c r="D89" s="174" t="s">
        <v>131</v>
      </c>
      <c r="E89" s="175" t="s">
        <v>1052</v>
      </c>
      <c r="F89" s="176" t="s">
        <v>1053</v>
      </c>
      <c r="G89" s="177" t="s">
        <v>289</v>
      </c>
      <c r="H89" s="178">
        <v>11</v>
      </c>
      <c r="I89" s="179"/>
      <c r="J89" s="180">
        <f t="shared" si="0"/>
        <v>0</v>
      </c>
      <c r="K89" s="176" t="s">
        <v>19</v>
      </c>
      <c r="L89" s="40"/>
      <c r="M89" s="181" t="s">
        <v>19</v>
      </c>
      <c r="N89" s="182" t="s">
        <v>40</v>
      </c>
      <c r="O89" s="65"/>
      <c r="P89" s="183">
        <f t="shared" si="1"/>
        <v>0</v>
      </c>
      <c r="Q89" s="183">
        <v>0.00048</v>
      </c>
      <c r="R89" s="183">
        <f t="shared" si="2"/>
        <v>0.00528</v>
      </c>
      <c r="S89" s="183">
        <v>0</v>
      </c>
      <c r="T89" s="184">
        <f t="shared" si="3"/>
        <v>0</v>
      </c>
      <c r="U89" s="35"/>
      <c r="V89" s="35"/>
      <c r="W89" s="35"/>
      <c r="X89" s="35"/>
      <c r="Y89" s="35"/>
      <c r="Z89" s="35"/>
      <c r="AA89" s="35"/>
      <c r="AB89" s="35"/>
      <c r="AC89" s="35"/>
      <c r="AD89" s="35"/>
      <c r="AE89" s="35"/>
      <c r="AR89" s="185" t="s">
        <v>243</v>
      </c>
      <c r="AT89" s="185" t="s">
        <v>131</v>
      </c>
      <c r="AU89" s="185" t="s">
        <v>79</v>
      </c>
      <c r="AY89" s="18" t="s">
        <v>128</v>
      </c>
      <c r="BE89" s="186">
        <f t="shared" si="4"/>
        <v>0</v>
      </c>
      <c r="BF89" s="186">
        <f t="shared" si="5"/>
        <v>0</v>
      </c>
      <c r="BG89" s="186">
        <f t="shared" si="6"/>
        <v>0</v>
      </c>
      <c r="BH89" s="186">
        <f t="shared" si="7"/>
        <v>0</v>
      </c>
      <c r="BI89" s="186">
        <f t="shared" si="8"/>
        <v>0</v>
      </c>
      <c r="BJ89" s="18" t="s">
        <v>77</v>
      </c>
      <c r="BK89" s="186">
        <f t="shared" si="9"/>
        <v>0</v>
      </c>
      <c r="BL89" s="18" t="s">
        <v>243</v>
      </c>
      <c r="BM89" s="185" t="s">
        <v>166</v>
      </c>
    </row>
    <row r="90" spans="1:65" s="2" customFormat="1" ht="16.5" customHeight="1">
      <c r="A90" s="35"/>
      <c r="B90" s="36"/>
      <c r="C90" s="174" t="s">
        <v>136</v>
      </c>
      <c r="D90" s="174" t="s">
        <v>131</v>
      </c>
      <c r="E90" s="175" t="s">
        <v>1054</v>
      </c>
      <c r="F90" s="176" t="s">
        <v>1055</v>
      </c>
      <c r="G90" s="177" t="s">
        <v>134</v>
      </c>
      <c r="H90" s="178">
        <v>2</v>
      </c>
      <c r="I90" s="179"/>
      <c r="J90" s="180">
        <f t="shared" si="0"/>
        <v>0</v>
      </c>
      <c r="K90" s="176" t="s">
        <v>19</v>
      </c>
      <c r="L90" s="40"/>
      <c r="M90" s="181" t="s">
        <v>19</v>
      </c>
      <c r="N90" s="182" t="s">
        <v>40</v>
      </c>
      <c r="O90" s="65"/>
      <c r="P90" s="183">
        <f t="shared" si="1"/>
        <v>0</v>
      </c>
      <c r="Q90" s="183">
        <v>0</v>
      </c>
      <c r="R90" s="183">
        <f t="shared" si="2"/>
        <v>0</v>
      </c>
      <c r="S90" s="183">
        <v>0</v>
      </c>
      <c r="T90" s="184">
        <f t="shared" si="3"/>
        <v>0</v>
      </c>
      <c r="U90" s="35"/>
      <c r="V90" s="35"/>
      <c r="W90" s="35"/>
      <c r="X90" s="35"/>
      <c r="Y90" s="35"/>
      <c r="Z90" s="35"/>
      <c r="AA90" s="35"/>
      <c r="AB90" s="35"/>
      <c r="AC90" s="35"/>
      <c r="AD90" s="35"/>
      <c r="AE90" s="35"/>
      <c r="AR90" s="185" t="s">
        <v>243</v>
      </c>
      <c r="AT90" s="185" t="s">
        <v>131</v>
      </c>
      <c r="AU90" s="185" t="s">
        <v>79</v>
      </c>
      <c r="AY90" s="18" t="s">
        <v>128</v>
      </c>
      <c r="BE90" s="186">
        <f t="shared" si="4"/>
        <v>0</v>
      </c>
      <c r="BF90" s="186">
        <f t="shared" si="5"/>
        <v>0</v>
      </c>
      <c r="BG90" s="186">
        <f t="shared" si="6"/>
        <v>0</v>
      </c>
      <c r="BH90" s="186">
        <f t="shared" si="7"/>
        <v>0</v>
      </c>
      <c r="BI90" s="186">
        <f t="shared" si="8"/>
        <v>0</v>
      </c>
      <c r="BJ90" s="18" t="s">
        <v>77</v>
      </c>
      <c r="BK90" s="186">
        <f t="shared" si="9"/>
        <v>0</v>
      </c>
      <c r="BL90" s="18" t="s">
        <v>243</v>
      </c>
      <c r="BM90" s="185" t="s">
        <v>184</v>
      </c>
    </row>
    <row r="91" spans="1:65" s="2" customFormat="1" ht="16.5" customHeight="1">
      <c r="A91" s="35"/>
      <c r="B91" s="36"/>
      <c r="C91" s="174" t="s">
        <v>154</v>
      </c>
      <c r="D91" s="174" t="s">
        <v>131</v>
      </c>
      <c r="E91" s="175" t="s">
        <v>1056</v>
      </c>
      <c r="F91" s="176" t="s">
        <v>1057</v>
      </c>
      <c r="G91" s="177" t="s">
        <v>134</v>
      </c>
      <c r="H91" s="178">
        <v>5</v>
      </c>
      <c r="I91" s="179"/>
      <c r="J91" s="180">
        <f t="shared" si="0"/>
        <v>0</v>
      </c>
      <c r="K91" s="176" t="s">
        <v>19</v>
      </c>
      <c r="L91" s="40"/>
      <c r="M91" s="181" t="s">
        <v>19</v>
      </c>
      <c r="N91" s="182" t="s">
        <v>40</v>
      </c>
      <c r="O91" s="65"/>
      <c r="P91" s="183">
        <f t="shared" si="1"/>
        <v>0</v>
      </c>
      <c r="Q91" s="183">
        <v>0</v>
      </c>
      <c r="R91" s="183">
        <f t="shared" si="2"/>
        <v>0</v>
      </c>
      <c r="S91" s="183">
        <v>0</v>
      </c>
      <c r="T91" s="184">
        <f t="shared" si="3"/>
        <v>0</v>
      </c>
      <c r="U91" s="35"/>
      <c r="V91" s="35"/>
      <c r="W91" s="35"/>
      <c r="X91" s="35"/>
      <c r="Y91" s="35"/>
      <c r="Z91" s="35"/>
      <c r="AA91" s="35"/>
      <c r="AB91" s="35"/>
      <c r="AC91" s="35"/>
      <c r="AD91" s="35"/>
      <c r="AE91" s="35"/>
      <c r="AR91" s="185" t="s">
        <v>243</v>
      </c>
      <c r="AT91" s="185" t="s">
        <v>131</v>
      </c>
      <c r="AU91" s="185" t="s">
        <v>79</v>
      </c>
      <c r="AY91" s="18" t="s">
        <v>128</v>
      </c>
      <c r="BE91" s="186">
        <f t="shared" si="4"/>
        <v>0</v>
      </c>
      <c r="BF91" s="186">
        <f t="shared" si="5"/>
        <v>0</v>
      </c>
      <c r="BG91" s="186">
        <f t="shared" si="6"/>
        <v>0</v>
      </c>
      <c r="BH91" s="186">
        <f t="shared" si="7"/>
        <v>0</v>
      </c>
      <c r="BI91" s="186">
        <f t="shared" si="8"/>
        <v>0</v>
      </c>
      <c r="BJ91" s="18" t="s">
        <v>77</v>
      </c>
      <c r="BK91" s="186">
        <f t="shared" si="9"/>
        <v>0</v>
      </c>
      <c r="BL91" s="18" t="s">
        <v>243</v>
      </c>
      <c r="BM91" s="185" t="s">
        <v>196</v>
      </c>
    </row>
    <row r="92" spans="1:65" s="2" customFormat="1" ht="16.5" customHeight="1">
      <c r="A92" s="35"/>
      <c r="B92" s="36"/>
      <c r="C92" s="174" t="s">
        <v>166</v>
      </c>
      <c r="D92" s="174" t="s">
        <v>131</v>
      </c>
      <c r="E92" s="175" t="s">
        <v>1058</v>
      </c>
      <c r="F92" s="176" t="s">
        <v>1059</v>
      </c>
      <c r="G92" s="177" t="s">
        <v>134</v>
      </c>
      <c r="H92" s="178">
        <v>2</v>
      </c>
      <c r="I92" s="179"/>
      <c r="J92" s="180">
        <f t="shared" si="0"/>
        <v>0</v>
      </c>
      <c r="K92" s="176" t="s">
        <v>19</v>
      </c>
      <c r="L92" s="40"/>
      <c r="M92" s="181" t="s">
        <v>19</v>
      </c>
      <c r="N92" s="182" t="s">
        <v>40</v>
      </c>
      <c r="O92" s="65"/>
      <c r="P92" s="183">
        <f t="shared" si="1"/>
        <v>0</v>
      </c>
      <c r="Q92" s="183">
        <v>0</v>
      </c>
      <c r="R92" s="183">
        <f t="shared" si="2"/>
        <v>0</v>
      </c>
      <c r="S92" s="183">
        <v>0</v>
      </c>
      <c r="T92" s="184">
        <f t="shared" si="3"/>
        <v>0</v>
      </c>
      <c r="U92" s="35"/>
      <c r="V92" s="35"/>
      <c r="W92" s="35"/>
      <c r="X92" s="35"/>
      <c r="Y92" s="35"/>
      <c r="Z92" s="35"/>
      <c r="AA92" s="35"/>
      <c r="AB92" s="35"/>
      <c r="AC92" s="35"/>
      <c r="AD92" s="35"/>
      <c r="AE92" s="35"/>
      <c r="AR92" s="185" t="s">
        <v>243</v>
      </c>
      <c r="AT92" s="185" t="s">
        <v>131</v>
      </c>
      <c r="AU92" s="185" t="s">
        <v>79</v>
      </c>
      <c r="AY92" s="18" t="s">
        <v>128</v>
      </c>
      <c r="BE92" s="186">
        <f t="shared" si="4"/>
        <v>0</v>
      </c>
      <c r="BF92" s="186">
        <f t="shared" si="5"/>
        <v>0</v>
      </c>
      <c r="BG92" s="186">
        <f t="shared" si="6"/>
        <v>0</v>
      </c>
      <c r="BH92" s="186">
        <f t="shared" si="7"/>
        <v>0</v>
      </c>
      <c r="BI92" s="186">
        <f t="shared" si="8"/>
        <v>0</v>
      </c>
      <c r="BJ92" s="18" t="s">
        <v>77</v>
      </c>
      <c r="BK92" s="186">
        <f t="shared" si="9"/>
        <v>0</v>
      </c>
      <c r="BL92" s="18" t="s">
        <v>243</v>
      </c>
      <c r="BM92" s="185" t="s">
        <v>209</v>
      </c>
    </row>
    <row r="93" spans="1:65" s="2" customFormat="1" ht="24.2" customHeight="1">
      <c r="A93" s="35"/>
      <c r="B93" s="36"/>
      <c r="C93" s="174" t="s">
        <v>175</v>
      </c>
      <c r="D93" s="174" t="s">
        <v>131</v>
      </c>
      <c r="E93" s="175" t="s">
        <v>1060</v>
      </c>
      <c r="F93" s="176" t="s">
        <v>1061</v>
      </c>
      <c r="G93" s="177" t="s">
        <v>134</v>
      </c>
      <c r="H93" s="178">
        <v>2</v>
      </c>
      <c r="I93" s="179"/>
      <c r="J93" s="180">
        <f t="shared" si="0"/>
        <v>0</v>
      </c>
      <c r="K93" s="176" t="s">
        <v>19</v>
      </c>
      <c r="L93" s="40"/>
      <c r="M93" s="181" t="s">
        <v>19</v>
      </c>
      <c r="N93" s="182" t="s">
        <v>40</v>
      </c>
      <c r="O93" s="65"/>
      <c r="P93" s="183">
        <f t="shared" si="1"/>
        <v>0</v>
      </c>
      <c r="Q93" s="183">
        <v>0.0019</v>
      </c>
      <c r="R93" s="183">
        <f t="shared" si="2"/>
        <v>0.0038</v>
      </c>
      <c r="S93" s="183">
        <v>0</v>
      </c>
      <c r="T93" s="184">
        <f t="shared" si="3"/>
        <v>0</v>
      </c>
      <c r="U93" s="35"/>
      <c r="V93" s="35"/>
      <c r="W93" s="35"/>
      <c r="X93" s="35"/>
      <c r="Y93" s="35"/>
      <c r="Z93" s="35"/>
      <c r="AA93" s="35"/>
      <c r="AB93" s="35"/>
      <c r="AC93" s="35"/>
      <c r="AD93" s="35"/>
      <c r="AE93" s="35"/>
      <c r="AR93" s="185" t="s">
        <v>243</v>
      </c>
      <c r="AT93" s="185" t="s">
        <v>131</v>
      </c>
      <c r="AU93" s="185" t="s">
        <v>79</v>
      </c>
      <c r="AY93" s="18" t="s">
        <v>128</v>
      </c>
      <c r="BE93" s="186">
        <f t="shared" si="4"/>
        <v>0</v>
      </c>
      <c r="BF93" s="186">
        <f t="shared" si="5"/>
        <v>0</v>
      </c>
      <c r="BG93" s="186">
        <f t="shared" si="6"/>
        <v>0</v>
      </c>
      <c r="BH93" s="186">
        <f t="shared" si="7"/>
        <v>0</v>
      </c>
      <c r="BI93" s="186">
        <f t="shared" si="8"/>
        <v>0</v>
      </c>
      <c r="BJ93" s="18" t="s">
        <v>77</v>
      </c>
      <c r="BK93" s="186">
        <f t="shared" si="9"/>
        <v>0</v>
      </c>
      <c r="BL93" s="18" t="s">
        <v>243</v>
      </c>
      <c r="BM93" s="185" t="s">
        <v>225</v>
      </c>
    </row>
    <row r="94" spans="1:65" s="2" customFormat="1" ht="24.2" customHeight="1">
      <c r="A94" s="35"/>
      <c r="B94" s="36"/>
      <c r="C94" s="174" t="s">
        <v>184</v>
      </c>
      <c r="D94" s="174" t="s">
        <v>131</v>
      </c>
      <c r="E94" s="175" t="s">
        <v>1062</v>
      </c>
      <c r="F94" s="176" t="s">
        <v>1063</v>
      </c>
      <c r="G94" s="177" t="s">
        <v>134</v>
      </c>
      <c r="H94" s="178">
        <v>7</v>
      </c>
      <c r="I94" s="179"/>
      <c r="J94" s="180">
        <f t="shared" si="0"/>
        <v>0</v>
      </c>
      <c r="K94" s="176" t="s">
        <v>19</v>
      </c>
      <c r="L94" s="40"/>
      <c r="M94" s="181" t="s">
        <v>19</v>
      </c>
      <c r="N94" s="182" t="s">
        <v>40</v>
      </c>
      <c r="O94" s="65"/>
      <c r="P94" s="183">
        <f t="shared" si="1"/>
        <v>0</v>
      </c>
      <c r="Q94" s="183">
        <v>6E-05</v>
      </c>
      <c r="R94" s="183">
        <f t="shared" si="2"/>
        <v>0.00042</v>
      </c>
      <c r="S94" s="183">
        <v>0</v>
      </c>
      <c r="T94" s="184">
        <f t="shared" si="3"/>
        <v>0</v>
      </c>
      <c r="U94" s="35"/>
      <c r="V94" s="35"/>
      <c r="W94" s="35"/>
      <c r="X94" s="35"/>
      <c r="Y94" s="35"/>
      <c r="Z94" s="35"/>
      <c r="AA94" s="35"/>
      <c r="AB94" s="35"/>
      <c r="AC94" s="35"/>
      <c r="AD94" s="35"/>
      <c r="AE94" s="35"/>
      <c r="AR94" s="185" t="s">
        <v>243</v>
      </c>
      <c r="AT94" s="185" t="s">
        <v>131</v>
      </c>
      <c r="AU94" s="185" t="s">
        <v>79</v>
      </c>
      <c r="AY94" s="18" t="s">
        <v>128</v>
      </c>
      <c r="BE94" s="186">
        <f t="shared" si="4"/>
        <v>0</v>
      </c>
      <c r="BF94" s="186">
        <f t="shared" si="5"/>
        <v>0</v>
      </c>
      <c r="BG94" s="186">
        <f t="shared" si="6"/>
        <v>0</v>
      </c>
      <c r="BH94" s="186">
        <f t="shared" si="7"/>
        <v>0</v>
      </c>
      <c r="BI94" s="186">
        <f t="shared" si="8"/>
        <v>0</v>
      </c>
      <c r="BJ94" s="18" t="s">
        <v>77</v>
      </c>
      <c r="BK94" s="186">
        <f t="shared" si="9"/>
        <v>0</v>
      </c>
      <c r="BL94" s="18" t="s">
        <v>243</v>
      </c>
      <c r="BM94" s="185" t="s">
        <v>243</v>
      </c>
    </row>
    <row r="95" spans="1:65" s="2" customFormat="1" ht="21.75" customHeight="1">
      <c r="A95" s="35"/>
      <c r="B95" s="36"/>
      <c r="C95" s="174" t="s">
        <v>189</v>
      </c>
      <c r="D95" s="174" t="s">
        <v>131</v>
      </c>
      <c r="E95" s="175" t="s">
        <v>1064</v>
      </c>
      <c r="F95" s="176" t="s">
        <v>1065</v>
      </c>
      <c r="G95" s="177" t="s">
        <v>289</v>
      </c>
      <c r="H95" s="178">
        <v>18</v>
      </c>
      <c r="I95" s="179"/>
      <c r="J95" s="180">
        <f t="shared" si="0"/>
        <v>0</v>
      </c>
      <c r="K95" s="176" t="s">
        <v>19</v>
      </c>
      <c r="L95" s="40"/>
      <c r="M95" s="181" t="s">
        <v>19</v>
      </c>
      <c r="N95" s="182" t="s">
        <v>40</v>
      </c>
      <c r="O95" s="65"/>
      <c r="P95" s="183">
        <f t="shared" si="1"/>
        <v>0</v>
      </c>
      <c r="Q95" s="183">
        <v>0</v>
      </c>
      <c r="R95" s="183">
        <f t="shared" si="2"/>
        <v>0</v>
      </c>
      <c r="S95" s="183">
        <v>0</v>
      </c>
      <c r="T95" s="184">
        <f t="shared" si="3"/>
        <v>0</v>
      </c>
      <c r="U95" s="35"/>
      <c r="V95" s="35"/>
      <c r="W95" s="35"/>
      <c r="X95" s="35"/>
      <c r="Y95" s="35"/>
      <c r="Z95" s="35"/>
      <c r="AA95" s="35"/>
      <c r="AB95" s="35"/>
      <c r="AC95" s="35"/>
      <c r="AD95" s="35"/>
      <c r="AE95" s="35"/>
      <c r="AR95" s="185" t="s">
        <v>243</v>
      </c>
      <c r="AT95" s="185" t="s">
        <v>131</v>
      </c>
      <c r="AU95" s="185" t="s">
        <v>79</v>
      </c>
      <c r="AY95" s="18" t="s">
        <v>128</v>
      </c>
      <c r="BE95" s="186">
        <f t="shared" si="4"/>
        <v>0</v>
      </c>
      <c r="BF95" s="186">
        <f t="shared" si="5"/>
        <v>0</v>
      </c>
      <c r="BG95" s="186">
        <f t="shared" si="6"/>
        <v>0</v>
      </c>
      <c r="BH95" s="186">
        <f t="shared" si="7"/>
        <v>0</v>
      </c>
      <c r="BI95" s="186">
        <f t="shared" si="8"/>
        <v>0</v>
      </c>
      <c r="BJ95" s="18" t="s">
        <v>77</v>
      </c>
      <c r="BK95" s="186">
        <f t="shared" si="9"/>
        <v>0</v>
      </c>
      <c r="BL95" s="18" t="s">
        <v>243</v>
      </c>
      <c r="BM95" s="185" t="s">
        <v>253</v>
      </c>
    </row>
    <row r="96" spans="1:65" s="2" customFormat="1" ht="16.5" customHeight="1">
      <c r="A96" s="35"/>
      <c r="B96" s="36"/>
      <c r="C96" s="174" t="s">
        <v>196</v>
      </c>
      <c r="D96" s="174" t="s">
        <v>131</v>
      </c>
      <c r="E96" s="175" t="s">
        <v>1066</v>
      </c>
      <c r="F96" s="176" t="s">
        <v>1067</v>
      </c>
      <c r="G96" s="177" t="s">
        <v>724</v>
      </c>
      <c r="H96" s="178">
        <v>18</v>
      </c>
      <c r="I96" s="179"/>
      <c r="J96" s="180">
        <f t="shared" si="0"/>
        <v>0</v>
      </c>
      <c r="K96" s="176" t="s">
        <v>19</v>
      </c>
      <c r="L96" s="40"/>
      <c r="M96" s="181" t="s">
        <v>19</v>
      </c>
      <c r="N96" s="182" t="s">
        <v>40</v>
      </c>
      <c r="O96" s="65"/>
      <c r="P96" s="183">
        <f t="shared" si="1"/>
        <v>0</v>
      </c>
      <c r="Q96" s="183">
        <v>0</v>
      </c>
      <c r="R96" s="183">
        <f t="shared" si="2"/>
        <v>0</v>
      </c>
      <c r="S96" s="183">
        <v>0</v>
      </c>
      <c r="T96" s="184">
        <f t="shared" si="3"/>
        <v>0</v>
      </c>
      <c r="U96" s="35"/>
      <c r="V96" s="35"/>
      <c r="W96" s="35"/>
      <c r="X96" s="35"/>
      <c r="Y96" s="35"/>
      <c r="Z96" s="35"/>
      <c r="AA96" s="35"/>
      <c r="AB96" s="35"/>
      <c r="AC96" s="35"/>
      <c r="AD96" s="35"/>
      <c r="AE96" s="35"/>
      <c r="AR96" s="185" t="s">
        <v>243</v>
      </c>
      <c r="AT96" s="185" t="s">
        <v>131</v>
      </c>
      <c r="AU96" s="185" t="s">
        <v>79</v>
      </c>
      <c r="AY96" s="18" t="s">
        <v>128</v>
      </c>
      <c r="BE96" s="186">
        <f t="shared" si="4"/>
        <v>0</v>
      </c>
      <c r="BF96" s="186">
        <f t="shared" si="5"/>
        <v>0</v>
      </c>
      <c r="BG96" s="186">
        <f t="shared" si="6"/>
        <v>0</v>
      </c>
      <c r="BH96" s="186">
        <f t="shared" si="7"/>
        <v>0</v>
      </c>
      <c r="BI96" s="186">
        <f t="shared" si="8"/>
        <v>0</v>
      </c>
      <c r="BJ96" s="18" t="s">
        <v>77</v>
      </c>
      <c r="BK96" s="186">
        <f t="shared" si="9"/>
        <v>0</v>
      </c>
      <c r="BL96" s="18" t="s">
        <v>243</v>
      </c>
      <c r="BM96" s="185" t="s">
        <v>268</v>
      </c>
    </row>
    <row r="97" spans="1:65" s="2" customFormat="1" ht="16.5" customHeight="1">
      <c r="A97" s="35"/>
      <c r="B97" s="36"/>
      <c r="C97" s="174" t="s">
        <v>201</v>
      </c>
      <c r="D97" s="174" t="s">
        <v>131</v>
      </c>
      <c r="E97" s="175" t="s">
        <v>1068</v>
      </c>
      <c r="F97" s="176" t="s">
        <v>1069</v>
      </c>
      <c r="G97" s="177" t="s">
        <v>724</v>
      </c>
      <c r="H97" s="178">
        <v>22</v>
      </c>
      <c r="I97" s="179"/>
      <c r="J97" s="180">
        <f t="shared" si="0"/>
        <v>0</v>
      </c>
      <c r="K97" s="176" t="s">
        <v>19</v>
      </c>
      <c r="L97" s="40"/>
      <c r="M97" s="181" t="s">
        <v>19</v>
      </c>
      <c r="N97" s="182" t="s">
        <v>40</v>
      </c>
      <c r="O97" s="65"/>
      <c r="P97" s="183">
        <f t="shared" si="1"/>
        <v>0</v>
      </c>
      <c r="Q97" s="183">
        <v>0</v>
      </c>
      <c r="R97" s="183">
        <f t="shared" si="2"/>
        <v>0</v>
      </c>
      <c r="S97" s="183">
        <v>0</v>
      </c>
      <c r="T97" s="184">
        <f t="shared" si="3"/>
        <v>0</v>
      </c>
      <c r="U97" s="35"/>
      <c r="V97" s="35"/>
      <c r="W97" s="35"/>
      <c r="X97" s="35"/>
      <c r="Y97" s="35"/>
      <c r="Z97" s="35"/>
      <c r="AA97" s="35"/>
      <c r="AB97" s="35"/>
      <c r="AC97" s="35"/>
      <c r="AD97" s="35"/>
      <c r="AE97" s="35"/>
      <c r="AR97" s="185" t="s">
        <v>243</v>
      </c>
      <c r="AT97" s="185" t="s">
        <v>131</v>
      </c>
      <c r="AU97" s="185" t="s">
        <v>79</v>
      </c>
      <c r="AY97" s="18" t="s">
        <v>128</v>
      </c>
      <c r="BE97" s="186">
        <f t="shared" si="4"/>
        <v>0</v>
      </c>
      <c r="BF97" s="186">
        <f t="shared" si="5"/>
        <v>0</v>
      </c>
      <c r="BG97" s="186">
        <f t="shared" si="6"/>
        <v>0</v>
      </c>
      <c r="BH97" s="186">
        <f t="shared" si="7"/>
        <v>0</v>
      </c>
      <c r="BI97" s="186">
        <f t="shared" si="8"/>
        <v>0</v>
      </c>
      <c r="BJ97" s="18" t="s">
        <v>77</v>
      </c>
      <c r="BK97" s="186">
        <f t="shared" si="9"/>
        <v>0</v>
      </c>
      <c r="BL97" s="18" t="s">
        <v>243</v>
      </c>
      <c r="BM97" s="185" t="s">
        <v>286</v>
      </c>
    </row>
    <row r="98" spans="1:65" s="2" customFormat="1" ht="16.5" customHeight="1">
      <c r="A98" s="35"/>
      <c r="B98" s="36"/>
      <c r="C98" s="174" t="s">
        <v>209</v>
      </c>
      <c r="D98" s="174" t="s">
        <v>131</v>
      </c>
      <c r="E98" s="175" t="s">
        <v>1070</v>
      </c>
      <c r="F98" s="176" t="s">
        <v>1071</v>
      </c>
      <c r="G98" s="177" t="s">
        <v>730</v>
      </c>
      <c r="H98" s="178">
        <v>4</v>
      </c>
      <c r="I98" s="179"/>
      <c r="J98" s="180">
        <f t="shared" si="0"/>
        <v>0</v>
      </c>
      <c r="K98" s="176" t="s">
        <v>19</v>
      </c>
      <c r="L98" s="40"/>
      <c r="M98" s="181" t="s">
        <v>19</v>
      </c>
      <c r="N98" s="182" t="s">
        <v>40</v>
      </c>
      <c r="O98" s="65"/>
      <c r="P98" s="183">
        <f t="shared" si="1"/>
        <v>0</v>
      </c>
      <c r="Q98" s="183">
        <v>0</v>
      </c>
      <c r="R98" s="183">
        <f t="shared" si="2"/>
        <v>0</v>
      </c>
      <c r="S98" s="183">
        <v>0</v>
      </c>
      <c r="T98" s="184">
        <f t="shared" si="3"/>
        <v>0</v>
      </c>
      <c r="U98" s="35"/>
      <c r="V98" s="35"/>
      <c r="W98" s="35"/>
      <c r="X98" s="35"/>
      <c r="Y98" s="35"/>
      <c r="Z98" s="35"/>
      <c r="AA98" s="35"/>
      <c r="AB98" s="35"/>
      <c r="AC98" s="35"/>
      <c r="AD98" s="35"/>
      <c r="AE98" s="35"/>
      <c r="AR98" s="185" t="s">
        <v>243</v>
      </c>
      <c r="AT98" s="185" t="s">
        <v>131</v>
      </c>
      <c r="AU98" s="185" t="s">
        <v>79</v>
      </c>
      <c r="AY98" s="18" t="s">
        <v>128</v>
      </c>
      <c r="BE98" s="186">
        <f t="shared" si="4"/>
        <v>0</v>
      </c>
      <c r="BF98" s="186">
        <f t="shared" si="5"/>
        <v>0</v>
      </c>
      <c r="BG98" s="186">
        <f t="shared" si="6"/>
        <v>0</v>
      </c>
      <c r="BH98" s="186">
        <f t="shared" si="7"/>
        <v>0</v>
      </c>
      <c r="BI98" s="186">
        <f t="shared" si="8"/>
        <v>0</v>
      </c>
      <c r="BJ98" s="18" t="s">
        <v>77</v>
      </c>
      <c r="BK98" s="186">
        <f t="shared" si="9"/>
        <v>0</v>
      </c>
      <c r="BL98" s="18" t="s">
        <v>243</v>
      </c>
      <c r="BM98" s="185" t="s">
        <v>302</v>
      </c>
    </row>
    <row r="99" spans="1:65" s="2" customFormat="1" ht="21.75" customHeight="1">
      <c r="A99" s="35"/>
      <c r="B99" s="36"/>
      <c r="C99" s="174" t="s">
        <v>218</v>
      </c>
      <c r="D99" s="174" t="s">
        <v>131</v>
      </c>
      <c r="E99" s="175" t="s">
        <v>1072</v>
      </c>
      <c r="F99" s="176" t="s">
        <v>1073</v>
      </c>
      <c r="G99" s="177" t="s">
        <v>1074</v>
      </c>
      <c r="H99" s="178">
        <v>1</v>
      </c>
      <c r="I99" s="179"/>
      <c r="J99" s="180">
        <f t="shared" si="0"/>
        <v>0</v>
      </c>
      <c r="K99" s="176" t="s">
        <v>19</v>
      </c>
      <c r="L99" s="40"/>
      <c r="M99" s="181" t="s">
        <v>19</v>
      </c>
      <c r="N99" s="182" t="s">
        <v>40</v>
      </c>
      <c r="O99" s="65"/>
      <c r="P99" s="183">
        <f t="shared" si="1"/>
        <v>0</v>
      </c>
      <c r="Q99" s="183">
        <v>0</v>
      </c>
      <c r="R99" s="183">
        <f t="shared" si="2"/>
        <v>0</v>
      </c>
      <c r="S99" s="183">
        <v>0</v>
      </c>
      <c r="T99" s="184">
        <f t="shared" si="3"/>
        <v>0</v>
      </c>
      <c r="U99" s="35"/>
      <c r="V99" s="35"/>
      <c r="W99" s="35"/>
      <c r="X99" s="35"/>
      <c r="Y99" s="35"/>
      <c r="Z99" s="35"/>
      <c r="AA99" s="35"/>
      <c r="AB99" s="35"/>
      <c r="AC99" s="35"/>
      <c r="AD99" s="35"/>
      <c r="AE99" s="35"/>
      <c r="AR99" s="185" t="s">
        <v>243</v>
      </c>
      <c r="AT99" s="185" t="s">
        <v>131</v>
      </c>
      <c r="AU99" s="185" t="s">
        <v>79</v>
      </c>
      <c r="AY99" s="18" t="s">
        <v>128</v>
      </c>
      <c r="BE99" s="186">
        <f t="shared" si="4"/>
        <v>0</v>
      </c>
      <c r="BF99" s="186">
        <f t="shared" si="5"/>
        <v>0</v>
      </c>
      <c r="BG99" s="186">
        <f t="shared" si="6"/>
        <v>0</v>
      </c>
      <c r="BH99" s="186">
        <f t="shared" si="7"/>
        <v>0</v>
      </c>
      <c r="BI99" s="186">
        <f t="shared" si="8"/>
        <v>0</v>
      </c>
      <c r="BJ99" s="18" t="s">
        <v>77</v>
      </c>
      <c r="BK99" s="186">
        <f t="shared" si="9"/>
        <v>0</v>
      </c>
      <c r="BL99" s="18" t="s">
        <v>243</v>
      </c>
      <c r="BM99" s="185" t="s">
        <v>1075</v>
      </c>
    </row>
    <row r="100" spans="1:65" s="2" customFormat="1" ht="24.2" customHeight="1">
      <c r="A100" s="35"/>
      <c r="B100" s="36"/>
      <c r="C100" s="174" t="s">
        <v>225</v>
      </c>
      <c r="D100" s="174" t="s">
        <v>131</v>
      </c>
      <c r="E100" s="175" t="s">
        <v>1076</v>
      </c>
      <c r="F100" s="176" t="s">
        <v>1077</v>
      </c>
      <c r="G100" s="177" t="s">
        <v>523</v>
      </c>
      <c r="H100" s="247"/>
      <c r="I100" s="179"/>
      <c r="J100" s="180">
        <f t="shared" si="0"/>
        <v>0</v>
      </c>
      <c r="K100" s="176" t="s">
        <v>19</v>
      </c>
      <c r="L100" s="40"/>
      <c r="M100" s="181" t="s">
        <v>19</v>
      </c>
      <c r="N100" s="182" t="s">
        <v>40</v>
      </c>
      <c r="O100" s="65"/>
      <c r="P100" s="183">
        <f t="shared" si="1"/>
        <v>0</v>
      </c>
      <c r="Q100" s="183">
        <v>0</v>
      </c>
      <c r="R100" s="183">
        <f t="shared" si="2"/>
        <v>0</v>
      </c>
      <c r="S100" s="183">
        <v>0</v>
      </c>
      <c r="T100" s="184">
        <f t="shared" si="3"/>
        <v>0</v>
      </c>
      <c r="U100" s="35"/>
      <c r="V100" s="35"/>
      <c r="W100" s="35"/>
      <c r="X100" s="35"/>
      <c r="Y100" s="35"/>
      <c r="Z100" s="35"/>
      <c r="AA100" s="35"/>
      <c r="AB100" s="35"/>
      <c r="AC100" s="35"/>
      <c r="AD100" s="35"/>
      <c r="AE100" s="35"/>
      <c r="AR100" s="185" t="s">
        <v>243</v>
      </c>
      <c r="AT100" s="185" t="s">
        <v>131</v>
      </c>
      <c r="AU100" s="185" t="s">
        <v>79</v>
      </c>
      <c r="AY100" s="18" t="s">
        <v>128</v>
      </c>
      <c r="BE100" s="186">
        <f t="shared" si="4"/>
        <v>0</v>
      </c>
      <c r="BF100" s="186">
        <f t="shared" si="5"/>
        <v>0</v>
      </c>
      <c r="BG100" s="186">
        <f t="shared" si="6"/>
        <v>0</v>
      </c>
      <c r="BH100" s="186">
        <f t="shared" si="7"/>
        <v>0</v>
      </c>
      <c r="BI100" s="186">
        <f t="shared" si="8"/>
        <v>0</v>
      </c>
      <c r="BJ100" s="18" t="s">
        <v>77</v>
      </c>
      <c r="BK100" s="186">
        <f t="shared" si="9"/>
        <v>0</v>
      </c>
      <c r="BL100" s="18" t="s">
        <v>243</v>
      </c>
      <c r="BM100" s="185" t="s">
        <v>316</v>
      </c>
    </row>
    <row r="101" spans="2:63" s="12" customFormat="1" ht="22.9" customHeight="1">
      <c r="B101" s="158"/>
      <c r="C101" s="159"/>
      <c r="D101" s="160" t="s">
        <v>68</v>
      </c>
      <c r="E101" s="172" t="s">
        <v>1078</v>
      </c>
      <c r="F101" s="172" t="s">
        <v>1079</v>
      </c>
      <c r="G101" s="159"/>
      <c r="H101" s="159"/>
      <c r="I101" s="162"/>
      <c r="J101" s="173">
        <f>BK101</f>
        <v>0</v>
      </c>
      <c r="K101" s="159"/>
      <c r="L101" s="164"/>
      <c r="M101" s="165"/>
      <c r="N101" s="166"/>
      <c r="O101" s="166"/>
      <c r="P101" s="167">
        <f>SUM(P102:P117)</f>
        <v>0</v>
      </c>
      <c r="Q101" s="166"/>
      <c r="R101" s="167">
        <f>SUM(R102:R117)</f>
        <v>0.10710000000000001</v>
      </c>
      <c r="S101" s="166"/>
      <c r="T101" s="168">
        <f>SUM(T102:T117)</f>
        <v>0</v>
      </c>
      <c r="AR101" s="169" t="s">
        <v>79</v>
      </c>
      <c r="AT101" s="170" t="s">
        <v>68</v>
      </c>
      <c r="AU101" s="170" t="s">
        <v>77</v>
      </c>
      <c r="AY101" s="169" t="s">
        <v>128</v>
      </c>
      <c r="BK101" s="171">
        <f>SUM(BK102:BK117)</f>
        <v>0</v>
      </c>
    </row>
    <row r="102" spans="1:65" s="2" customFormat="1" ht="24.2" customHeight="1">
      <c r="A102" s="35"/>
      <c r="B102" s="36"/>
      <c r="C102" s="174" t="s">
        <v>8</v>
      </c>
      <c r="D102" s="174" t="s">
        <v>131</v>
      </c>
      <c r="E102" s="175" t="s">
        <v>1080</v>
      </c>
      <c r="F102" s="176" t="s">
        <v>1081</v>
      </c>
      <c r="G102" s="177" t="s">
        <v>289</v>
      </c>
      <c r="H102" s="178">
        <v>3</v>
      </c>
      <c r="I102" s="179"/>
      <c r="J102" s="180">
        <f aca="true" t="shared" si="10" ref="J102:J117">ROUND(I102*H102,2)</f>
        <v>0</v>
      </c>
      <c r="K102" s="176" t="s">
        <v>19</v>
      </c>
      <c r="L102" s="40"/>
      <c r="M102" s="181" t="s">
        <v>19</v>
      </c>
      <c r="N102" s="182" t="s">
        <v>40</v>
      </c>
      <c r="O102" s="65"/>
      <c r="P102" s="183">
        <f aca="true" t="shared" si="11" ref="P102:P117">O102*H102</f>
        <v>0</v>
      </c>
      <c r="Q102" s="183">
        <v>0.0064</v>
      </c>
      <c r="R102" s="183">
        <f aca="true" t="shared" si="12" ref="R102:R117">Q102*H102</f>
        <v>0.019200000000000002</v>
      </c>
      <c r="S102" s="183">
        <v>0</v>
      </c>
      <c r="T102" s="184">
        <f aca="true" t="shared" si="13" ref="T102:T117">S102*H102</f>
        <v>0</v>
      </c>
      <c r="U102" s="35"/>
      <c r="V102" s="35"/>
      <c r="W102" s="35"/>
      <c r="X102" s="35"/>
      <c r="Y102" s="35"/>
      <c r="Z102" s="35"/>
      <c r="AA102" s="35"/>
      <c r="AB102" s="35"/>
      <c r="AC102" s="35"/>
      <c r="AD102" s="35"/>
      <c r="AE102" s="35"/>
      <c r="AR102" s="185" t="s">
        <v>243</v>
      </c>
      <c r="AT102" s="185" t="s">
        <v>131</v>
      </c>
      <c r="AU102" s="185" t="s">
        <v>79</v>
      </c>
      <c r="AY102" s="18" t="s">
        <v>128</v>
      </c>
      <c r="BE102" s="186">
        <f aca="true" t="shared" si="14" ref="BE102:BE117">IF(N102="základní",J102,0)</f>
        <v>0</v>
      </c>
      <c r="BF102" s="186">
        <f aca="true" t="shared" si="15" ref="BF102:BF117">IF(N102="snížená",J102,0)</f>
        <v>0</v>
      </c>
      <c r="BG102" s="186">
        <f aca="true" t="shared" si="16" ref="BG102:BG117">IF(N102="zákl. přenesená",J102,0)</f>
        <v>0</v>
      </c>
      <c r="BH102" s="186">
        <f aca="true" t="shared" si="17" ref="BH102:BH117">IF(N102="sníž. přenesená",J102,0)</f>
        <v>0</v>
      </c>
      <c r="BI102" s="186">
        <f aca="true" t="shared" si="18" ref="BI102:BI117">IF(N102="nulová",J102,0)</f>
        <v>0</v>
      </c>
      <c r="BJ102" s="18" t="s">
        <v>77</v>
      </c>
      <c r="BK102" s="186">
        <f aca="true" t="shared" si="19" ref="BK102:BK117">ROUND(I102*H102,2)</f>
        <v>0</v>
      </c>
      <c r="BL102" s="18" t="s">
        <v>243</v>
      </c>
      <c r="BM102" s="185" t="s">
        <v>336</v>
      </c>
    </row>
    <row r="103" spans="1:65" s="2" customFormat="1" ht="24.2" customHeight="1">
      <c r="A103" s="35"/>
      <c r="B103" s="36"/>
      <c r="C103" s="174" t="s">
        <v>243</v>
      </c>
      <c r="D103" s="174" t="s">
        <v>131</v>
      </c>
      <c r="E103" s="175" t="s">
        <v>1082</v>
      </c>
      <c r="F103" s="176" t="s">
        <v>1083</v>
      </c>
      <c r="G103" s="177" t="s">
        <v>289</v>
      </c>
      <c r="H103" s="178">
        <v>8</v>
      </c>
      <c r="I103" s="179"/>
      <c r="J103" s="180">
        <f t="shared" si="10"/>
        <v>0</v>
      </c>
      <c r="K103" s="176" t="s">
        <v>19</v>
      </c>
      <c r="L103" s="40"/>
      <c r="M103" s="181" t="s">
        <v>19</v>
      </c>
      <c r="N103" s="182" t="s">
        <v>40</v>
      </c>
      <c r="O103" s="65"/>
      <c r="P103" s="183">
        <f t="shared" si="11"/>
        <v>0</v>
      </c>
      <c r="Q103" s="183">
        <v>0.00098</v>
      </c>
      <c r="R103" s="183">
        <f t="shared" si="12"/>
        <v>0.00784</v>
      </c>
      <c r="S103" s="183">
        <v>0</v>
      </c>
      <c r="T103" s="184">
        <f t="shared" si="13"/>
        <v>0</v>
      </c>
      <c r="U103" s="35"/>
      <c r="V103" s="35"/>
      <c r="W103" s="35"/>
      <c r="X103" s="35"/>
      <c r="Y103" s="35"/>
      <c r="Z103" s="35"/>
      <c r="AA103" s="35"/>
      <c r="AB103" s="35"/>
      <c r="AC103" s="35"/>
      <c r="AD103" s="35"/>
      <c r="AE103" s="35"/>
      <c r="AR103" s="185" t="s">
        <v>243</v>
      </c>
      <c r="AT103" s="185" t="s">
        <v>131</v>
      </c>
      <c r="AU103" s="185" t="s">
        <v>79</v>
      </c>
      <c r="AY103" s="18" t="s">
        <v>128</v>
      </c>
      <c r="BE103" s="186">
        <f t="shared" si="14"/>
        <v>0</v>
      </c>
      <c r="BF103" s="186">
        <f t="shared" si="15"/>
        <v>0</v>
      </c>
      <c r="BG103" s="186">
        <f t="shared" si="16"/>
        <v>0</v>
      </c>
      <c r="BH103" s="186">
        <f t="shared" si="17"/>
        <v>0</v>
      </c>
      <c r="BI103" s="186">
        <f t="shared" si="18"/>
        <v>0</v>
      </c>
      <c r="BJ103" s="18" t="s">
        <v>77</v>
      </c>
      <c r="BK103" s="186">
        <f t="shared" si="19"/>
        <v>0</v>
      </c>
      <c r="BL103" s="18" t="s">
        <v>243</v>
      </c>
      <c r="BM103" s="185" t="s">
        <v>352</v>
      </c>
    </row>
    <row r="104" spans="1:65" s="2" customFormat="1" ht="24.2" customHeight="1">
      <c r="A104" s="35"/>
      <c r="B104" s="36"/>
      <c r="C104" s="174" t="s">
        <v>248</v>
      </c>
      <c r="D104" s="174" t="s">
        <v>131</v>
      </c>
      <c r="E104" s="175" t="s">
        <v>1084</v>
      </c>
      <c r="F104" s="176" t="s">
        <v>1085</v>
      </c>
      <c r="G104" s="177" t="s">
        <v>289</v>
      </c>
      <c r="H104" s="178">
        <v>50</v>
      </c>
      <c r="I104" s="179"/>
      <c r="J104" s="180">
        <f t="shared" si="10"/>
        <v>0</v>
      </c>
      <c r="K104" s="176" t="s">
        <v>19</v>
      </c>
      <c r="L104" s="40"/>
      <c r="M104" s="181" t="s">
        <v>19</v>
      </c>
      <c r="N104" s="182" t="s">
        <v>40</v>
      </c>
      <c r="O104" s="65"/>
      <c r="P104" s="183">
        <f t="shared" si="11"/>
        <v>0</v>
      </c>
      <c r="Q104" s="183">
        <v>0.00126</v>
      </c>
      <c r="R104" s="183">
        <f t="shared" si="12"/>
        <v>0.063</v>
      </c>
      <c r="S104" s="183">
        <v>0</v>
      </c>
      <c r="T104" s="184">
        <f t="shared" si="13"/>
        <v>0</v>
      </c>
      <c r="U104" s="35"/>
      <c r="V104" s="35"/>
      <c r="W104" s="35"/>
      <c r="X104" s="35"/>
      <c r="Y104" s="35"/>
      <c r="Z104" s="35"/>
      <c r="AA104" s="35"/>
      <c r="AB104" s="35"/>
      <c r="AC104" s="35"/>
      <c r="AD104" s="35"/>
      <c r="AE104" s="35"/>
      <c r="AR104" s="185" t="s">
        <v>243</v>
      </c>
      <c r="AT104" s="185" t="s">
        <v>131</v>
      </c>
      <c r="AU104" s="185" t="s">
        <v>79</v>
      </c>
      <c r="AY104" s="18" t="s">
        <v>128</v>
      </c>
      <c r="BE104" s="186">
        <f t="shared" si="14"/>
        <v>0</v>
      </c>
      <c r="BF104" s="186">
        <f t="shared" si="15"/>
        <v>0</v>
      </c>
      <c r="BG104" s="186">
        <f t="shared" si="16"/>
        <v>0</v>
      </c>
      <c r="BH104" s="186">
        <f t="shared" si="17"/>
        <v>0</v>
      </c>
      <c r="BI104" s="186">
        <f t="shared" si="18"/>
        <v>0</v>
      </c>
      <c r="BJ104" s="18" t="s">
        <v>77</v>
      </c>
      <c r="BK104" s="186">
        <f t="shared" si="19"/>
        <v>0</v>
      </c>
      <c r="BL104" s="18" t="s">
        <v>243</v>
      </c>
      <c r="BM104" s="185" t="s">
        <v>368</v>
      </c>
    </row>
    <row r="105" spans="1:65" s="2" customFormat="1" ht="37.9" customHeight="1">
      <c r="A105" s="35"/>
      <c r="B105" s="36"/>
      <c r="C105" s="174" t="s">
        <v>253</v>
      </c>
      <c r="D105" s="174" t="s">
        <v>131</v>
      </c>
      <c r="E105" s="175" t="s">
        <v>1086</v>
      </c>
      <c r="F105" s="176" t="s">
        <v>1087</v>
      </c>
      <c r="G105" s="177" t="s">
        <v>289</v>
      </c>
      <c r="H105" s="178">
        <v>8</v>
      </c>
      <c r="I105" s="179"/>
      <c r="J105" s="180">
        <f t="shared" si="10"/>
        <v>0</v>
      </c>
      <c r="K105" s="176" t="s">
        <v>19</v>
      </c>
      <c r="L105" s="40"/>
      <c r="M105" s="181" t="s">
        <v>19</v>
      </c>
      <c r="N105" s="182" t="s">
        <v>40</v>
      </c>
      <c r="O105" s="65"/>
      <c r="P105" s="183">
        <f t="shared" si="11"/>
        <v>0</v>
      </c>
      <c r="Q105" s="183">
        <v>4E-05</v>
      </c>
      <c r="R105" s="183">
        <f t="shared" si="12"/>
        <v>0.00032</v>
      </c>
      <c r="S105" s="183">
        <v>0</v>
      </c>
      <c r="T105" s="184">
        <f t="shared" si="13"/>
        <v>0</v>
      </c>
      <c r="U105" s="35"/>
      <c r="V105" s="35"/>
      <c r="W105" s="35"/>
      <c r="X105" s="35"/>
      <c r="Y105" s="35"/>
      <c r="Z105" s="35"/>
      <c r="AA105" s="35"/>
      <c r="AB105" s="35"/>
      <c r="AC105" s="35"/>
      <c r="AD105" s="35"/>
      <c r="AE105" s="35"/>
      <c r="AR105" s="185" t="s">
        <v>243</v>
      </c>
      <c r="AT105" s="185" t="s">
        <v>131</v>
      </c>
      <c r="AU105" s="185" t="s">
        <v>79</v>
      </c>
      <c r="AY105" s="18" t="s">
        <v>128</v>
      </c>
      <c r="BE105" s="186">
        <f t="shared" si="14"/>
        <v>0</v>
      </c>
      <c r="BF105" s="186">
        <f t="shared" si="15"/>
        <v>0</v>
      </c>
      <c r="BG105" s="186">
        <f t="shared" si="16"/>
        <v>0</v>
      </c>
      <c r="BH105" s="186">
        <f t="shared" si="17"/>
        <v>0</v>
      </c>
      <c r="BI105" s="186">
        <f t="shared" si="18"/>
        <v>0</v>
      </c>
      <c r="BJ105" s="18" t="s">
        <v>77</v>
      </c>
      <c r="BK105" s="186">
        <f t="shared" si="19"/>
        <v>0</v>
      </c>
      <c r="BL105" s="18" t="s">
        <v>243</v>
      </c>
      <c r="BM105" s="185" t="s">
        <v>385</v>
      </c>
    </row>
    <row r="106" spans="1:65" s="2" customFormat="1" ht="37.9" customHeight="1">
      <c r="A106" s="35"/>
      <c r="B106" s="36"/>
      <c r="C106" s="174" t="s">
        <v>263</v>
      </c>
      <c r="D106" s="174" t="s">
        <v>131</v>
      </c>
      <c r="E106" s="175" t="s">
        <v>1088</v>
      </c>
      <c r="F106" s="176" t="s">
        <v>1089</v>
      </c>
      <c r="G106" s="177" t="s">
        <v>289</v>
      </c>
      <c r="H106" s="178">
        <v>50</v>
      </c>
      <c r="I106" s="179"/>
      <c r="J106" s="180">
        <f t="shared" si="10"/>
        <v>0</v>
      </c>
      <c r="K106" s="176" t="s">
        <v>19</v>
      </c>
      <c r="L106" s="40"/>
      <c r="M106" s="181" t="s">
        <v>19</v>
      </c>
      <c r="N106" s="182" t="s">
        <v>40</v>
      </c>
      <c r="O106" s="65"/>
      <c r="P106" s="183">
        <f t="shared" si="11"/>
        <v>0</v>
      </c>
      <c r="Q106" s="183">
        <v>4E-05</v>
      </c>
      <c r="R106" s="183">
        <f t="shared" si="12"/>
        <v>0.002</v>
      </c>
      <c r="S106" s="183">
        <v>0</v>
      </c>
      <c r="T106" s="184">
        <f t="shared" si="13"/>
        <v>0</v>
      </c>
      <c r="U106" s="35"/>
      <c r="V106" s="35"/>
      <c r="W106" s="35"/>
      <c r="X106" s="35"/>
      <c r="Y106" s="35"/>
      <c r="Z106" s="35"/>
      <c r="AA106" s="35"/>
      <c r="AB106" s="35"/>
      <c r="AC106" s="35"/>
      <c r="AD106" s="35"/>
      <c r="AE106" s="35"/>
      <c r="AR106" s="185" t="s">
        <v>243</v>
      </c>
      <c r="AT106" s="185" t="s">
        <v>131</v>
      </c>
      <c r="AU106" s="185" t="s">
        <v>79</v>
      </c>
      <c r="AY106" s="18" t="s">
        <v>128</v>
      </c>
      <c r="BE106" s="186">
        <f t="shared" si="14"/>
        <v>0</v>
      </c>
      <c r="BF106" s="186">
        <f t="shared" si="15"/>
        <v>0</v>
      </c>
      <c r="BG106" s="186">
        <f t="shared" si="16"/>
        <v>0</v>
      </c>
      <c r="BH106" s="186">
        <f t="shared" si="17"/>
        <v>0</v>
      </c>
      <c r="BI106" s="186">
        <f t="shared" si="18"/>
        <v>0</v>
      </c>
      <c r="BJ106" s="18" t="s">
        <v>77</v>
      </c>
      <c r="BK106" s="186">
        <f t="shared" si="19"/>
        <v>0</v>
      </c>
      <c r="BL106" s="18" t="s">
        <v>243</v>
      </c>
      <c r="BM106" s="185" t="s">
        <v>402</v>
      </c>
    </row>
    <row r="107" spans="1:65" s="2" customFormat="1" ht="16.5" customHeight="1">
      <c r="A107" s="35"/>
      <c r="B107" s="36"/>
      <c r="C107" s="174" t="s">
        <v>268</v>
      </c>
      <c r="D107" s="174" t="s">
        <v>131</v>
      </c>
      <c r="E107" s="175" t="s">
        <v>1090</v>
      </c>
      <c r="F107" s="176" t="s">
        <v>1091</v>
      </c>
      <c r="G107" s="177" t="s">
        <v>134</v>
      </c>
      <c r="H107" s="178">
        <v>17</v>
      </c>
      <c r="I107" s="179"/>
      <c r="J107" s="180">
        <f t="shared" si="10"/>
        <v>0</v>
      </c>
      <c r="K107" s="176" t="s">
        <v>19</v>
      </c>
      <c r="L107" s="40"/>
      <c r="M107" s="181" t="s">
        <v>19</v>
      </c>
      <c r="N107" s="182" t="s">
        <v>40</v>
      </c>
      <c r="O107" s="65"/>
      <c r="P107" s="183">
        <f t="shared" si="11"/>
        <v>0</v>
      </c>
      <c r="Q107" s="183">
        <v>0</v>
      </c>
      <c r="R107" s="183">
        <f t="shared" si="12"/>
        <v>0</v>
      </c>
      <c r="S107" s="183">
        <v>0</v>
      </c>
      <c r="T107" s="184">
        <f t="shared" si="13"/>
        <v>0</v>
      </c>
      <c r="U107" s="35"/>
      <c r="V107" s="35"/>
      <c r="W107" s="35"/>
      <c r="X107" s="35"/>
      <c r="Y107" s="35"/>
      <c r="Z107" s="35"/>
      <c r="AA107" s="35"/>
      <c r="AB107" s="35"/>
      <c r="AC107" s="35"/>
      <c r="AD107" s="35"/>
      <c r="AE107" s="35"/>
      <c r="AR107" s="185" t="s">
        <v>243</v>
      </c>
      <c r="AT107" s="185" t="s">
        <v>131</v>
      </c>
      <c r="AU107" s="185" t="s">
        <v>79</v>
      </c>
      <c r="AY107" s="18" t="s">
        <v>128</v>
      </c>
      <c r="BE107" s="186">
        <f t="shared" si="14"/>
        <v>0</v>
      </c>
      <c r="BF107" s="186">
        <f t="shared" si="15"/>
        <v>0</v>
      </c>
      <c r="BG107" s="186">
        <f t="shared" si="16"/>
        <v>0</v>
      </c>
      <c r="BH107" s="186">
        <f t="shared" si="17"/>
        <v>0</v>
      </c>
      <c r="BI107" s="186">
        <f t="shared" si="18"/>
        <v>0</v>
      </c>
      <c r="BJ107" s="18" t="s">
        <v>77</v>
      </c>
      <c r="BK107" s="186">
        <f t="shared" si="19"/>
        <v>0</v>
      </c>
      <c r="BL107" s="18" t="s">
        <v>243</v>
      </c>
      <c r="BM107" s="185" t="s">
        <v>414</v>
      </c>
    </row>
    <row r="108" spans="1:65" s="2" customFormat="1" ht="21.75" customHeight="1">
      <c r="A108" s="35"/>
      <c r="B108" s="36"/>
      <c r="C108" s="174" t="s">
        <v>7</v>
      </c>
      <c r="D108" s="174" t="s">
        <v>131</v>
      </c>
      <c r="E108" s="175" t="s">
        <v>1092</v>
      </c>
      <c r="F108" s="176" t="s">
        <v>1093</v>
      </c>
      <c r="G108" s="177" t="s">
        <v>134</v>
      </c>
      <c r="H108" s="178">
        <v>2</v>
      </c>
      <c r="I108" s="179"/>
      <c r="J108" s="180">
        <f t="shared" si="10"/>
        <v>0</v>
      </c>
      <c r="K108" s="176" t="s">
        <v>19</v>
      </c>
      <c r="L108" s="40"/>
      <c r="M108" s="181" t="s">
        <v>19</v>
      </c>
      <c r="N108" s="182" t="s">
        <v>40</v>
      </c>
      <c r="O108" s="65"/>
      <c r="P108" s="183">
        <f t="shared" si="11"/>
        <v>0</v>
      </c>
      <c r="Q108" s="183">
        <v>0.00022</v>
      </c>
      <c r="R108" s="183">
        <f t="shared" si="12"/>
        <v>0.00044</v>
      </c>
      <c r="S108" s="183">
        <v>0</v>
      </c>
      <c r="T108" s="184">
        <f t="shared" si="13"/>
        <v>0</v>
      </c>
      <c r="U108" s="35"/>
      <c r="V108" s="35"/>
      <c r="W108" s="35"/>
      <c r="X108" s="35"/>
      <c r="Y108" s="35"/>
      <c r="Z108" s="35"/>
      <c r="AA108" s="35"/>
      <c r="AB108" s="35"/>
      <c r="AC108" s="35"/>
      <c r="AD108" s="35"/>
      <c r="AE108" s="35"/>
      <c r="AR108" s="185" t="s">
        <v>243</v>
      </c>
      <c r="AT108" s="185" t="s">
        <v>131</v>
      </c>
      <c r="AU108" s="185" t="s">
        <v>79</v>
      </c>
      <c r="AY108" s="18" t="s">
        <v>128</v>
      </c>
      <c r="BE108" s="186">
        <f t="shared" si="14"/>
        <v>0</v>
      </c>
      <c r="BF108" s="186">
        <f t="shared" si="15"/>
        <v>0</v>
      </c>
      <c r="BG108" s="186">
        <f t="shared" si="16"/>
        <v>0</v>
      </c>
      <c r="BH108" s="186">
        <f t="shared" si="17"/>
        <v>0</v>
      </c>
      <c r="BI108" s="186">
        <f t="shared" si="18"/>
        <v>0</v>
      </c>
      <c r="BJ108" s="18" t="s">
        <v>77</v>
      </c>
      <c r="BK108" s="186">
        <f t="shared" si="19"/>
        <v>0</v>
      </c>
      <c r="BL108" s="18" t="s">
        <v>243</v>
      </c>
      <c r="BM108" s="185" t="s">
        <v>425</v>
      </c>
    </row>
    <row r="109" spans="1:65" s="2" customFormat="1" ht="16.5" customHeight="1">
      <c r="A109" s="35"/>
      <c r="B109" s="36"/>
      <c r="C109" s="174" t="s">
        <v>286</v>
      </c>
      <c r="D109" s="174" t="s">
        <v>131</v>
      </c>
      <c r="E109" s="175" t="s">
        <v>1094</v>
      </c>
      <c r="F109" s="176" t="s">
        <v>1095</v>
      </c>
      <c r="G109" s="177" t="s">
        <v>1096</v>
      </c>
      <c r="H109" s="178">
        <v>8</v>
      </c>
      <c r="I109" s="179"/>
      <c r="J109" s="180">
        <f t="shared" si="10"/>
        <v>0</v>
      </c>
      <c r="K109" s="176" t="s">
        <v>19</v>
      </c>
      <c r="L109" s="40"/>
      <c r="M109" s="181" t="s">
        <v>19</v>
      </c>
      <c r="N109" s="182" t="s">
        <v>40</v>
      </c>
      <c r="O109" s="65"/>
      <c r="P109" s="183">
        <f t="shared" si="11"/>
        <v>0</v>
      </c>
      <c r="Q109" s="183">
        <v>0.00025</v>
      </c>
      <c r="R109" s="183">
        <f t="shared" si="12"/>
        <v>0.002</v>
      </c>
      <c r="S109" s="183">
        <v>0</v>
      </c>
      <c r="T109" s="184">
        <f t="shared" si="13"/>
        <v>0</v>
      </c>
      <c r="U109" s="35"/>
      <c r="V109" s="35"/>
      <c r="W109" s="35"/>
      <c r="X109" s="35"/>
      <c r="Y109" s="35"/>
      <c r="Z109" s="35"/>
      <c r="AA109" s="35"/>
      <c r="AB109" s="35"/>
      <c r="AC109" s="35"/>
      <c r="AD109" s="35"/>
      <c r="AE109" s="35"/>
      <c r="AR109" s="185" t="s">
        <v>243</v>
      </c>
      <c r="AT109" s="185" t="s">
        <v>131</v>
      </c>
      <c r="AU109" s="185" t="s">
        <v>79</v>
      </c>
      <c r="AY109" s="18" t="s">
        <v>128</v>
      </c>
      <c r="BE109" s="186">
        <f t="shared" si="14"/>
        <v>0</v>
      </c>
      <c r="BF109" s="186">
        <f t="shared" si="15"/>
        <v>0</v>
      </c>
      <c r="BG109" s="186">
        <f t="shared" si="16"/>
        <v>0</v>
      </c>
      <c r="BH109" s="186">
        <f t="shared" si="17"/>
        <v>0</v>
      </c>
      <c r="BI109" s="186">
        <f t="shared" si="18"/>
        <v>0</v>
      </c>
      <c r="BJ109" s="18" t="s">
        <v>77</v>
      </c>
      <c r="BK109" s="186">
        <f t="shared" si="19"/>
        <v>0</v>
      </c>
      <c r="BL109" s="18" t="s">
        <v>243</v>
      </c>
      <c r="BM109" s="185" t="s">
        <v>436</v>
      </c>
    </row>
    <row r="110" spans="1:65" s="2" customFormat="1" ht="24.2" customHeight="1">
      <c r="A110" s="35"/>
      <c r="B110" s="36"/>
      <c r="C110" s="174" t="s">
        <v>296</v>
      </c>
      <c r="D110" s="174" t="s">
        <v>131</v>
      </c>
      <c r="E110" s="175" t="s">
        <v>1097</v>
      </c>
      <c r="F110" s="176" t="s">
        <v>1098</v>
      </c>
      <c r="G110" s="177" t="s">
        <v>134</v>
      </c>
      <c r="H110" s="178">
        <v>2</v>
      </c>
      <c r="I110" s="179"/>
      <c r="J110" s="180">
        <f t="shared" si="10"/>
        <v>0</v>
      </c>
      <c r="K110" s="176" t="s">
        <v>19</v>
      </c>
      <c r="L110" s="40"/>
      <c r="M110" s="181" t="s">
        <v>19</v>
      </c>
      <c r="N110" s="182" t="s">
        <v>40</v>
      </c>
      <c r="O110" s="65"/>
      <c r="P110" s="183">
        <f t="shared" si="11"/>
        <v>0</v>
      </c>
      <c r="Q110" s="183">
        <v>0.00035</v>
      </c>
      <c r="R110" s="183">
        <f t="shared" si="12"/>
        <v>0.0007</v>
      </c>
      <c r="S110" s="183">
        <v>0</v>
      </c>
      <c r="T110" s="184">
        <f t="shared" si="13"/>
        <v>0</v>
      </c>
      <c r="U110" s="35"/>
      <c r="V110" s="35"/>
      <c r="W110" s="35"/>
      <c r="X110" s="35"/>
      <c r="Y110" s="35"/>
      <c r="Z110" s="35"/>
      <c r="AA110" s="35"/>
      <c r="AB110" s="35"/>
      <c r="AC110" s="35"/>
      <c r="AD110" s="35"/>
      <c r="AE110" s="35"/>
      <c r="AR110" s="185" t="s">
        <v>243</v>
      </c>
      <c r="AT110" s="185" t="s">
        <v>131</v>
      </c>
      <c r="AU110" s="185" t="s">
        <v>79</v>
      </c>
      <c r="AY110" s="18" t="s">
        <v>128</v>
      </c>
      <c r="BE110" s="186">
        <f t="shared" si="14"/>
        <v>0</v>
      </c>
      <c r="BF110" s="186">
        <f t="shared" si="15"/>
        <v>0</v>
      </c>
      <c r="BG110" s="186">
        <f t="shared" si="16"/>
        <v>0</v>
      </c>
      <c r="BH110" s="186">
        <f t="shared" si="17"/>
        <v>0</v>
      </c>
      <c r="BI110" s="186">
        <f t="shared" si="18"/>
        <v>0</v>
      </c>
      <c r="BJ110" s="18" t="s">
        <v>77</v>
      </c>
      <c r="BK110" s="186">
        <f t="shared" si="19"/>
        <v>0</v>
      </c>
      <c r="BL110" s="18" t="s">
        <v>243</v>
      </c>
      <c r="BM110" s="185" t="s">
        <v>448</v>
      </c>
    </row>
    <row r="111" spans="1:65" s="2" customFormat="1" ht="24.2" customHeight="1">
      <c r="A111" s="35"/>
      <c r="B111" s="36"/>
      <c r="C111" s="174" t="s">
        <v>302</v>
      </c>
      <c r="D111" s="174" t="s">
        <v>131</v>
      </c>
      <c r="E111" s="175" t="s">
        <v>1099</v>
      </c>
      <c r="F111" s="176" t="s">
        <v>1100</v>
      </c>
      <c r="G111" s="177" t="s">
        <v>289</v>
      </c>
      <c r="H111" s="178">
        <v>58</v>
      </c>
      <c r="I111" s="179"/>
      <c r="J111" s="180">
        <f t="shared" si="10"/>
        <v>0</v>
      </c>
      <c r="K111" s="176" t="s">
        <v>19</v>
      </c>
      <c r="L111" s="40"/>
      <c r="M111" s="181" t="s">
        <v>19</v>
      </c>
      <c r="N111" s="182" t="s">
        <v>40</v>
      </c>
      <c r="O111" s="65"/>
      <c r="P111" s="183">
        <f t="shared" si="11"/>
        <v>0</v>
      </c>
      <c r="Q111" s="183">
        <v>0.00019</v>
      </c>
      <c r="R111" s="183">
        <f t="shared" si="12"/>
        <v>0.01102</v>
      </c>
      <c r="S111" s="183">
        <v>0</v>
      </c>
      <c r="T111" s="184">
        <f t="shared" si="13"/>
        <v>0</v>
      </c>
      <c r="U111" s="35"/>
      <c r="V111" s="35"/>
      <c r="W111" s="35"/>
      <c r="X111" s="35"/>
      <c r="Y111" s="35"/>
      <c r="Z111" s="35"/>
      <c r="AA111" s="35"/>
      <c r="AB111" s="35"/>
      <c r="AC111" s="35"/>
      <c r="AD111" s="35"/>
      <c r="AE111" s="35"/>
      <c r="AR111" s="185" t="s">
        <v>243</v>
      </c>
      <c r="AT111" s="185" t="s">
        <v>131</v>
      </c>
      <c r="AU111" s="185" t="s">
        <v>79</v>
      </c>
      <c r="AY111" s="18" t="s">
        <v>128</v>
      </c>
      <c r="BE111" s="186">
        <f t="shared" si="14"/>
        <v>0</v>
      </c>
      <c r="BF111" s="186">
        <f t="shared" si="15"/>
        <v>0</v>
      </c>
      <c r="BG111" s="186">
        <f t="shared" si="16"/>
        <v>0</v>
      </c>
      <c r="BH111" s="186">
        <f t="shared" si="17"/>
        <v>0</v>
      </c>
      <c r="BI111" s="186">
        <f t="shared" si="18"/>
        <v>0</v>
      </c>
      <c r="BJ111" s="18" t="s">
        <v>77</v>
      </c>
      <c r="BK111" s="186">
        <f t="shared" si="19"/>
        <v>0</v>
      </c>
      <c r="BL111" s="18" t="s">
        <v>243</v>
      </c>
      <c r="BM111" s="185" t="s">
        <v>464</v>
      </c>
    </row>
    <row r="112" spans="1:65" s="2" customFormat="1" ht="21.75" customHeight="1">
      <c r="A112" s="35"/>
      <c r="B112" s="36"/>
      <c r="C112" s="174" t="s">
        <v>310</v>
      </c>
      <c r="D112" s="174" t="s">
        <v>131</v>
      </c>
      <c r="E112" s="175" t="s">
        <v>1101</v>
      </c>
      <c r="F112" s="176" t="s">
        <v>1102</v>
      </c>
      <c r="G112" s="177" t="s">
        <v>289</v>
      </c>
      <c r="H112" s="178">
        <v>58</v>
      </c>
      <c r="I112" s="179"/>
      <c r="J112" s="180">
        <f t="shared" si="10"/>
        <v>0</v>
      </c>
      <c r="K112" s="176" t="s">
        <v>19</v>
      </c>
      <c r="L112" s="40"/>
      <c r="M112" s="181" t="s">
        <v>19</v>
      </c>
      <c r="N112" s="182" t="s">
        <v>40</v>
      </c>
      <c r="O112" s="65"/>
      <c r="P112" s="183">
        <f t="shared" si="11"/>
        <v>0</v>
      </c>
      <c r="Q112" s="183">
        <v>1E-05</v>
      </c>
      <c r="R112" s="183">
        <f t="shared" si="12"/>
        <v>0.00058</v>
      </c>
      <c r="S112" s="183">
        <v>0</v>
      </c>
      <c r="T112" s="184">
        <f t="shared" si="13"/>
        <v>0</v>
      </c>
      <c r="U112" s="35"/>
      <c r="V112" s="35"/>
      <c r="W112" s="35"/>
      <c r="X112" s="35"/>
      <c r="Y112" s="35"/>
      <c r="Z112" s="35"/>
      <c r="AA112" s="35"/>
      <c r="AB112" s="35"/>
      <c r="AC112" s="35"/>
      <c r="AD112" s="35"/>
      <c r="AE112" s="35"/>
      <c r="AR112" s="185" t="s">
        <v>243</v>
      </c>
      <c r="AT112" s="185" t="s">
        <v>131</v>
      </c>
      <c r="AU112" s="185" t="s">
        <v>79</v>
      </c>
      <c r="AY112" s="18" t="s">
        <v>128</v>
      </c>
      <c r="BE112" s="186">
        <f t="shared" si="14"/>
        <v>0</v>
      </c>
      <c r="BF112" s="186">
        <f t="shared" si="15"/>
        <v>0</v>
      </c>
      <c r="BG112" s="186">
        <f t="shared" si="16"/>
        <v>0</v>
      </c>
      <c r="BH112" s="186">
        <f t="shared" si="17"/>
        <v>0</v>
      </c>
      <c r="BI112" s="186">
        <f t="shared" si="18"/>
        <v>0</v>
      </c>
      <c r="BJ112" s="18" t="s">
        <v>77</v>
      </c>
      <c r="BK112" s="186">
        <f t="shared" si="19"/>
        <v>0</v>
      </c>
      <c r="BL112" s="18" t="s">
        <v>243</v>
      </c>
      <c r="BM112" s="185" t="s">
        <v>477</v>
      </c>
    </row>
    <row r="113" spans="1:65" s="2" customFormat="1" ht="24.2" customHeight="1">
      <c r="A113" s="35"/>
      <c r="B113" s="36"/>
      <c r="C113" s="174" t="s">
        <v>316</v>
      </c>
      <c r="D113" s="174" t="s">
        <v>131</v>
      </c>
      <c r="E113" s="175" t="s">
        <v>1103</v>
      </c>
      <c r="F113" s="176" t="s">
        <v>1104</v>
      </c>
      <c r="G113" s="177" t="s">
        <v>523</v>
      </c>
      <c r="H113" s="247"/>
      <c r="I113" s="179"/>
      <c r="J113" s="180">
        <f t="shared" si="10"/>
        <v>0</v>
      </c>
      <c r="K113" s="176" t="s">
        <v>19</v>
      </c>
      <c r="L113" s="40"/>
      <c r="M113" s="181" t="s">
        <v>19</v>
      </c>
      <c r="N113" s="182" t="s">
        <v>40</v>
      </c>
      <c r="O113" s="65"/>
      <c r="P113" s="183">
        <f t="shared" si="11"/>
        <v>0</v>
      </c>
      <c r="Q113" s="183">
        <v>0</v>
      </c>
      <c r="R113" s="183">
        <f t="shared" si="12"/>
        <v>0</v>
      </c>
      <c r="S113" s="183">
        <v>0</v>
      </c>
      <c r="T113" s="184">
        <f t="shared" si="13"/>
        <v>0</v>
      </c>
      <c r="U113" s="35"/>
      <c r="V113" s="35"/>
      <c r="W113" s="35"/>
      <c r="X113" s="35"/>
      <c r="Y113" s="35"/>
      <c r="Z113" s="35"/>
      <c r="AA113" s="35"/>
      <c r="AB113" s="35"/>
      <c r="AC113" s="35"/>
      <c r="AD113" s="35"/>
      <c r="AE113" s="35"/>
      <c r="AR113" s="185" t="s">
        <v>243</v>
      </c>
      <c r="AT113" s="185" t="s">
        <v>131</v>
      </c>
      <c r="AU113" s="185" t="s">
        <v>79</v>
      </c>
      <c r="AY113" s="18" t="s">
        <v>128</v>
      </c>
      <c r="BE113" s="186">
        <f t="shared" si="14"/>
        <v>0</v>
      </c>
      <c r="BF113" s="186">
        <f t="shared" si="15"/>
        <v>0</v>
      </c>
      <c r="BG113" s="186">
        <f t="shared" si="16"/>
        <v>0</v>
      </c>
      <c r="BH113" s="186">
        <f t="shared" si="17"/>
        <v>0</v>
      </c>
      <c r="BI113" s="186">
        <f t="shared" si="18"/>
        <v>0</v>
      </c>
      <c r="BJ113" s="18" t="s">
        <v>77</v>
      </c>
      <c r="BK113" s="186">
        <f t="shared" si="19"/>
        <v>0</v>
      </c>
      <c r="BL113" s="18" t="s">
        <v>243</v>
      </c>
      <c r="BM113" s="185" t="s">
        <v>494</v>
      </c>
    </row>
    <row r="114" spans="1:65" s="2" customFormat="1" ht="16.5" customHeight="1">
      <c r="A114" s="35"/>
      <c r="B114" s="36"/>
      <c r="C114" s="174" t="s">
        <v>323</v>
      </c>
      <c r="D114" s="174" t="s">
        <v>131</v>
      </c>
      <c r="E114" s="175" t="s">
        <v>1105</v>
      </c>
      <c r="F114" s="176" t="s">
        <v>1106</v>
      </c>
      <c r="G114" s="177" t="s">
        <v>724</v>
      </c>
      <c r="H114" s="178">
        <v>30</v>
      </c>
      <c r="I114" s="179"/>
      <c r="J114" s="180">
        <f t="shared" si="10"/>
        <v>0</v>
      </c>
      <c r="K114" s="176" t="s">
        <v>19</v>
      </c>
      <c r="L114" s="40"/>
      <c r="M114" s="181" t="s">
        <v>19</v>
      </c>
      <c r="N114" s="182" t="s">
        <v>40</v>
      </c>
      <c r="O114" s="65"/>
      <c r="P114" s="183">
        <f t="shared" si="11"/>
        <v>0</v>
      </c>
      <c r="Q114" s="183">
        <v>0</v>
      </c>
      <c r="R114" s="183">
        <f t="shared" si="12"/>
        <v>0</v>
      </c>
      <c r="S114" s="183">
        <v>0</v>
      </c>
      <c r="T114" s="184">
        <f t="shared" si="13"/>
        <v>0</v>
      </c>
      <c r="U114" s="35"/>
      <c r="V114" s="35"/>
      <c r="W114" s="35"/>
      <c r="X114" s="35"/>
      <c r="Y114" s="35"/>
      <c r="Z114" s="35"/>
      <c r="AA114" s="35"/>
      <c r="AB114" s="35"/>
      <c r="AC114" s="35"/>
      <c r="AD114" s="35"/>
      <c r="AE114" s="35"/>
      <c r="AR114" s="185" t="s">
        <v>243</v>
      </c>
      <c r="AT114" s="185" t="s">
        <v>131</v>
      </c>
      <c r="AU114" s="185" t="s">
        <v>79</v>
      </c>
      <c r="AY114" s="18" t="s">
        <v>128</v>
      </c>
      <c r="BE114" s="186">
        <f t="shared" si="14"/>
        <v>0</v>
      </c>
      <c r="BF114" s="186">
        <f t="shared" si="15"/>
        <v>0</v>
      </c>
      <c r="BG114" s="186">
        <f t="shared" si="16"/>
        <v>0</v>
      </c>
      <c r="BH114" s="186">
        <f t="shared" si="17"/>
        <v>0</v>
      </c>
      <c r="BI114" s="186">
        <f t="shared" si="18"/>
        <v>0</v>
      </c>
      <c r="BJ114" s="18" t="s">
        <v>77</v>
      </c>
      <c r="BK114" s="186">
        <f t="shared" si="19"/>
        <v>0</v>
      </c>
      <c r="BL114" s="18" t="s">
        <v>243</v>
      </c>
      <c r="BM114" s="185" t="s">
        <v>506</v>
      </c>
    </row>
    <row r="115" spans="1:65" s="2" customFormat="1" ht="16.5" customHeight="1">
      <c r="A115" s="35"/>
      <c r="B115" s="36"/>
      <c r="C115" s="174" t="s">
        <v>336</v>
      </c>
      <c r="D115" s="174" t="s">
        <v>131</v>
      </c>
      <c r="E115" s="175" t="s">
        <v>1107</v>
      </c>
      <c r="F115" s="176" t="s">
        <v>1108</v>
      </c>
      <c r="G115" s="177" t="s">
        <v>724</v>
      </c>
      <c r="H115" s="178">
        <v>20</v>
      </c>
      <c r="I115" s="179"/>
      <c r="J115" s="180">
        <f t="shared" si="10"/>
        <v>0</v>
      </c>
      <c r="K115" s="176" t="s">
        <v>19</v>
      </c>
      <c r="L115" s="40"/>
      <c r="M115" s="181" t="s">
        <v>19</v>
      </c>
      <c r="N115" s="182" t="s">
        <v>40</v>
      </c>
      <c r="O115" s="65"/>
      <c r="P115" s="183">
        <f t="shared" si="11"/>
        <v>0</v>
      </c>
      <c r="Q115" s="183">
        <v>0</v>
      </c>
      <c r="R115" s="183">
        <f t="shared" si="12"/>
        <v>0</v>
      </c>
      <c r="S115" s="183">
        <v>0</v>
      </c>
      <c r="T115" s="184">
        <f t="shared" si="13"/>
        <v>0</v>
      </c>
      <c r="U115" s="35"/>
      <c r="V115" s="35"/>
      <c r="W115" s="35"/>
      <c r="X115" s="35"/>
      <c r="Y115" s="35"/>
      <c r="Z115" s="35"/>
      <c r="AA115" s="35"/>
      <c r="AB115" s="35"/>
      <c r="AC115" s="35"/>
      <c r="AD115" s="35"/>
      <c r="AE115" s="35"/>
      <c r="AR115" s="185" t="s">
        <v>243</v>
      </c>
      <c r="AT115" s="185" t="s">
        <v>131</v>
      </c>
      <c r="AU115" s="185" t="s">
        <v>79</v>
      </c>
      <c r="AY115" s="18" t="s">
        <v>128</v>
      </c>
      <c r="BE115" s="186">
        <f t="shared" si="14"/>
        <v>0</v>
      </c>
      <c r="BF115" s="186">
        <f t="shared" si="15"/>
        <v>0</v>
      </c>
      <c r="BG115" s="186">
        <f t="shared" si="16"/>
        <v>0</v>
      </c>
      <c r="BH115" s="186">
        <f t="shared" si="17"/>
        <v>0</v>
      </c>
      <c r="BI115" s="186">
        <f t="shared" si="18"/>
        <v>0</v>
      </c>
      <c r="BJ115" s="18" t="s">
        <v>77</v>
      </c>
      <c r="BK115" s="186">
        <f t="shared" si="19"/>
        <v>0</v>
      </c>
      <c r="BL115" s="18" t="s">
        <v>243</v>
      </c>
      <c r="BM115" s="185" t="s">
        <v>520</v>
      </c>
    </row>
    <row r="116" spans="1:65" s="2" customFormat="1" ht="16.5" customHeight="1">
      <c r="A116" s="35"/>
      <c r="B116" s="36"/>
      <c r="C116" s="174" t="s">
        <v>343</v>
      </c>
      <c r="D116" s="174" t="s">
        <v>131</v>
      </c>
      <c r="E116" s="175" t="s">
        <v>1109</v>
      </c>
      <c r="F116" s="176" t="s">
        <v>1110</v>
      </c>
      <c r="G116" s="177" t="s">
        <v>730</v>
      </c>
      <c r="H116" s="178">
        <v>2</v>
      </c>
      <c r="I116" s="179"/>
      <c r="J116" s="180">
        <f t="shared" si="10"/>
        <v>0</v>
      </c>
      <c r="K116" s="176" t="s">
        <v>19</v>
      </c>
      <c r="L116" s="40"/>
      <c r="M116" s="181" t="s">
        <v>19</v>
      </c>
      <c r="N116" s="182" t="s">
        <v>40</v>
      </c>
      <c r="O116" s="65"/>
      <c r="P116" s="183">
        <f t="shared" si="11"/>
        <v>0</v>
      </c>
      <c r="Q116" s="183">
        <v>0</v>
      </c>
      <c r="R116" s="183">
        <f t="shared" si="12"/>
        <v>0</v>
      </c>
      <c r="S116" s="183">
        <v>0</v>
      </c>
      <c r="T116" s="184">
        <f t="shared" si="13"/>
        <v>0</v>
      </c>
      <c r="U116" s="35"/>
      <c r="V116" s="35"/>
      <c r="W116" s="35"/>
      <c r="X116" s="35"/>
      <c r="Y116" s="35"/>
      <c r="Z116" s="35"/>
      <c r="AA116" s="35"/>
      <c r="AB116" s="35"/>
      <c r="AC116" s="35"/>
      <c r="AD116" s="35"/>
      <c r="AE116" s="35"/>
      <c r="AR116" s="185" t="s">
        <v>243</v>
      </c>
      <c r="AT116" s="185" t="s">
        <v>131</v>
      </c>
      <c r="AU116" s="185" t="s">
        <v>79</v>
      </c>
      <c r="AY116" s="18" t="s">
        <v>128</v>
      </c>
      <c r="BE116" s="186">
        <f t="shared" si="14"/>
        <v>0</v>
      </c>
      <c r="BF116" s="186">
        <f t="shared" si="15"/>
        <v>0</v>
      </c>
      <c r="BG116" s="186">
        <f t="shared" si="16"/>
        <v>0</v>
      </c>
      <c r="BH116" s="186">
        <f t="shared" si="17"/>
        <v>0</v>
      </c>
      <c r="BI116" s="186">
        <f t="shared" si="18"/>
        <v>0</v>
      </c>
      <c r="BJ116" s="18" t="s">
        <v>77</v>
      </c>
      <c r="BK116" s="186">
        <f t="shared" si="19"/>
        <v>0</v>
      </c>
      <c r="BL116" s="18" t="s">
        <v>243</v>
      </c>
      <c r="BM116" s="185" t="s">
        <v>533</v>
      </c>
    </row>
    <row r="117" spans="1:65" s="2" customFormat="1" ht="21.75" customHeight="1">
      <c r="A117" s="35"/>
      <c r="B117" s="36"/>
      <c r="C117" s="174" t="s">
        <v>352</v>
      </c>
      <c r="D117" s="174" t="s">
        <v>131</v>
      </c>
      <c r="E117" s="175" t="s">
        <v>1111</v>
      </c>
      <c r="F117" s="176" t="s">
        <v>1112</v>
      </c>
      <c r="G117" s="177" t="s">
        <v>1074</v>
      </c>
      <c r="H117" s="178">
        <v>1</v>
      </c>
      <c r="I117" s="179"/>
      <c r="J117" s="180">
        <f t="shared" si="10"/>
        <v>0</v>
      </c>
      <c r="K117" s="176" t="s">
        <v>19</v>
      </c>
      <c r="L117" s="40"/>
      <c r="M117" s="181" t="s">
        <v>19</v>
      </c>
      <c r="N117" s="182" t="s">
        <v>40</v>
      </c>
      <c r="O117" s="65"/>
      <c r="P117" s="183">
        <f t="shared" si="11"/>
        <v>0</v>
      </c>
      <c r="Q117" s="183">
        <v>0</v>
      </c>
      <c r="R117" s="183">
        <f t="shared" si="12"/>
        <v>0</v>
      </c>
      <c r="S117" s="183">
        <v>0</v>
      </c>
      <c r="T117" s="184">
        <f t="shared" si="13"/>
        <v>0</v>
      </c>
      <c r="U117" s="35"/>
      <c r="V117" s="35"/>
      <c r="W117" s="35"/>
      <c r="X117" s="35"/>
      <c r="Y117" s="35"/>
      <c r="Z117" s="35"/>
      <c r="AA117" s="35"/>
      <c r="AB117" s="35"/>
      <c r="AC117" s="35"/>
      <c r="AD117" s="35"/>
      <c r="AE117" s="35"/>
      <c r="AR117" s="185" t="s">
        <v>243</v>
      </c>
      <c r="AT117" s="185" t="s">
        <v>131</v>
      </c>
      <c r="AU117" s="185" t="s">
        <v>79</v>
      </c>
      <c r="AY117" s="18" t="s">
        <v>128</v>
      </c>
      <c r="BE117" s="186">
        <f t="shared" si="14"/>
        <v>0</v>
      </c>
      <c r="BF117" s="186">
        <f t="shared" si="15"/>
        <v>0</v>
      </c>
      <c r="BG117" s="186">
        <f t="shared" si="16"/>
        <v>0</v>
      </c>
      <c r="BH117" s="186">
        <f t="shared" si="17"/>
        <v>0</v>
      </c>
      <c r="BI117" s="186">
        <f t="shared" si="18"/>
        <v>0</v>
      </c>
      <c r="BJ117" s="18" t="s">
        <v>77</v>
      </c>
      <c r="BK117" s="186">
        <f t="shared" si="19"/>
        <v>0</v>
      </c>
      <c r="BL117" s="18" t="s">
        <v>243</v>
      </c>
      <c r="BM117" s="185" t="s">
        <v>1113</v>
      </c>
    </row>
    <row r="118" spans="2:63" s="12" customFormat="1" ht="22.9" customHeight="1">
      <c r="B118" s="158"/>
      <c r="C118" s="159"/>
      <c r="D118" s="160" t="s">
        <v>68</v>
      </c>
      <c r="E118" s="172" t="s">
        <v>1114</v>
      </c>
      <c r="F118" s="172" t="s">
        <v>1115</v>
      </c>
      <c r="G118" s="159"/>
      <c r="H118" s="159"/>
      <c r="I118" s="162"/>
      <c r="J118" s="173">
        <f>BK118</f>
        <v>0</v>
      </c>
      <c r="K118" s="159"/>
      <c r="L118" s="164"/>
      <c r="M118" s="165"/>
      <c r="N118" s="166"/>
      <c r="O118" s="166"/>
      <c r="P118" s="167">
        <f>SUM(P119:P128)</f>
        <v>0</v>
      </c>
      <c r="Q118" s="166"/>
      <c r="R118" s="167">
        <f>SUM(R119:R128)</f>
        <v>0.01831</v>
      </c>
      <c r="S118" s="166"/>
      <c r="T118" s="168">
        <f>SUM(T119:T128)</f>
        <v>0</v>
      </c>
      <c r="AR118" s="169" t="s">
        <v>79</v>
      </c>
      <c r="AT118" s="170" t="s">
        <v>68</v>
      </c>
      <c r="AU118" s="170" t="s">
        <v>77</v>
      </c>
      <c r="AY118" s="169" t="s">
        <v>128</v>
      </c>
      <c r="BK118" s="171">
        <f>SUM(BK119:BK128)</f>
        <v>0</v>
      </c>
    </row>
    <row r="119" spans="1:65" s="2" customFormat="1" ht="21.75" customHeight="1">
      <c r="A119" s="35"/>
      <c r="B119" s="36"/>
      <c r="C119" s="174" t="s">
        <v>360</v>
      </c>
      <c r="D119" s="174" t="s">
        <v>131</v>
      </c>
      <c r="E119" s="175" t="s">
        <v>1116</v>
      </c>
      <c r="F119" s="176" t="s">
        <v>1117</v>
      </c>
      <c r="G119" s="177" t="s">
        <v>289</v>
      </c>
      <c r="H119" s="178">
        <v>3</v>
      </c>
      <c r="I119" s="179"/>
      <c r="J119" s="180">
        <f aca="true" t="shared" si="20" ref="J119:J128">ROUND(I119*H119,2)</f>
        <v>0</v>
      </c>
      <c r="K119" s="176" t="s">
        <v>19</v>
      </c>
      <c r="L119" s="40"/>
      <c r="M119" s="181" t="s">
        <v>19</v>
      </c>
      <c r="N119" s="182" t="s">
        <v>40</v>
      </c>
      <c r="O119" s="65"/>
      <c r="P119" s="183">
        <f aca="true" t="shared" si="21" ref="P119:P128">O119*H119</f>
        <v>0</v>
      </c>
      <c r="Q119" s="183">
        <v>0.00045</v>
      </c>
      <c r="R119" s="183">
        <f aca="true" t="shared" si="22" ref="R119:R128">Q119*H119</f>
        <v>0.00135</v>
      </c>
      <c r="S119" s="183">
        <v>0</v>
      </c>
      <c r="T119" s="184">
        <f aca="true" t="shared" si="23" ref="T119:T128">S119*H119</f>
        <v>0</v>
      </c>
      <c r="U119" s="35"/>
      <c r="V119" s="35"/>
      <c r="W119" s="35"/>
      <c r="X119" s="35"/>
      <c r="Y119" s="35"/>
      <c r="Z119" s="35"/>
      <c r="AA119" s="35"/>
      <c r="AB119" s="35"/>
      <c r="AC119" s="35"/>
      <c r="AD119" s="35"/>
      <c r="AE119" s="35"/>
      <c r="AR119" s="185" t="s">
        <v>243</v>
      </c>
      <c r="AT119" s="185" t="s">
        <v>131</v>
      </c>
      <c r="AU119" s="185" t="s">
        <v>79</v>
      </c>
      <c r="AY119" s="18" t="s">
        <v>128</v>
      </c>
      <c r="BE119" s="186">
        <f aca="true" t="shared" si="24" ref="BE119:BE128">IF(N119="základní",J119,0)</f>
        <v>0</v>
      </c>
      <c r="BF119" s="186">
        <f aca="true" t="shared" si="25" ref="BF119:BF128">IF(N119="snížená",J119,0)</f>
        <v>0</v>
      </c>
      <c r="BG119" s="186">
        <f aca="true" t="shared" si="26" ref="BG119:BG128">IF(N119="zákl. přenesená",J119,0)</f>
        <v>0</v>
      </c>
      <c r="BH119" s="186">
        <f aca="true" t="shared" si="27" ref="BH119:BH128">IF(N119="sníž. přenesená",J119,0)</f>
        <v>0</v>
      </c>
      <c r="BI119" s="186">
        <f aca="true" t="shared" si="28" ref="BI119:BI128">IF(N119="nulová",J119,0)</f>
        <v>0</v>
      </c>
      <c r="BJ119" s="18" t="s">
        <v>77</v>
      </c>
      <c r="BK119" s="186">
        <f aca="true" t="shared" si="29" ref="BK119:BK128">ROUND(I119*H119,2)</f>
        <v>0</v>
      </c>
      <c r="BL119" s="18" t="s">
        <v>243</v>
      </c>
      <c r="BM119" s="185" t="s">
        <v>544</v>
      </c>
    </row>
    <row r="120" spans="1:65" s="2" customFormat="1" ht="21.75" customHeight="1">
      <c r="A120" s="35"/>
      <c r="B120" s="36"/>
      <c r="C120" s="174" t="s">
        <v>368</v>
      </c>
      <c r="D120" s="174" t="s">
        <v>131</v>
      </c>
      <c r="E120" s="175" t="s">
        <v>1118</v>
      </c>
      <c r="F120" s="176" t="s">
        <v>1119</v>
      </c>
      <c r="G120" s="177" t="s">
        <v>289</v>
      </c>
      <c r="H120" s="178">
        <v>2</v>
      </c>
      <c r="I120" s="179"/>
      <c r="J120" s="180">
        <f t="shared" si="20"/>
        <v>0</v>
      </c>
      <c r="K120" s="176" t="s">
        <v>19</v>
      </c>
      <c r="L120" s="40"/>
      <c r="M120" s="181" t="s">
        <v>19</v>
      </c>
      <c r="N120" s="182" t="s">
        <v>40</v>
      </c>
      <c r="O120" s="65"/>
      <c r="P120" s="183">
        <f t="shared" si="21"/>
        <v>0</v>
      </c>
      <c r="Q120" s="183">
        <v>0.00067</v>
      </c>
      <c r="R120" s="183">
        <f t="shared" si="22"/>
        <v>0.00134</v>
      </c>
      <c r="S120" s="183">
        <v>0</v>
      </c>
      <c r="T120" s="184">
        <f t="shared" si="23"/>
        <v>0</v>
      </c>
      <c r="U120" s="35"/>
      <c r="V120" s="35"/>
      <c r="W120" s="35"/>
      <c r="X120" s="35"/>
      <c r="Y120" s="35"/>
      <c r="Z120" s="35"/>
      <c r="AA120" s="35"/>
      <c r="AB120" s="35"/>
      <c r="AC120" s="35"/>
      <c r="AD120" s="35"/>
      <c r="AE120" s="35"/>
      <c r="AR120" s="185" t="s">
        <v>243</v>
      </c>
      <c r="AT120" s="185" t="s">
        <v>131</v>
      </c>
      <c r="AU120" s="185" t="s">
        <v>79</v>
      </c>
      <c r="AY120" s="18" t="s">
        <v>128</v>
      </c>
      <c r="BE120" s="186">
        <f t="shared" si="24"/>
        <v>0</v>
      </c>
      <c r="BF120" s="186">
        <f t="shared" si="25"/>
        <v>0</v>
      </c>
      <c r="BG120" s="186">
        <f t="shared" si="26"/>
        <v>0</v>
      </c>
      <c r="BH120" s="186">
        <f t="shared" si="27"/>
        <v>0</v>
      </c>
      <c r="BI120" s="186">
        <f t="shared" si="28"/>
        <v>0</v>
      </c>
      <c r="BJ120" s="18" t="s">
        <v>77</v>
      </c>
      <c r="BK120" s="186">
        <f t="shared" si="29"/>
        <v>0</v>
      </c>
      <c r="BL120" s="18" t="s">
        <v>243</v>
      </c>
      <c r="BM120" s="185" t="s">
        <v>553</v>
      </c>
    </row>
    <row r="121" spans="1:65" s="2" customFormat="1" ht="21.75" customHeight="1">
      <c r="A121" s="35"/>
      <c r="B121" s="36"/>
      <c r="C121" s="174" t="s">
        <v>374</v>
      </c>
      <c r="D121" s="174" t="s">
        <v>131</v>
      </c>
      <c r="E121" s="175" t="s">
        <v>1120</v>
      </c>
      <c r="F121" s="176" t="s">
        <v>1121</v>
      </c>
      <c r="G121" s="177" t="s">
        <v>289</v>
      </c>
      <c r="H121" s="178">
        <v>12</v>
      </c>
      <c r="I121" s="179"/>
      <c r="J121" s="180">
        <f t="shared" si="20"/>
        <v>0</v>
      </c>
      <c r="K121" s="176" t="s">
        <v>19</v>
      </c>
      <c r="L121" s="40"/>
      <c r="M121" s="181" t="s">
        <v>19</v>
      </c>
      <c r="N121" s="182" t="s">
        <v>40</v>
      </c>
      <c r="O121" s="65"/>
      <c r="P121" s="183">
        <f t="shared" si="21"/>
        <v>0</v>
      </c>
      <c r="Q121" s="183">
        <v>0.00125</v>
      </c>
      <c r="R121" s="183">
        <f t="shared" si="22"/>
        <v>0.015</v>
      </c>
      <c r="S121" s="183">
        <v>0</v>
      </c>
      <c r="T121" s="184">
        <f t="shared" si="23"/>
        <v>0</v>
      </c>
      <c r="U121" s="35"/>
      <c r="V121" s="35"/>
      <c r="W121" s="35"/>
      <c r="X121" s="35"/>
      <c r="Y121" s="35"/>
      <c r="Z121" s="35"/>
      <c r="AA121" s="35"/>
      <c r="AB121" s="35"/>
      <c r="AC121" s="35"/>
      <c r="AD121" s="35"/>
      <c r="AE121" s="35"/>
      <c r="AR121" s="185" t="s">
        <v>243</v>
      </c>
      <c r="AT121" s="185" t="s">
        <v>131</v>
      </c>
      <c r="AU121" s="185" t="s">
        <v>79</v>
      </c>
      <c r="AY121" s="18" t="s">
        <v>128</v>
      </c>
      <c r="BE121" s="186">
        <f t="shared" si="24"/>
        <v>0</v>
      </c>
      <c r="BF121" s="186">
        <f t="shared" si="25"/>
        <v>0</v>
      </c>
      <c r="BG121" s="186">
        <f t="shared" si="26"/>
        <v>0</v>
      </c>
      <c r="BH121" s="186">
        <f t="shared" si="27"/>
        <v>0</v>
      </c>
      <c r="BI121" s="186">
        <f t="shared" si="28"/>
        <v>0</v>
      </c>
      <c r="BJ121" s="18" t="s">
        <v>77</v>
      </c>
      <c r="BK121" s="186">
        <f t="shared" si="29"/>
        <v>0</v>
      </c>
      <c r="BL121" s="18" t="s">
        <v>243</v>
      </c>
      <c r="BM121" s="185" t="s">
        <v>562</v>
      </c>
    </row>
    <row r="122" spans="1:65" s="2" customFormat="1" ht="24.2" customHeight="1">
      <c r="A122" s="35"/>
      <c r="B122" s="36"/>
      <c r="C122" s="174" t="s">
        <v>385</v>
      </c>
      <c r="D122" s="174" t="s">
        <v>131</v>
      </c>
      <c r="E122" s="175" t="s">
        <v>1122</v>
      </c>
      <c r="F122" s="176" t="s">
        <v>1123</v>
      </c>
      <c r="G122" s="177" t="s">
        <v>134</v>
      </c>
      <c r="H122" s="178">
        <v>1</v>
      </c>
      <c r="I122" s="179"/>
      <c r="J122" s="180">
        <f t="shared" si="20"/>
        <v>0</v>
      </c>
      <c r="K122" s="176" t="s">
        <v>19</v>
      </c>
      <c r="L122" s="40"/>
      <c r="M122" s="181" t="s">
        <v>19</v>
      </c>
      <c r="N122" s="182" t="s">
        <v>40</v>
      </c>
      <c r="O122" s="65"/>
      <c r="P122" s="183">
        <f t="shared" si="21"/>
        <v>0</v>
      </c>
      <c r="Q122" s="183">
        <v>0.00024</v>
      </c>
      <c r="R122" s="183">
        <f t="shared" si="22"/>
        <v>0.00024</v>
      </c>
      <c r="S122" s="183">
        <v>0</v>
      </c>
      <c r="T122" s="184">
        <f t="shared" si="23"/>
        <v>0</v>
      </c>
      <c r="U122" s="35"/>
      <c r="V122" s="35"/>
      <c r="W122" s="35"/>
      <c r="X122" s="35"/>
      <c r="Y122" s="35"/>
      <c r="Z122" s="35"/>
      <c r="AA122" s="35"/>
      <c r="AB122" s="35"/>
      <c r="AC122" s="35"/>
      <c r="AD122" s="35"/>
      <c r="AE122" s="35"/>
      <c r="AR122" s="185" t="s">
        <v>243</v>
      </c>
      <c r="AT122" s="185" t="s">
        <v>131</v>
      </c>
      <c r="AU122" s="185" t="s">
        <v>79</v>
      </c>
      <c r="AY122" s="18" t="s">
        <v>128</v>
      </c>
      <c r="BE122" s="186">
        <f t="shared" si="24"/>
        <v>0</v>
      </c>
      <c r="BF122" s="186">
        <f t="shared" si="25"/>
        <v>0</v>
      </c>
      <c r="BG122" s="186">
        <f t="shared" si="26"/>
        <v>0</v>
      </c>
      <c r="BH122" s="186">
        <f t="shared" si="27"/>
        <v>0</v>
      </c>
      <c r="BI122" s="186">
        <f t="shared" si="28"/>
        <v>0</v>
      </c>
      <c r="BJ122" s="18" t="s">
        <v>77</v>
      </c>
      <c r="BK122" s="186">
        <f t="shared" si="29"/>
        <v>0</v>
      </c>
      <c r="BL122" s="18" t="s">
        <v>243</v>
      </c>
      <c r="BM122" s="185" t="s">
        <v>574</v>
      </c>
    </row>
    <row r="123" spans="1:65" s="2" customFormat="1" ht="24.2" customHeight="1">
      <c r="A123" s="35"/>
      <c r="B123" s="36"/>
      <c r="C123" s="174" t="s">
        <v>393</v>
      </c>
      <c r="D123" s="174" t="s">
        <v>131</v>
      </c>
      <c r="E123" s="175" t="s">
        <v>1124</v>
      </c>
      <c r="F123" s="176" t="s">
        <v>1125</v>
      </c>
      <c r="G123" s="177" t="s">
        <v>134</v>
      </c>
      <c r="H123" s="178">
        <v>1</v>
      </c>
      <c r="I123" s="179"/>
      <c r="J123" s="180">
        <f t="shared" si="20"/>
        <v>0</v>
      </c>
      <c r="K123" s="176" t="s">
        <v>19</v>
      </c>
      <c r="L123" s="40"/>
      <c r="M123" s="181" t="s">
        <v>19</v>
      </c>
      <c r="N123" s="182" t="s">
        <v>40</v>
      </c>
      <c r="O123" s="65"/>
      <c r="P123" s="183">
        <f t="shared" si="21"/>
        <v>0</v>
      </c>
      <c r="Q123" s="183">
        <v>0.00038</v>
      </c>
      <c r="R123" s="183">
        <f t="shared" si="22"/>
        <v>0.00038</v>
      </c>
      <c r="S123" s="183">
        <v>0</v>
      </c>
      <c r="T123" s="184">
        <f t="shared" si="23"/>
        <v>0</v>
      </c>
      <c r="U123" s="35"/>
      <c r="V123" s="35"/>
      <c r="W123" s="35"/>
      <c r="X123" s="35"/>
      <c r="Y123" s="35"/>
      <c r="Z123" s="35"/>
      <c r="AA123" s="35"/>
      <c r="AB123" s="35"/>
      <c r="AC123" s="35"/>
      <c r="AD123" s="35"/>
      <c r="AE123" s="35"/>
      <c r="AR123" s="185" t="s">
        <v>243</v>
      </c>
      <c r="AT123" s="185" t="s">
        <v>131</v>
      </c>
      <c r="AU123" s="185" t="s">
        <v>79</v>
      </c>
      <c r="AY123" s="18" t="s">
        <v>128</v>
      </c>
      <c r="BE123" s="186">
        <f t="shared" si="24"/>
        <v>0</v>
      </c>
      <c r="BF123" s="186">
        <f t="shared" si="25"/>
        <v>0</v>
      </c>
      <c r="BG123" s="186">
        <f t="shared" si="26"/>
        <v>0</v>
      </c>
      <c r="BH123" s="186">
        <f t="shared" si="27"/>
        <v>0</v>
      </c>
      <c r="BI123" s="186">
        <f t="shared" si="28"/>
        <v>0</v>
      </c>
      <c r="BJ123" s="18" t="s">
        <v>77</v>
      </c>
      <c r="BK123" s="186">
        <f t="shared" si="29"/>
        <v>0</v>
      </c>
      <c r="BL123" s="18" t="s">
        <v>243</v>
      </c>
      <c r="BM123" s="185" t="s">
        <v>587</v>
      </c>
    </row>
    <row r="124" spans="1:65" s="2" customFormat="1" ht="24.2" customHeight="1">
      <c r="A124" s="35"/>
      <c r="B124" s="36"/>
      <c r="C124" s="174" t="s">
        <v>402</v>
      </c>
      <c r="D124" s="174" t="s">
        <v>131</v>
      </c>
      <c r="E124" s="175" t="s">
        <v>1126</v>
      </c>
      <c r="F124" s="176" t="s">
        <v>1127</v>
      </c>
      <c r="G124" s="177" t="s">
        <v>523</v>
      </c>
      <c r="H124" s="247"/>
      <c r="I124" s="179"/>
      <c r="J124" s="180">
        <f t="shared" si="20"/>
        <v>0</v>
      </c>
      <c r="K124" s="176" t="s">
        <v>19</v>
      </c>
      <c r="L124" s="40"/>
      <c r="M124" s="181" t="s">
        <v>19</v>
      </c>
      <c r="N124" s="182" t="s">
        <v>40</v>
      </c>
      <c r="O124" s="65"/>
      <c r="P124" s="183">
        <f t="shared" si="21"/>
        <v>0</v>
      </c>
      <c r="Q124" s="183">
        <v>0</v>
      </c>
      <c r="R124" s="183">
        <f t="shared" si="22"/>
        <v>0</v>
      </c>
      <c r="S124" s="183">
        <v>0</v>
      </c>
      <c r="T124" s="184">
        <f t="shared" si="23"/>
        <v>0</v>
      </c>
      <c r="U124" s="35"/>
      <c r="V124" s="35"/>
      <c r="W124" s="35"/>
      <c r="X124" s="35"/>
      <c r="Y124" s="35"/>
      <c r="Z124" s="35"/>
      <c r="AA124" s="35"/>
      <c r="AB124" s="35"/>
      <c r="AC124" s="35"/>
      <c r="AD124" s="35"/>
      <c r="AE124" s="35"/>
      <c r="AR124" s="185" t="s">
        <v>243</v>
      </c>
      <c r="AT124" s="185" t="s">
        <v>131</v>
      </c>
      <c r="AU124" s="185" t="s">
        <v>79</v>
      </c>
      <c r="AY124" s="18" t="s">
        <v>128</v>
      </c>
      <c r="BE124" s="186">
        <f t="shared" si="24"/>
        <v>0</v>
      </c>
      <c r="BF124" s="186">
        <f t="shared" si="25"/>
        <v>0</v>
      </c>
      <c r="BG124" s="186">
        <f t="shared" si="26"/>
        <v>0</v>
      </c>
      <c r="BH124" s="186">
        <f t="shared" si="27"/>
        <v>0</v>
      </c>
      <c r="BI124" s="186">
        <f t="shared" si="28"/>
        <v>0</v>
      </c>
      <c r="BJ124" s="18" t="s">
        <v>77</v>
      </c>
      <c r="BK124" s="186">
        <f t="shared" si="29"/>
        <v>0</v>
      </c>
      <c r="BL124" s="18" t="s">
        <v>243</v>
      </c>
      <c r="BM124" s="185" t="s">
        <v>599</v>
      </c>
    </row>
    <row r="125" spans="1:65" s="2" customFormat="1" ht="16.5" customHeight="1">
      <c r="A125" s="35"/>
      <c r="B125" s="36"/>
      <c r="C125" s="174" t="s">
        <v>408</v>
      </c>
      <c r="D125" s="174" t="s">
        <v>131</v>
      </c>
      <c r="E125" s="175" t="s">
        <v>1128</v>
      </c>
      <c r="F125" s="176" t="s">
        <v>1129</v>
      </c>
      <c r="G125" s="177" t="s">
        <v>724</v>
      </c>
      <c r="H125" s="178">
        <v>15</v>
      </c>
      <c r="I125" s="179"/>
      <c r="J125" s="180">
        <f t="shared" si="20"/>
        <v>0</v>
      </c>
      <c r="K125" s="176" t="s">
        <v>19</v>
      </c>
      <c r="L125" s="40"/>
      <c r="M125" s="181" t="s">
        <v>19</v>
      </c>
      <c r="N125" s="182" t="s">
        <v>40</v>
      </c>
      <c r="O125" s="65"/>
      <c r="P125" s="183">
        <f t="shared" si="21"/>
        <v>0</v>
      </c>
      <c r="Q125" s="183">
        <v>0</v>
      </c>
      <c r="R125" s="183">
        <f t="shared" si="22"/>
        <v>0</v>
      </c>
      <c r="S125" s="183">
        <v>0</v>
      </c>
      <c r="T125" s="184">
        <f t="shared" si="23"/>
        <v>0</v>
      </c>
      <c r="U125" s="35"/>
      <c r="V125" s="35"/>
      <c r="W125" s="35"/>
      <c r="X125" s="35"/>
      <c r="Y125" s="35"/>
      <c r="Z125" s="35"/>
      <c r="AA125" s="35"/>
      <c r="AB125" s="35"/>
      <c r="AC125" s="35"/>
      <c r="AD125" s="35"/>
      <c r="AE125" s="35"/>
      <c r="AR125" s="185" t="s">
        <v>243</v>
      </c>
      <c r="AT125" s="185" t="s">
        <v>131</v>
      </c>
      <c r="AU125" s="185" t="s">
        <v>79</v>
      </c>
      <c r="AY125" s="18" t="s">
        <v>128</v>
      </c>
      <c r="BE125" s="186">
        <f t="shared" si="24"/>
        <v>0</v>
      </c>
      <c r="BF125" s="186">
        <f t="shared" si="25"/>
        <v>0</v>
      </c>
      <c r="BG125" s="186">
        <f t="shared" si="26"/>
        <v>0</v>
      </c>
      <c r="BH125" s="186">
        <f t="shared" si="27"/>
        <v>0</v>
      </c>
      <c r="BI125" s="186">
        <f t="shared" si="28"/>
        <v>0</v>
      </c>
      <c r="BJ125" s="18" t="s">
        <v>77</v>
      </c>
      <c r="BK125" s="186">
        <f t="shared" si="29"/>
        <v>0</v>
      </c>
      <c r="BL125" s="18" t="s">
        <v>243</v>
      </c>
      <c r="BM125" s="185" t="s">
        <v>608</v>
      </c>
    </row>
    <row r="126" spans="1:65" s="2" customFormat="1" ht="16.5" customHeight="1">
      <c r="A126" s="35"/>
      <c r="B126" s="36"/>
      <c r="C126" s="174" t="s">
        <v>414</v>
      </c>
      <c r="D126" s="174" t="s">
        <v>131</v>
      </c>
      <c r="E126" s="175" t="s">
        <v>1130</v>
      </c>
      <c r="F126" s="176" t="s">
        <v>1131</v>
      </c>
      <c r="G126" s="177" t="s">
        <v>730</v>
      </c>
      <c r="H126" s="178">
        <v>1</v>
      </c>
      <c r="I126" s="179"/>
      <c r="J126" s="180">
        <f t="shared" si="20"/>
        <v>0</v>
      </c>
      <c r="K126" s="176" t="s">
        <v>19</v>
      </c>
      <c r="L126" s="40"/>
      <c r="M126" s="181" t="s">
        <v>19</v>
      </c>
      <c r="N126" s="182" t="s">
        <v>40</v>
      </c>
      <c r="O126" s="65"/>
      <c r="P126" s="183">
        <f t="shared" si="21"/>
        <v>0</v>
      </c>
      <c r="Q126" s="183">
        <v>0</v>
      </c>
      <c r="R126" s="183">
        <f t="shared" si="22"/>
        <v>0</v>
      </c>
      <c r="S126" s="183">
        <v>0</v>
      </c>
      <c r="T126" s="184">
        <f t="shared" si="23"/>
        <v>0</v>
      </c>
      <c r="U126" s="35"/>
      <c r="V126" s="35"/>
      <c r="W126" s="35"/>
      <c r="X126" s="35"/>
      <c r="Y126" s="35"/>
      <c r="Z126" s="35"/>
      <c r="AA126" s="35"/>
      <c r="AB126" s="35"/>
      <c r="AC126" s="35"/>
      <c r="AD126" s="35"/>
      <c r="AE126" s="35"/>
      <c r="AR126" s="185" t="s">
        <v>243</v>
      </c>
      <c r="AT126" s="185" t="s">
        <v>131</v>
      </c>
      <c r="AU126" s="185" t="s">
        <v>79</v>
      </c>
      <c r="AY126" s="18" t="s">
        <v>128</v>
      </c>
      <c r="BE126" s="186">
        <f t="shared" si="24"/>
        <v>0</v>
      </c>
      <c r="BF126" s="186">
        <f t="shared" si="25"/>
        <v>0</v>
      </c>
      <c r="BG126" s="186">
        <f t="shared" si="26"/>
        <v>0</v>
      </c>
      <c r="BH126" s="186">
        <f t="shared" si="27"/>
        <v>0</v>
      </c>
      <c r="BI126" s="186">
        <f t="shared" si="28"/>
        <v>0</v>
      </c>
      <c r="BJ126" s="18" t="s">
        <v>77</v>
      </c>
      <c r="BK126" s="186">
        <f t="shared" si="29"/>
        <v>0</v>
      </c>
      <c r="BL126" s="18" t="s">
        <v>243</v>
      </c>
      <c r="BM126" s="185" t="s">
        <v>619</v>
      </c>
    </row>
    <row r="127" spans="1:65" s="2" customFormat="1" ht="16.5" customHeight="1">
      <c r="A127" s="35"/>
      <c r="B127" s="36"/>
      <c r="C127" s="174" t="s">
        <v>420</v>
      </c>
      <c r="D127" s="174" t="s">
        <v>131</v>
      </c>
      <c r="E127" s="175" t="s">
        <v>1132</v>
      </c>
      <c r="F127" s="176" t="s">
        <v>1133</v>
      </c>
      <c r="G127" s="177" t="s">
        <v>724</v>
      </c>
      <c r="H127" s="178">
        <v>8</v>
      </c>
      <c r="I127" s="179"/>
      <c r="J127" s="180">
        <f t="shared" si="20"/>
        <v>0</v>
      </c>
      <c r="K127" s="176" t="s">
        <v>19</v>
      </c>
      <c r="L127" s="40"/>
      <c r="M127" s="181" t="s">
        <v>19</v>
      </c>
      <c r="N127" s="182" t="s">
        <v>40</v>
      </c>
      <c r="O127" s="65"/>
      <c r="P127" s="183">
        <f t="shared" si="21"/>
        <v>0</v>
      </c>
      <c r="Q127" s="183">
        <v>0</v>
      </c>
      <c r="R127" s="183">
        <f t="shared" si="22"/>
        <v>0</v>
      </c>
      <c r="S127" s="183">
        <v>0</v>
      </c>
      <c r="T127" s="184">
        <f t="shared" si="23"/>
        <v>0</v>
      </c>
      <c r="U127" s="35"/>
      <c r="V127" s="35"/>
      <c r="W127" s="35"/>
      <c r="X127" s="35"/>
      <c r="Y127" s="35"/>
      <c r="Z127" s="35"/>
      <c r="AA127" s="35"/>
      <c r="AB127" s="35"/>
      <c r="AC127" s="35"/>
      <c r="AD127" s="35"/>
      <c r="AE127" s="35"/>
      <c r="AR127" s="185" t="s">
        <v>243</v>
      </c>
      <c r="AT127" s="185" t="s">
        <v>131</v>
      </c>
      <c r="AU127" s="185" t="s">
        <v>79</v>
      </c>
      <c r="AY127" s="18" t="s">
        <v>128</v>
      </c>
      <c r="BE127" s="186">
        <f t="shared" si="24"/>
        <v>0</v>
      </c>
      <c r="BF127" s="186">
        <f t="shared" si="25"/>
        <v>0</v>
      </c>
      <c r="BG127" s="186">
        <f t="shared" si="26"/>
        <v>0</v>
      </c>
      <c r="BH127" s="186">
        <f t="shared" si="27"/>
        <v>0</v>
      </c>
      <c r="BI127" s="186">
        <f t="shared" si="28"/>
        <v>0</v>
      </c>
      <c r="BJ127" s="18" t="s">
        <v>77</v>
      </c>
      <c r="BK127" s="186">
        <f t="shared" si="29"/>
        <v>0</v>
      </c>
      <c r="BL127" s="18" t="s">
        <v>243</v>
      </c>
      <c r="BM127" s="185" t="s">
        <v>631</v>
      </c>
    </row>
    <row r="128" spans="1:65" s="2" customFormat="1" ht="16.5" customHeight="1">
      <c r="A128" s="35"/>
      <c r="B128" s="36"/>
      <c r="C128" s="174" t="s">
        <v>425</v>
      </c>
      <c r="D128" s="174" t="s">
        <v>131</v>
      </c>
      <c r="E128" s="175" t="s">
        <v>1134</v>
      </c>
      <c r="F128" s="176" t="s">
        <v>1135</v>
      </c>
      <c r="G128" s="177" t="s">
        <v>724</v>
      </c>
      <c r="H128" s="178">
        <v>8</v>
      </c>
      <c r="I128" s="179"/>
      <c r="J128" s="180">
        <f t="shared" si="20"/>
        <v>0</v>
      </c>
      <c r="K128" s="176" t="s">
        <v>19</v>
      </c>
      <c r="L128" s="40"/>
      <c r="M128" s="181" t="s">
        <v>19</v>
      </c>
      <c r="N128" s="182" t="s">
        <v>40</v>
      </c>
      <c r="O128" s="65"/>
      <c r="P128" s="183">
        <f t="shared" si="21"/>
        <v>0</v>
      </c>
      <c r="Q128" s="183">
        <v>0</v>
      </c>
      <c r="R128" s="183">
        <f t="shared" si="22"/>
        <v>0</v>
      </c>
      <c r="S128" s="183">
        <v>0</v>
      </c>
      <c r="T128" s="184">
        <f t="shared" si="23"/>
        <v>0</v>
      </c>
      <c r="U128" s="35"/>
      <c r="V128" s="35"/>
      <c r="W128" s="35"/>
      <c r="X128" s="35"/>
      <c r="Y128" s="35"/>
      <c r="Z128" s="35"/>
      <c r="AA128" s="35"/>
      <c r="AB128" s="35"/>
      <c r="AC128" s="35"/>
      <c r="AD128" s="35"/>
      <c r="AE128" s="35"/>
      <c r="AR128" s="185" t="s">
        <v>243</v>
      </c>
      <c r="AT128" s="185" t="s">
        <v>131</v>
      </c>
      <c r="AU128" s="185" t="s">
        <v>79</v>
      </c>
      <c r="AY128" s="18" t="s">
        <v>128</v>
      </c>
      <c r="BE128" s="186">
        <f t="shared" si="24"/>
        <v>0</v>
      </c>
      <c r="BF128" s="186">
        <f t="shared" si="25"/>
        <v>0</v>
      </c>
      <c r="BG128" s="186">
        <f t="shared" si="26"/>
        <v>0</v>
      </c>
      <c r="BH128" s="186">
        <f t="shared" si="27"/>
        <v>0</v>
      </c>
      <c r="BI128" s="186">
        <f t="shared" si="28"/>
        <v>0</v>
      </c>
      <c r="BJ128" s="18" t="s">
        <v>77</v>
      </c>
      <c r="BK128" s="186">
        <f t="shared" si="29"/>
        <v>0</v>
      </c>
      <c r="BL128" s="18" t="s">
        <v>243</v>
      </c>
      <c r="BM128" s="185" t="s">
        <v>643</v>
      </c>
    </row>
    <row r="129" spans="2:63" s="12" customFormat="1" ht="22.9" customHeight="1">
      <c r="B129" s="158"/>
      <c r="C129" s="159"/>
      <c r="D129" s="160" t="s">
        <v>68</v>
      </c>
      <c r="E129" s="172" t="s">
        <v>1136</v>
      </c>
      <c r="F129" s="172" t="s">
        <v>1137</v>
      </c>
      <c r="G129" s="159"/>
      <c r="H129" s="159"/>
      <c r="I129" s="162"/>
      <c r="J129" s="173">
        <f>BK129</f>
        <v>0</v>
      </c>
      <c r="K129" s="159"/>
      <c r="L129" s="164"/>
      <c r="M129" s="165"/>
      <c r="N129" s="166"/>
      <c r="O129" s="166"/>
      <c r="P129" s="167">
        <f>SUM(P130:P136)</f>
        <v>0</v>
      </c>
      <c r="Q129" s="166"/>
      <c r="R129" s="167">
        <f>SUM(R130:R136)</f>
        <v>0.0151</v>
      </c>
      <c r="S129" s="166"/>
      <c r="T129" s="168">
        <f>SUM(T130:T136)</f>
        <v>0</v>
      </c>
      <c r="AR129" s="169" t="s">
        <v>79</v>
      </c>
      <c r="AT129" s="170" t="s">
        <v>68</v>
      </c>
      <c r="AU129" s="170" t="s">
        <v>77</v>
      </c>
      <c r="AY129" s="169" t="s">
        <v>128</v>
      </c>
      <c r="BK129" s="171">
        <f>SUM(BK130:BK136)</f>
        <v>0</v>
      </c>
    </row>
    <row r="130" spans="1:65" s="2" customFormat="1" ht="16.5" customHeight="1">
      <c r="A130" s="35"/>
      <c r="B130" s="36"/>
      <c r="C130" s="174" t="s">
        <v>430</v>
      </c>
      <c r="D130" s="174" t="s">
        <v>131</v>
      </c>
      <c r="E130" s="175" t="s">
        <v>1138</v>
      </c>
      <c r="F130" s="176" t="s">
        <v>1139</v>
      </c>
      <c r="G130" s="177" t="s">
        <v>1074</v>
      </c>
      <c r="H130" s="178">
        <v>1</v>
      </c>
      <c r="I130" s="179"/>
      <c r="J130" s="180">
        <f aca="true" t="shared" si="30" ref="J130:J136">ROUND(I130*H130,2)</f>
        <v>0</v>
      </c>
      <c r="K130" s="176" t="s">
        <v>19</v>
      </c>
      <c r="L130" s="40"/>
      <c r="M130" s="181" t="s">
        <v>19</v>
      </c>
      <c r="N130" s="182" t="s">
        <v>40</v>
      </c>
      <c r="O130" s="65"/>
      <c r="P130" s="183">
        <f aca="true" t="shared" si="31" ref="P130:P136">O130*H130</f>
        <v>0</v>
      </c>
      <c r="Q130" s="183">
        <v>0.00326</v>
      </c>
      <c r="R130" s="183">
        <f aca="true" t="shared" si="32" ref="R130:R136">Q130*H130</f>
        <v>0.00326</v>
      </c>
      <c r="S130" s="183">
        <v>0</v>
      </c>
      <c r="T130" s="184">
        <f aca="true" t="shared" si="33" ref="T130:T136">S130*H130</f>
        <v>0</v>
      </c>
      <c r="U130" s="35"/>
      <c r="V130" s="35"/>
      <c r="W130" s="35"/>
      <c r="X130" s="35"/>
      <c r="Y130" s="35"/>
      <c r="Z130" s="35"/>
      <c r="AA130" s="35"/>
      <c r="AB130" s="35"/>
      <c r="AC130" s="35"/>
      <c r="AD130" s="35"/>
      <c r="AE130" s="35"/>
      <c r="AR130" s="185" t="s">
        <v>243</v>
      </c>
      <c r="AT130" s="185" t="s">
        <v>131</v>
      </c>
      <c r="AU130" s="185" t="s">
        <v>79</v>
      </c>
      <c r="AY130" s="18" t="s">
        <v>128</v>
      </c>
      <c r="BE130" s="186">
        <f aca="true" t="shared" si="34" ref="BE130:BE136">IF(N130="základní",J130,0)</f>
        <v>0</v>
      </c>
      <c r="BF130" s="186">
        <f aca="true" t="shared" si="35" ref="BF130:BF136">IF(N130="snížená",J130,0)</f>
        <v>0</v>
      </c>
      <c r="BG130" s="186">
        <f aca="true" t="shared" si="36" ref="BG130:BG136">IF(N130="zákl. přenesená",J130,0)</f>
        <v>0</v>
      </c>
      <c r="BH130" s="186">
        <f aca="true" t="shared" si="37" ref="BH130:BH136">IF(N130="sníž. přenesená",J130,0)</f>
        <v>0</v>
      </c>
      <c r="BI130" s="186">
        <f aca="true" t="shared" si="38" ref="BI130:BI136">IF(N130="nulová",J130,0)</f>
        <v>0</v>
      </c>
      <c r="BJ130" s="18" t="s">
        <v>77</v>
      </c>
      <c r="BK130" s="186">
        <f aca="true" t="shared" si="39" ref="BK130:BK136">ROUND(I130*H130,2)</f>
        <v>0</v>
      </c>
      <c r="BL130" s="18" t="s">
        <v>243</v>
      </c>
      <c r="BM130" s="185" t="s">
        <v>653</v>
      </c>
    </row>
    <row r="131" spans="1:65" s="2" customFormat="1" ht="16.5" customHeight="1">
      <c r="A131" s="35"/>
      <c r="B131" s="36"/>
      <c r="C131" s="174" t="s">
        <v>436</v>
      </c>
      <c r="D131" s="174" t="s">
        <v>131</v>
      </c>
      <c r="E131" s="175" t="s">
        <v>1140</v>
      </c>
      <c r="F131" s="176" t="s">
        <v>1141</v>
      </c>
      <c r="G131" s="177" t="s">
        <v>1074</v>
      </c>
      <c r="H131" s="178">
        <v>5</v>
      </c>
      <c r="I131" s="179"/>
      <c r="J131" s="180">
        <f t="shared" si="30"/>
        <v>0</v>
      </c>
      <c r="K131" s="176" t="s">
        <v>19</v>
      </c>
      <c r="L131" s="40"/>
      <c r="M131" s="181" t="s">
        <v>19</v>
      </c>
      <c r="N131" s="182" t="s">
        <v>40</v>
      </c>
      <c r="O131" s="65"/>
      <c r="P131" s="183">
        <f t="shared" si="31"/>
        <v>0</v>
      </c>
      <c r="Q131" s="183">
        <v>0.00043</v>
      </c>
      <c r="R131" s="183">
        <f t="shared" si="32"/>
        <v>0.00215</v>
      </c>
      <c r="S131" s="183">
        <v>0</v>
      </c>
      <c r="T131" s="184">
        <f t="shared" si="33"/>
        <v>0</v>
      </c>
      <c r="U131" s="35"/>
      <c r="V131" s="35"/>
      <c r="W131" s="35"/>
      <c r="X131" s="35"/>
      <c r="Y131" s="35"/>
      <c r="Z131" s="35"/>
      <c r="AA131" s="35"/>
      <c r="AB131" s="35"/>
      <c r="AC131" s="35"/>
      <c r="AD131" s="35"/>
      <c r="AE131" s="35"/>
      <c r="AR131" s="185" t="s">
        <v>243</v>
      </c>
      <c r="AT131" s="185" t="s">
        <v>131</v>
      </c>
      <c r="AU131" s="185" t="s">
        <v>79</v>
      </c>
      <c r="AY131" s="18" t="s">
        <v>128</v>
      </c>
      <c r="BE131" s="186">
        <f t="shared" si="34"/>
        <v>0</v>
      </c>
      <c r="BF131" s="186">
        <f t="shared" si="35"/>
        <v>0</v>
      </c>
      <c r="BG131" s="186">
        <f t="shared" si="36"/>
        <v>0</v>
      </c>
      <c r="BH131" s="186">
        <f t="shared" si="37"/>
        <v>0</v>
      </c>
      <c r="BI131" s="186">
        <f t="shared" si="38"/>
        <v>0</v>
      </c>
      <c r="BJ131" s="18" t="s">
        <v>77</v>
      </c>
      <c r="BK131" s="186">
        <f t="shared" si="39"/>
        <v>0</v>
      </c>
      <c r="BL131" s="18" t="s">
        <v>243</v>
      </c>
      <c r="BM131" s="185" t="s">
        <v>667</v>
      </c>
    </row>
    <row r="132" spans="1:65" s="2" customFormat="1" ht="16.5" customHeight="1">
      <c r="A132" s="35"/>
      <c r="B132" s="36"/>
      <c r="C132" s="174" t="s">
        <v>442</v>
      </c>
      <c r="D132" s="174" t="s">
        <v>131</v>
      </c>
      <c r="E132" s="175" t="s">
        <v>1142</v>
      </c>
      <c r="F132" s="176" t="s">
        <v>1143</v>
      </c>
      <c r="G132" s="177" t="s">
        <v>134</v>
      </c>
      <c r="H132" s="178">
        <v>2</v>
      </c>
      <c r="I132" s="179"/>
      <c r="J132" s="180">
        <f t="shared" si="30"/>
        <v>0</v>
      </c>
      <c r="K132" s="176" t="s">
        <v>19</v>
      </c>
      <c r="L132" s="40"/>
      <c r="M132" s="181" t="s">
        <v>19</v>
      </c>
      <c r="N132" s="182" t="s">
        <v>40</v>
      </c>
      <c r="O132" s="65"/>
      <c r="P132" s="183">
        <f t="shared" si="31"/>
        <v>0</v>
      </c>
      <c r="Q132" s="183">
        <v>0.00198</v>
      </c>
      <c r="R132" s="183">
        <f t="shared" si="32"/>
        <v>0.00396</v>
      </c>
      <c r="S132" s="183">
        <v>0</v>
      </c>
      <c r="T132" s="184">
        <f t="shared" si="33"/>
        <v>0</v>
      </c>
      <c r="U132" s="35"/>
      <c r="V132" s="35"/>
      <c r="W132" s="35"/>
      <c r="X132" s="35"/>
      <c r="Y132" s="35"/>
      <c r="Z132" s="35"/>
      <c r="AA132" s="35"/>
      <c r="AB132" s="35"/>
      <c r="AC132" s="35"/>
      <c r="AD132" s="35"/>
      <c r="AE132" s="35"/>
      <c r="AR132" s="185" t="s">
        <v>243</v>
      </c>
      <c r="AT132" s="185" t="s">
        <v>131</v>
      </c>
      <c r="AU132" s="185" t="s">
        <v>79</v>
      </c>
      <c r="AY132" s="18" t="s">
        <v>128</v>
      </c>
      <c r="BE132" s="186">
        <f t="shared" si="34"/>
        <v>0</v>
      </c>
      <c r="BF132" s="186">
        <f t="shared" si="35"/>
        <v>0</v>
      </c>
      <c r="BG132" s="186">
        <f t="shared" si="36"/>
        <v>0</v>
      </c>
      <c r="BH132" s="186">
        <f t="shared" si="37"/>
        <v>0</v>
      </c>
      <c r="BI132" s="186">
        <f t="shared" si="38"/>
        <v>0</v>
      </c>
      <c r="BJ132" s="18" t="s">
        <v>77</v>
      </c>
      <c r="BK132" s="186">
        <f t="shared" si="39"/>
        <v>0</v>
      </c>
      <c r="BL132" s="18" t="s">
        <v>243</v>
      </c>
      <c r="BM132" s="185" t="s">
        <v>678</v>
      </c>
    </row>
    <row r="133" spans="1:65" s="2" customFormat="1" ht="24.2" customHeight="1">
      <c r="A133" s="35"/>
      <c r="B133" s="36"/>
      <c r="C133" s="174" t="s">
        <v>448</v>
      </c>
      <c r="D133" s="174" t="s">
        <v>131</v>
      </c>
      <c r="E133" s="175" t="s">
        <v>1144</v>
      </c>
      <c r="F133" s="176" t="s">
        <v>1145</v>
      </c>
      <c r="G133" s="177" t="s">
        <v>1074</v>
      </c>
      <c r="H133" s="178">
        <v>14</v>
      </c>
      <c r="I133" s="179"/>
      <c r="J133" s="180">
        <f t="shared" si="30"/>
        <v>0</v>
      </c>
      <c r="K133" s="176" t="s">
        <v>19</v>
      </c>
      <c r="L133" s="40"/>
      <c r="M133" s="181" t="s">
        <v>19</v>
      </c>
      <c r="N133" s="182" t="s">
        <v>40</v>
      </c>
      <c r="O133" s="65"/>
      <c r="P133" s="183">
        <f t="shared" si="31"/>
        <v>0</v>
      </c>
      <c r="Q133" s="183">
        <v>0.00024</v>
      </c>
      <c r="R133" s="183">
        <f t="shared" si="32"/>
        <v>0.00336</v>
      </c>
      <c r="S133" s="183">
        <v>0</v>
      </c>
      <c r="T133" s="184">
        <f t="shared" si="33"/>
        <v>0</v>
      </c>
      <c r="U133" s="35"/>
      <c r="V133" s="35"/>
      <c r="W133" s="35"/>
      <c r="X133" s="35"/>
      <c r="Y133" s="35"/>
      <c r="Z133" s="35"/>
      <c r="AA133" s="35"/>
      <c r="AB133" s="35"/>
      <c r="AC133" s="35"/>
      <c r="AD133" s="35"/>
      <c r="AE133" s="35"/>
      <c r="AR133" s="185" t="s">
        <v>243</v>
      </c>
      <c r="AT133" s="185" t="s">
        <v>131</v>
      </c>
      <c r="AU133" s="185" t="s">
        <v>79</v>
      </c>
      <c r="AY133" s="18" t="s">
        <v>128</v>
      </c>
      <c r="BE133" s="186">
        <f t="shared" si="34"/>
        <v>0</v>
      </c>
      <c r="BF133" s="186">
        <f t="shared" si="35"/>
        <v>0</v>
      </c>
      <c r="BG133" s="186">
        <f t="shared" si="36"/>
        <v>0</v>
      </c>
      <c r="BH133" s="186">
        <f t="shared" si="37"/>
        <v>0</v>
      </c>
      <c r="BI133" s="186">
        <f t="shared" si="38"/>
        <v>0</v>
      </c>
      <c r="BJ133" s="18" t="s">
        <v>77</v>
      </c>
      <c r="BK133" s="186">
        <f t="shared" si="39"/>
        <v>0</v>
      </c>
      <c r="BL133" s="18" t="s">
        <v>243</v>
      </c>
      <c r="BM133" s="185" t="s">
        <v>691</v>
      </c>
    </row>
    <row r="134" spans="1:65" s="2" customFormat="1" ht="16.5" customHeight="1">
      <c r="A134" s="35"/>
      <c r="B134" s="36"/>
      <c r="C134" s="174" t="s">
        <v>455</v>
      </c>
      <c r="D134" s="174" t="s">
        <v>131</v>
      </c>
      <c r="E134" s="175" t="s">
        <v>1146</v>
      </c>
      <c r="F134" s="176" t="s">
        <v>1147</v>
      </c>
      <c r="G134" s="177" t="s">
        <v>134</v>
      </c>
      <c r="H134" s="178">
        <v>1</v>
      </c>
      <c r="I134" s="179"/>
      <c r="J134" s="180">
        <f t="shared" si="30"/>
        <v>0</v>
      </c>
      <c r="K134" s="176" t="s">
        <v>19</v>
      </c>
      <c r="L134" s="40"/>
      <c r="M134" s="181" t="s">
        <v>19</v>
      </c>
      <c r="N134" s="182" t="s">
        <v>40</v>
      </c>
      <c r="O134" s="65"/>
      <c r="P134" s="183">
        <f t="shared" si="31"/>
        <v>0</v>
      </c>
      <c r="Q134" s="183">
        <v>0.00109</v>
      </c>
      <c r="R134" s="183">
        <f t="shared" si="32"/>
        <v>0.00109</v>
      </c>
      <c r="S134" s="183">
        <v>0</v>
      </c>
      <c r="T134" s="184">
        <f t="shared" si="33"/>
        <v>0</v>
      </c>
      <c r="U134" s="35"/>
      <c r="V134" s="35"/>
      <c r="W134" s="35"/>
      <c r="X134" s="35"/>
      <c r="Y134" s="35"/>
      <c r="Z134" s="35"/>
      <c r="AA134" s="35"/>
      <c r="AB134" s="35"/>
      <c r="AC134" s="35"/>
      <c r="AD134" s="35"/>
      <c r="AE134" s="35"/>
      <c r="AR134" s="185" t="s">
        <v>243</v>
      </c>
      <c r="AT134" s="185" t="s">
        <v>131</v>
      </c>
      <c r="AU134" s="185" t="s">
        <v>79</v>
      </c>
      <c r="AY134" s="18" t="s">
        <v>128</v>
      </c>
      <c r="BE134" s="186">
        <f t="shared" si="34"/>
        <v>0</v>
      </c>
      <c r="BF134" s="186">
        <f t="shared" si="35"/>
        <v>0</v>
      </c>
      <c r="BG134" s="186">
        <f t="shared" si="36"/>
        <v>0</v>
      </c>
      <c r="BH134" s="186">
        <f t="shared" si="37"/>
        <v>0</v>
      </c>
      <c r="BI134" s="186">
        <f t="shared" si="38"/>
        <v>0</v>
      </c>
      <c r="BJ134" s="18" t="s">
        <v>77</v>
      </c>
      <c r="BK134" s="186">
        <f t="shared" si="39"/>
        <v>0</v>
      </c>
      <c r="BL134" s="18" t="s">
        <v>243</v>
      </c>
      <c r="BM134" s="185" t="s">
        <v>708</v>
      </c>
    </row>
    <row r="135" spans="1:65" s="2" customFormat="1" ht="21.75" customHeight="1">
      <c r="A135" s="35"/>
      <c r="B135" s="36"/>
      <c r="C135" s="174" t="s">
        <v>464</v>
      </c>
      <c r="D135" s="174" t="s">
        <v>131</v>
      </c>
      <c r="E135" s="175" t="s">
        <v>1148</v>
      </c>
      <c r="F135" s="176" t="s">
        <v>1149</v>
      </c>
      <c r="G135" s="177" t="s">
        <v>134</v>
      </c>
      <c r="H135" s="178">
        <v>8</v>
      </c>
      <c r="I135" s="179"/>
      <c r="J135" s="180">
        <f t="shared" si="30"/>
        <v>0</v>
      </c>
      <c r="K135" s="176" t="s">
        <v>19</v>
      </c>
      <c r="L135" s="40"/>
      <c r="M135" s="181" t="s">
        <v>19</v>
      </c>
      <c r="N135" s="182" t="s">
        <v>40</v>
      </c>
      <c r="O135" s="65"/>
      <c r="P135" s="183">
        <f t="shared" si="31"/>
        <v>0</v>
      </c>
      <c r="Q135" s="183">
        <v>0.00016</v>
      </c>
      <c r="R135" s="183">
        <f t="shared" si="32"/>
        <v>0.00128</v>
      </c>
      <c r="S135" s="183">
        <v>0</v>
      </c>
      <c r="T135" s="184">
        <f t="shared" si="33"/>
        <v>0</v>
      </c>
      <c r="U135" s="35"/>
      <c r="V135" s="35"/>
      <c r="W135" s="35"/>
      <c r="X135" s="35"/>
      <c r="Y135" s="35"/>
      <c r="Z135" s="35"/>
      <c r="AA135" s="35"/>
      <c r="AB135" s="35"/>
      <c r="AC135" s="35"/>
      <c r="AD135" s="35"/>
      <c r="AE135" s="35"/>
      <c r="AR135" s="185" t="s">
        <v>243</v>
      </c>
      <c r="AT135" s="185" t="s">
        <v>131</v>
      </c>
      <c r="AU135" s="185" t="s">
        <v>79</v>
      </c>
      <c r="AY135" s="18" t="s">
        <v>128</v>
      </c>
      <c r="BE135" s="186">
        <f t="shared" si="34"/>
        <v>0</v>
      </c>
      <c r="BF135" s="186">
        <f t="shared" si="35"/>
        <v>0</v>
      </c>
      <c r="BG135" s="186">
        <f t="shared" si="36"/>
        <v>0</v>
      </c>
      <c r="BH135" s="186">
        <f t="shared" si="37"/>
        <v>0</v>
      </c>
      <c r="BI135" s="186">
        <f t="shared" si="38"/>
        <v>0</v>
      </c>
      <c r="BJ135" s="18" t="s">
        <v>77</v>
      </c>
      <c r="BK135" s="186">
        <f t="shared" si="39"/>
        <v>0</v>
      </c>
      <c r="BL135" s="18" t="s">
        <v>243</v>
      </c>
      <c r="BM135" s="185" t="s">
        <v>1150</v>
      </c>
    </row>
    <row r="136" spans="1:65" s="2" customFormat="1" ht="24.2" customHeight="1">
      <c r="A136" s="35"/>
      <c r="B136" s="36"/>
      <c r="C136" s="174" t="s">
        <v>469</v>
      </c>
      <c r="D136" s="174" t="s">
        <v>131</v>
      </c>
      <c r="E136" s="175" t="s">
        <v>1151</v>
      </c>
      <c r="F136" s="176" t="s">
        <v>1152</v>
      </c>
      <c r="G136" s="177" t="s">
        <v>523</v>
      </c>
      <c r="H136" s="247"/>
      <c r="I136" s="179"/>
      <c r="J136" s="180">
        <f t="shared" si="30"/>
        <v>0</v>
      </c>
      <c r="K136" s="176" t="s">
        <v>19</v>
      </c>
      <c r="L136" s="40"/>
      <c r="M136" s="252" t="s">
        <v>19</v>
      </c>
      <c r="N136" s="253" t="s">
        <v>40</v>
      </c>
      <c r="O136" s="250"/>
      <c r="P136" s="254">
        <f t="shared" si="31"/>
        <v>0</v>
      </c>
      <c r="Q136" s="254">
        <v>0</v>
      </c>
      <c r="R136" s="254">
        <f t="shared" si="32"/>
        <v>0</v>
      </c>
      <c r="S136" s="254">
        <v>0</v>
      </c>
      <c r="T136" s="255">
        <f t="shared" si="33"/>
        <v>0</v>
      </c>
      <c r="U136" s="35"/>
      <c r="V136" s="35"/>
      <c r="W136" s="35"/>
      <c r="X136" s="35"/>
      <c r="Y136" s="35"/>
      <c r="Z136" s="35"/>
      <c r="AA136" s="35"/>
      <c r="AB136" s="35"/>
      <c r="AC136" s="35"/>
      <c r="AD136" s="35"/>
      <c r="AE136" s="35"/>
      <c r="AR136" s="185" t="s">
        <v>243</v>
      </c>
      <c r="AT136" s="185" t="s">
        <v>131</v>
      </c>
      <c r="AU136" s="185" t="s">
        <v>79</v>
      </c>
      <c r="AY136" s="18" t="s">
        <v>128</v>
      </c>
      <c r="BE136" s="186">
        <f t="shared" si="34"/>
        <v>0</v>
      </c>
      <c r="BF136" s="186">
        <f t="shared" si="35"/>
        <v>0</v>
      </c>
      <c r="BG136" s="186">
        <f t="shared" si="36"/>
        <v>0</v>
      </c>
      <c r="BH136" s="186">
        <f t="shared" si="37"/>
        <v>0</v>
      </c>
      <c r="BI136" s="186">
        <f t="shared" si="38"/>
        <v>0</v>
      </c>
      <c r="BJ136" s="18" t="s">
        <v>77</v>
      </c>
      <c r="BK136" s="186">
        <f t="shared" si="39"/>
        <v>0</v>
      </c>
      <c r="BL136" s="18" t="s">
        <v>243</v>
      </c>
      <c r="BM136" s="185" t="s">
        <v>1153</v>
      </c>
    </row>
    <row r="137" spans="1:31" s="2" customFormat="1" ht="6.95" customHeight="1">
      <c r="A137" s="35"/>
      <c r="B137" s="48"/>
      <c r="C137" s="49"/>
      <c r="D137" s="49"/>
      <c r="E137" s="49"/>
      <c r="F137" s="49"/>
      <c r="G137" s="49"/>
      <c r="H137" s="49"/>
      <c r="I137" s="49"/>
      <c r="J137" s="49"/>
      <c r="K137" s="49"/>
      <c r="L137" s="40"/>
      <c r="M137" s="35"/>
      <c r="O137" s="35"/>
      <c r="P137" s="35"/>
      <c r="Q137" s="35"/>
      <c r="R137" s="35"/>
      <c r="S137" s="35"/>
      <c r="T137" s="35"/>
      <c r="U137" s="35"/>
      <c r="V137" s="35"/>
      <c r="W137" s="35"/>
      <c r="X137" s="35"/>
      <c r="Y137" s="35"/>
      <c r="Z137" s="35"/>
      <c r="AA137" s="35"/>
      <c r="AB137" s="35"/>
      <c r="AC137" s="35"/>
      <c r="AD137" s="35"/>
      <c r="AE137" s="35"/>
    </row>
  </sheetData>
  <sheetProtection algorithmName="SHA-512" hashValue="Keut+6zwKnD3R4JHosc/P3Dyyai5mVGbyYiQu6F9U1pn4FY3LyNSR45XnwpEDy/K80LqWVqPIN/8Ll4ycRn+NQ==" saltValue="7EJf+ybekqxfFAPY0qDJEdREUbo3qXs/Fntu9SMsxhpSDwPVQc7Hr5q/S81c+HaQI4JvEVAF2faYRm4Pw7yxhg==" spinCount="100000" sheet="1" objects="1" scenarios="1" formatColumns="0" formatRows="0" autoFilter="0"/>
  <autoFilter ref="C83:K136"/>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DESKTOP-GN17150\Ivana</dc:creator>
  <cp:keywords/>
  <dc:description/>
  <cp:lastModifiedBy>Josef Kuběna</cp:lastModifiedBy>
  <dcterms:created xsi:type="dcterms:W3CDTF">2022-03-07T13:14:17Z</dcterms:created>
  <dcterms:modified xsi:type="dcterms:W3CDTF">2022-03-09T08:33:57Z</dcterms:modified>
  <cp:category/>
  <cp:version/>
  <cp:contentType/>
  <cp:contentStatus/>
</cp:coreProperties>
</file>