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3"/>
  </bookViews>
  <sheets>
    <sheet name="Rekapitulace" sheetId="1" r:id="rId1"/>
    <sheet name="SO 00a" sheetId="2" r:id="rId2"/>
    <sheet name="SO 00b" sheetId="3" r:id="rId3"/>
    <sheet name="SO 01" sheetId="4" r:id="rId4"/>
  </sheets>
  <definedNames/>
  <calcPr calcId="124519"/>
</workbook>
</file>

<file path=xl/sharedStrings.xml><?xml version="1.0" encoding="utf-8"?>
<sst xmlns="http://schemas.openxmlformats.org/spreadsheetml/2006/main" count="876" uniqueCount="317">
  <si>
    <t>Rekapitulace ceny</t>
  </si>
  <si>
    <t>Stavba: 09/2021 - Místní komunikace mezi Kojetínem a Straníkem u Nového Jičína - I. etapa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</si>
  <si>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</si>
  <si>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</si>
  <si>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</si>
  <si>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</si>
  <si>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</si>
  <si>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</si>
  <si>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</si>
  <si>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</si>
  <si>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</si>
  <si>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</si>
  <si>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</si>
  <si>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</si>
  <si>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09/2021</t>
  </si>
  <si>
    <t>Místní komunikace mezi Kojetínem a Straníkem u Nového Jičína - I. etapa</t>
  </si>
  <si>
    <t>O</t>
  </si>
  <si>
    <t>Rozpočet:</t>
  </si>
  <si>
    <t>0,00</t>
  </si>
  <si>
    <t>15,00</t>
  </si>
  <si>
    <t>21,00</t>
  </si>
  <si>
    <t>3</t>
  </si>
  <si>
    <t>2</t>
  </si>
  <si>
    <t>SO 00a</t>
  </si>
  <si>
    <t>Ostatní a vedlejší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</si>
  <si>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</si>
  <si>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</si>
  <si>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</si>
  <si>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</si>
  <si>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</si>
  <si>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</si>
  <si>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</si>
  <si>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</si>
  <si>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</si>
  <si>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</si>
  <si>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</si>
  <si>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</si>
  <si>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</si>
  <si>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</si>
  <si>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</si>
  <si>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</si>
  <si>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</si>
  <si>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</si>
  <si>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</si>
  <si>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</si>
  <si>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</si>
  <si>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</si>
  <si>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</si>
  <si>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</si>
  <si>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</si>
  <si>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předpoklad 6 SZZ</t>
  </si>
  <si>
    <t>VV</t>
  </si>
  <si>
    <t>TS</t>
  </si>
  <si>
    <t>zahrnuje veškeré náklady spojené s objednatelem požadovanými zkouškami</t>
  </si>
  <si>
    <t>02911</t>
  </si>
  <si>
    <t>OSTATNÍ POŽADAVKY - GEODETICKÉ ZAMĚŘENÍ</t>
  </si>
  <si>
    <t>zahrnuje veškeré náklady spojené s objednatelem požadovanými pracemi</t>
  </si>
  <si>
    <t>02944</t>
  </si>
  <si>
    <t>OSTAT POŽADAVKY - DOKUMENTACE SKUTEČ PROVEDENÍ V DIGIT FORMĚ</t>
  </si>
  <si>
    <t>02945</t>
  </si>
  <si>
    <t>OSTAT POŽADAVKY - GEOMETRICKÝ PLÁN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</si>
  <si>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</si>
  <si>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</si>
  <si>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</si>
  <si>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</si>
  <si>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00b</t>
  </si>
  <si>
    <t>Dočasné dopravní značení</t>
  </si>
  <si>
    <t>Ostatní konstrukce a práce</t>
  </si>
  <si>
    <t>914122</t>
  </si>
  <si>
    <t>DOPRAVNÍ ZNAČKY ZÁKLADNÍ VELIKOSTI OCELOVÉ FÓLIE TŘ 1 - MONTÁŽ S PŘEMÍSTĚNÍM</t>
  </si>
  <si>
    <t>KUS</t>
  </si>
  <si>
    <t>IP10a 2=2,000 [A] 
E3a 2=2,000 [B] 
IP40 2=2,000 [C] 
Celkem: A+B+C=6,000 [D]</t>
  </si>
  <si>
    <t>položka zahrnuje: 
- dopravu demontované značky z dočasné skládky 
- osazení a montáž značky na místě určeném projektem 
- nutnou opravu poškozených částí 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</si>
  <si>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</si>
  <si>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</si>
  <si>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</si>
  <si>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</si>
  <si>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</si>
  <si>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</si>
  <si>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pronájem po dobu 120 dnů 
IP10a 2*120=240,000 [A] 
E3a 2*120=240,000 [B] 
IP40 2*120=240,000 [C] 
Celkem: A+B+C=720,000 [D]</t>
  </si>
  <si>
    <t>položka zahrnuje sazbu za pronájem dopravních značek a zařízení, počet jednotek je určen jako součin počtu značek a počtu dní použití</t>
  </si>
  <si>
    <t>914952</t>
  </si>
  <si>
    <t>SLOUPKY A STOJKY DZ Z JÄKL PROF PRO OCEL STOJAN MONT S PŘESUN</t>
  </si>
  <si>
    <t>IP10a+E3a 2=2,000 [A] 
IP40 2=2,000 [B] 
Celkem: A+B=4,000 [C]</t>
  </si>
  <si>
    <t>položka zahrnuje: 
- dopravu demontovaného zařízení z dočasné skládky 
- osazení a montáž zařízení na místě určeném projektem 
- nutnou opravu poškozených částí 
nezahrnuje dodávku sloupku, stojky a upevňovacího zařízení</t>
  </si>
  <si>
    <t>914953</t>
  </si>
  <si>
    <t>SLOUPKY A STOJKY DZ Z JÄKL PROFILŮ PRO OCEL STOJAN DEMONTÁŽ</t>
  </si>
  <si>
    <t>914959</t>
  </si>
  <si>
    <t>SLOUP A STOJKY DZ Z JÄKL PRO OCEL STOJAN NÁJEMNÉ</t>
  </si>
  <si>
    <t>pronájem po dobu 120 dnů 
IP10a+E3a 2*120=240,000 [A] 
IP40 2*120=240,000 [B] 
Celkem: A+B=480,000 [C]</t>
  </si>
  <si>
    <t>položka zahrnuje sazbu za pronájem dopravních značek a zařízení. Počet měrných jednotek se určí jako součin počtu sloupků a počtu dní použití</t>
  </si>
  <si>
    <t>7</t>
  </si>
  <si>
    <t>916312</t>
  </si>
  <si>
    <t>DOPRAVNÍ ZÁBRANY Z2 S FÓLIÍ TŘ 1 - MONTÁŽ S PŘESUNEM</t>
  </si>
  <si>
    <t>položka zahrnuje: 
- přemístění zařízení z dočasné skládky a jeho osazení a montáž na místě určeném projektem 
- údržbu po celou dobu trvání funkce, náhradu zničených nebo ztracených kusů, nutnou opravu poškozených částí</t>
  </si>
  <si>
    <t>8</t>
  </si>
  <si>
    <t>916313</t>
  </si>
  <si>
    <t>DOPRAVNÍ ZÁBRANY Z2 S FÓLIÍ TŘ 1 - DEMONTÁŽ</t>
  </si>
  <si>
    <t>Položka zahrnuje odstranění, demontáž a odklizení zařízení s odvozem na předepsané místo</t>
  </si>
  <si>
    <t>916319</t>
  </si>
  <si>
    <t>DOPRAVNÍ ZÁBRANY Z2 - NÁJEMNÉ</t>
  </si>
  <si>
    <t>pronájem po dobu 120 dnů 
2*120=240,000 [A]</t>
  </si>
  <si>
    <t>položka zahrnuje sazbu za pronájem zařízení. Počet měrných jednotek se určí jako součin počtu zařízení a počtu dní použití.</t>
  </si>
  <si>
    <t>SO 01</t>
  </si>
  <si>
    <t>Rekonstrukce komunikace</t>
  </si>
  <si>
    <t>014102</t>
  </si>
  <si>
    <t>POPLATKY ZA SKLÁDKU</t>
  </si>
  <si>
    <t>T</t>
  </si>
  <si>
    <t>asfalt</t>
  </si>
  <si>
    <t>zahrnuje veškeré poplatky provozovateli skládky související s uložením odpadu na skládce.</t>
  </si>
  <si>
    <t>beton</t>
  </si>
  <si>
    <t>pol.č. 11328 29,6/0,33*0,084=7,535 [A] 
pol.č. 966166 0,42*2,4=1,008 [B] 
pol.č. 966358 7,3*0,584=4,263 [C] 
Celkem: A+B+C=12,806 [D]</t>
  </si>
  <si>
    <t>zemina</t>
  </si>
  <si>
    <t>Zemní práce</t>
  </si>
  <si>
    <t>11201</t>
  </si>
  <si>
    <t>KÁCENÍ STROMŮ D KMENE DO 0,5M S ODSTRANĚNÍM PAŘEZŮ</t>
  </si>
  <si>
    <t>kmeny předány vlastníkovi, ostatní likvidace v režii zhotovitele</t>
  </si>
  <si>
    <t>km 0,096 vpravo 2=2,000 [A] 
km 0,101 vpravo 1=1,000 [B] 
km 0,108 vpravo 2=2,000 [C] 
km 0,128 vpravo 1=1,000 [D] 
km 0,214 vpravo 3=3,000 [E] 
km 0,217 vpravo 1=1,000 [F] 
km 0,249 vlevo 1=1,000 [G] 
km 0,252 vlevo 2=2,000 [H] 
Celkem: A+B+C+D+E+F+G+H=13,000 [I]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</si>
  <si>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</si>
  <si>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11328</t>
  </si>
  <si>
    <t>ODSTRANĚNÍ PŘÍKOPŮ, ŽLABŮ A RIGOLŮ Z PŘÍKOPOVÝCH TVÁRNIC</t>
  </si>
  <si>
    <t>M2</t>
  </si>
  <si>
    <t>vč. odvozu a uložení na skládku</t>
  </si>
  <si>
    <t>š. 0,6m 
29,6*0,6=17,760 [A]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</si>
  <si>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</si>
  <si>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11328B</t>
  </si>
  <si>
    <t>ODSTRANĚNÍ PŘÍKOPŮ, ŽLABŮ A RIGOLŮ Z PŘÍKOPOVÝCH TVÁRNIC - DOPRAVA</t>
  </si>
  <si>
    <t>tkm</t>
  </si>
  <si>
    <t>29,6/0,33*0,084*12=90,415 [A]</t>
  </si>
  <si>
    <t>Položka zahrnuje samostatnou dopravu suti a vybouraných hmot. Množství se určí jako součin hmotnosti [t] a požadované vzdálenosti [km].</t>
  </si>
  <si>
    <t>113326</t>
  </si>
  <si>
    <t>ODSTRAN PODKL ZPEVNĚNÝCH PLOCH Z KAMENIVA NESTMEL, ODVOZ DO 12KM</t>
  </si>
  <si>
    <t>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</si>
  <si>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</si>
  <si>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113721</t>
  </si>
  <si>
    <t>FRÉZOVÁNÍ ZPEVNĚNÝCH PLOCH ASFALTOVÝCH, ODVOZ DO 1KM</t>
  </si>
  <si>
    <t>s uložením na meziskládku pro zpětné použití</t>
  </si>
  <si>
    <t>113726</t>
  </si>
  <si>
    <t>FRÉZOVÁNÍ ZPEVNĚNÝCH PLOCH ASFALTOVÝCH, ODVOZ DO 12KM</t>
  </si>
  <si>
    <t>vč. uložení na skládku</t>
  </si>
  <si>
    <t>122736</t>
  </si>
  <si>
    <t>ODKOPÁVKY A PROKOPÁVKY OBECNÉ TŘ. I, ODVOZ DO 12KM</t>
  </si>
  <si>
    <t>v místech nezpevněných příkopů 
uvažovaná plocha průřezu 0,5m2 
vpravo 0,038-0,36742 329,4*0,5*1,3=214,110 [A] 
vlevo 0,04347 - 0,18237 138,9*0,5*1,3=90,285 [B] 
Celkem: A+B=304,395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</si>
  <si>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</si>
  <si>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11</t>
  </si>
  <si>
    <t>123731</t>
  </si>
  <si>
    <t>ODKOP PRO SPOD STAVBU SILNIC A ŽELEZNIC TŘ. I, ODVOZ DO 1KM</t>
  </si>
  <si>
    <t>s ponecháním na meziskládce pro zpětné použití</t>
  </si>
  <si>
    <t>5=5,000 [A]</t>
  </si>
  <si>
    <t>12</t>
  </si>
  <si>
    <t>123736</t>
  </si>
  <si>
    <t>ODKOP PRO SPOD STAVBU SILNIC A ŽELEZNIC TŘ. I, ODVOZ DO 12KM</t>
  </si>
  <si>
    <t>v místě vtokové jímky a propustku 
20=20,000 [A] 
odpočet zpětně použité kubatury 
-5=-5,000 [B] 
Celkem: A+B=15,000 [C]</t>
  </si>
  <si>
    <t>13</t>
  </si>
  <si>
    <t>X</t>
  </si>
  <si>
    <t>POLOŽKA ČERPÁNA POUZE SE SOUHLASEM INVESTORA V PŘÍPADĚ ZJIŠTĚNÍ NEÚNOSNÉ STÁVAJÍCÍ ZEMMNÍ PLÁNĚ</t>
  </si>
  <si>
    <t>14</t>
  </si>
  <si>
    <t>17310</t>
  </si>
  <si>
    <t>ZEMNÍ KRAJNICE A DOSYPÁVKY SE ZHUTNĚNÍM</t>
  </si>
  <si>
    <t>materiálem z meziskládky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</si>
  <si>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</si>
  <si>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15</t>
  </si>
  <si>
    <t>17680</t>
  </si>
  <si>
    <t>VÝPLNĚ Z NAKUPOVANÝCH MATERIÁLŮ</t>
  </si>
  <si>
    <t>vývařiště z hrubého drceného kameniva</t>
  </si>
  <si>
    <t>3,4*0,8=2,720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</si>
  <si>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</si>
  <si>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16</t>
  </si>
  <si>
    <t>18110</t>
  </si>
  <si>
    <t>ÚPRAVA PLÁNĚ SE ZHUTNĚNÍM V HORNINĚ TŘ. I</t>
  </si>
  <si>
    <t>položka zahrnuje úpravu pláně včetně vyrovnání výškových rozdílů. Míru zhutnění určuje projekt.</t>
  </si>
  <si>
    <t>17</t>
  </si>
  <si>
    <t>18221</t>
  </si>
  <si>
    <t>ROZPROSTŘENÍ ORNICE VE SVAHU V TL DO 0,10M</t>
  </si>
  <si>
    <t>vč. dodání vhodného materiálu</t>
  </si>
  <si>
    <t>položka zahrnuje: 
nutné přemístění ornice z dočasných skládek vzdálených do 50m 
rozprostření ornice v předepsané tloušťce ve svahu přes 1:5</t>
  </si>
  <si>
    <t>18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</si>
  <si>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</si>
  <si>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</si>
  <si>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</si>
  <si>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</si>
  <si>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19</t>
  </si>
  <si>
    <t>21152</t>
  </si>
  <si>
    <t>SANAČNÍ ŽEBRA Z KAMENIVA DRCENÉHO</t>
  </si>
  <si>
    <t>POLOŽKA ČERPÁNA POUZE SE SOUHLASEM INVESTORA V PŘÍPADĚ ZJIŠTĚNÍ NEÚNOSNÉ STÁVAJÍCÍ ZEMMNÍ PLÁNĚ 
ŠDb</t>
  </si>
  <si>
    <t>položka zahrnuje dodávku předepsaného kameniva, mimostaveništní a vnitrostaveništní dopravu a jeho uložení není-li v zadávací dokumentaci uvedeno jinak, jedná se o nakupovaný materiál</t>
  </si>
  <si>
    <t>Svislé konstrukce</t>
  </si>
  <si>
    <t>20</t>
  </si>
  <si>
    <t>386124</t>
  </si>
  <si>
    <t>KOMPL KONSTR JÍMEK Z DÍLCŮ ZE ŽELBET DO C25/30</t>
  </si>
  <si>
    <t>C25/30 XF3</t>
  </si>
  <si>
    <t>1,2*1,2*1,9-(0,8*0,8)*1,7=1,648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</si>
  <si>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</si>
  <si>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21</t>
  </si>
  <si>
    <t>386366</t>
  </si>
  <si>
    <t>VÝZTUŽ KOMPL KONSTR JÍMEK Z KARI SÍTÍ</t>
  </si>
  <si>
    <t>KARI 8, 150/150, při obou površích</t>
  </si>
  <si>
    <t>5,4 kg/m2 
1,2*1,2+1,2*1,7*4*2*0,0054=1,528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</si>
  <si>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</si>
  <si>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</si>
  <si>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22</t>
  </si>
  <si>
    <t>451312</t>
  </si>
  <si>
    <t>PODKLADNÍ A VÝPLŇOVÉ VRSTVY Z PROSTÉHO BETONU C12/15</t>
  </si>
  <si>
    <t>C12/15 X0</t>
  </si>
  <si>
    <t>vtoková jímka 
1,5*1,5*0,1=0,225 [A] 
propustek 
6,7*1,0*0,15=1,005 [B] 
Celkem: A+B=1,230 [C]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</si>
  <si>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</si>
  <si>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23</t>
  </si>
  <si>
    <t>465512</t>
  </si>
  <si>
    <t>DLAŽBY Z LOMOVÉHO KAMENE NA MC</t>
  </si>
  <si>
    <t>vč. betonového lože z betonu C20/25 XF3</t>
  </si>
  <si>
    <t>lomový kámen tl. 150mm, lože z betonu tl. 150mm 
1,5*2,8*(0,15+0,15)=1,260 [A] 
lomový kámen tl. 100mm, lože z betonu tl. 50mm 
1,64*(0,1+0,05)=0,246 [B] 
Celkem: A+B=1,506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</si>
  <si>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</si>
  <si>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</si>
  <si>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24</t>
  </si>
  <si>
    <t>56332</t>
  </si>
  <si>
    <t>VOZOVKOVÉ VRSTVY ZE ŠTĚRKODRTI TL. DO 100MM</t>
  </si>
  <si>
    <t>ŠDa tl. 100mm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</si>
  <si>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</si>
  <si>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25</t>
  </si>
  <si>
    <t>56333</t>
  </si>
  <si>
    <t>VOZOVKOVÉ VRSTVY ZE ŠTĚRKODRTI TL. DO 150MM</t>
  </si>
  <si>
    <t>ŠDb tl. 150mm</t>
  </si>
  <si>
    <t>26</t>
  </si>
  <si>
    <t>56962</t>
  </si>
  <si>
    <t>ZPEVNĚNÍ KRAJNIC Z RECYKLOVANÉHO MATERIÁLU TL DO 100MM</t>
  </si>
  <si>
    <t>R-mat z meziskládky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</si>
  <si>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</si>
  <si>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27</t>
  </si>
  <si>
    <t>572123</t>
  </si>
  <si>
    <t>INFILTRAČNÍ POSTŘIK Z EMULZE DO 1,0KG/M2</t>
  </si>
  <si>
    <t>1,0 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</si>
  <si>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</si>
  <si>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28</t>
  </si>
  <si>
    <t>572213</t>
  </si>
  <si>
    <t>SPOJOVACÍ POSTŘIK Z EMULZE DO 0,5KG/M2</t>
  </si>
  <si>
    <t>0,5 kg/m2</t>
  </si>
  <si>
    <t>29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</si>
  <si>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</si>
  <si>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</si>
  <si>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</si>
  <si>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30</t>
  </si>
  <si>
    <t>574E56</t>
  </si>
  <si>
    <t>ASFALTOVÝ BETON PRO PODKLADNÍ VRSTVY ACP 16+, 16S TL. 60MM</t>
  </si>
  <si>
    <t>ACP 16+</t>
  </si>
  <si>
    <t>31</t>
  </si>
  <si>
    <t>58920</t>
  </si>
  <si>
    <t>VÝPLŇ SPAR MODIFIKOVANÝM ASFALTEM</t>
  </si>
  <si>
    <t>M</t>
  </si>
  <si>
    <t>zálivka AZM</t>
  </si>
  <si>
    <t>položka zahrnuje: 
- dodávku předepsaného materiálu 
- vyčištění a výplň spar tímto materiálem</t>
  </si>
  <si>
    <t>Potrubí</t>
  </si>
  <si>
    <t>32</t>
  </si>
  <si>
    <t>899121</t>
  </si>
  <si>
    <t>MŘÍŽE OCELOVÉ SAMOSTATNÉ</t>
  </si>
  <si>
    <t>uzamikatelná, vč. rámu 1000/1000</t>
  </si>
  <si>
    <t>Položka zahrnuje dodávku a osazení předepsané mříže včetně rámu</t>
  </si>
  <si>
    <t>33</t>
  </si>
  <si>
    <t>89915</t>
  </si>
  <si>
    <t>STUPADLA (A POD)</t>
  </si>
  <si>
    <t>šachtová stupadla lkitinová</t>
  </si>
  <si>
    <t>- Položka zahrnuje veškerý materiál, výrobky a polotovary, včetně mimostaveništní a vnitrostaveništní dopravy (rovněž přesuny), včetně naložení a složení,případně s uložením.</t>
  </si>
  <si>
    <t>34</t>
  </si>
  <si>
    <t>89916</t>
  </si>
  <si>
    <t>BETONOVÉ DOPLŇKY TRUB VEDENÍ</t>
  </si>
  <si>
    <t>betonová sedla propustku, beton C20/25-XF3</t>
  </si>
  <si>
    <t>((0,15+0,6+0,15)*(0,6+0,15)-(3,14*0,6*0,6)/4)*6,8=2,668 [A]</t>
  </si>
  <si>
    <t>35</t>
  </si>
  <si>
    <t>9183D3</t>
  </si>
  <si>
    <t>PROPUSTY Z TRUB DN 600MM PLASTOVÝCH</t>
  </si>
  <si>
    <t>korugovaná trouba DN 600, vč. seříznutí konce na výtoku</t>
  </si>
  <si>
    <t>6,8=6,800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</si>
  <si>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</si>
  <si>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36</t>
  </si>
  <si>
    <t>935212</t>
  </si>
  <si>
    <t>PŘÍKOPOVÉ ŽLABY Z BETON TVÁRNIC ŠÍŘ DO 600MM DO BETONU TL 100MM</t>
  </si>
  <si>
    <t>1,3*(37+147+5)=245,700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</si>
  <si>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</si>
  <si>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37</t>
  </si>
  <si>
    <t>935722</t>
  </si>
  <si>
    <t>SVODNICE PRO PŘEVEDENÍ VODY POZINKOVANÁ DO BETONU</t>
  </si>
  <si>
    <t>100/90, vč. bet. lože</t>
  </si>
  <si>
    <t>položka zahrnuje: 
- dodání a uložení předepsaného svodnice v požadované kvalitě, tvaru a šířce 
- dodání a rozprostření lože z předepsaného materiálu v předepsané tloušťce a šířce 
- úpravu napojení a ukončení 
- vnitrostaveništní i mimostaveništní dopravu</t>
  </si>
  <si>
    <t>38</t>
  </si>
  <si>
    <t>965821</t>
  </si>
  <si>
    <t>DEMONTÁŽ KILOMETROVNÍKU, HEKTOMETROVNÍKU, MEZNÍKU</t>
  </si>
  <si>
    <t>vč. odvozu, uložení a poplatku za skládku</t>
  </si>
  <si>
    <t>1. Položka obsahuje: 
 – zahrnuje veškeré činnosti, zařízení a materiál nutných k odstranění konstrukce 
 – naložení vybouraného materiálu na dopravní prostředek 
 – příplatky za ztížené podmínky při práci v kolejišti, např. za překážky na straně koleje apod. 
2. Položka neobsahuje: 
 – odvoz vybouraného materiálu do skladu nebo na likvidaci 
 – poplatky za likvidaci odpadů, nacení se položkami ze ssd 0 
3. Způsob měření: 
Udává se počet kusů kompletní konstrukce nebo práce.</t>
  </si>
  <si>
    <t>39</t>
  </si>
  <si>
    <t>966166</t>
  </si>
  <si>
    <t>BOURÁNÍ KONSTRUKCÍ ZE ŽELEZOBETONU S ODVOZEM DO 12KM</t>
  </si>
  <si>
    <t>vč. odvozu a uložení na skládku 
bourání výtokového čela stávajícího propustku</t>
  </si>
  <si>
    <t>1,4*1,2*0,25=0,420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</si>
  <si>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</si>
  <si>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40</t>
  </si>
  <si>
    <t>966358</t>
  </si>
  <si>
    <t>BOURÁNÍ PROPUSTŮ Z TRUB DN DO 600MM</t>
  </si>
  <si>
    <t>vč. odvozu a uložení na skládku, stávající propustek DN 600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</si>
  <si>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</si>
  <si>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41</t>
  </si>
  <si>
    <t>96655</t>
  </si>
  <si>
    <t>ODSTRANĚNÍ ŽLABŮ Z DÍLCŮ (VČET ŠTĚRBINOVÝCH) ŠÍŘKY 300MM</t>
  </si>
  <si>
    <t>liniový žlab s litinovou mříží 
likvidace v režii zhotovitele</t>
  </si>
  <si>
    <t>- zahrnuje vybourání žlabů včetně podkladních vrstev a eventuelních mříží 
- zahrnuje veškerou manipulaci s vybouranou sutí a hmotami včetně uložení na skládku 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</si>
  <si>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pol.č. 113726 139,386*2,3=320,588 [A]</t>
  </si>
  <si>
    <t>pol.č. 122736 304,395*1,9=578,351 [A] 
pol.č. 113326 470,633*1,9=894,203 [B] 
pol.č. 123736 15*1,9=28,500 [C] 
pol.č. 123736.X VÝMĚRA ČERPÁNA POUZE SE SOUHLASEM INVESTORA V PŘÍPADĚ ZJIŠTĚNÍ NEÚNOSNÉ STÁVAJÍCÍ ZEMMNÍ PLÁNĚ 564,759*1,9=1 073,042 [D] 
Celkem: A+B+C+D=2 574,096 [E]</t>
  </si>
  <si>
    <t>JIŽ PROVEDENO</t>
  </si>
  <si>
    <t>odkop podkladních vrstev 
0,6*0,25*1,5*(1824,4-29,7+297,0)=470,633 [A]</t>
  </si>
  <si>
    <t>viz. pol.č. 56962 38,61=38,610 [A]</t>
  </si>
  <si>
    <t>0,3*0,6*1,5*(1824,4-29,7+297,0)=564,759 [A]</t>
  </si>
  <si>
    <t>1,2*(3184,9-29,7-8,1-(139,3-102,0))=3 731,760 [A]</t>
  </si>
  <si>
    <t>1,3*(622,4+286,1)=1 181,050 [A]</t>
  </si>
  <si>
    <t>tl. 300mm 
0,3*0,6*1,5*(1824,4-29,7+297,0)=564,759 [A]</t>
  </si>
  <si>
    <t>0,6*1,5*(1824,4-29,7+297,0)=1 882,530 [A]</t>
  </si>
  <si>
    <t>1,3*297,0=386,100 [A]</t>
  </si>
  <si>
    <t>(1824,4-29,7)*1,2=2 153,640 [A]</t>
  </si>
  <si>
    <t>(3,3+4,0)*1,2=8,760 [A]</t>
  </si>
  <si>
    <t>tl. 100mm 
((6,0+385,2)*3,5)*1,3*0,1=177,996 [A] 
odpočet zpětně využitého objemu viz. pol. 113721 
-38,61=-38,610 [B] 
Celkem: A+B=139,386 [C]</t>
  </si>
</sst>
</file>

<file path=xl/styles.xml><?xml version="1.0" encoding="utf-8"?>
<styleSheet xmlns="http://schemas.openxmlformats.org/spreadsheetml/2006/main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wrapText="1"/>
    </xf>
    <xf numFmtId="4" fontId="3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24" sqref="C24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"/>
      <c r="B1" s="8"/>
      <c r="C1" s="8"/>
      <c r="D1" s="8"/>
      <c r="E1" s="8"/>
    </row>
    <row r="2" spans="1:5" ht="12.75" customHeight="1">
      <c r="A2" s="7"/>
      <c r="B2" s="6" t="s">
        <v>0</v>
      </c>
      <c r="C2" s="8"/>
      <c r="D2" s="8"/>
      <c r="E2" s="8"/>
    </row>
    <row r="3" spans="1:5" ht="20.1" customHeight="1">
      <c r="A3" s="7"/>
      <c r="B3" s="7"/>
      <c r="C3" s="8"/>
      <c r="D3" s="8"/>
      <c r="E3" s="8"/>
    </row>
    <row r="4" spans="1:5" ht="20.1" customHeight="1">
      <c r="A4" s="8"/>
      <c r="B4" s="5" t="s">
        <v>1</v>
      </c>
      <c r="C4" s="7"/>
      <c r="D4" s="7"/>
      <c r="E4" s="8"/>
    </row>
    <row r="5" spans="1:5" ht="12.75" customHeight="1">
      <c r="A5" s="8"/>
      <c r="B5" s="7" t="s">
        <v>2</v>
      </c>
      <c r="C5" s="7"/>
      <c r="D5" s="7"/>
      <c r="E5" s="8"/>
    </row>
    <row r="6" spans="1:5" ht="12.75" customHeight="1">
      <c r="A6" s="8"/>
      <c r="B6" s="10" t="s">
        <v>3</v>
      </c>
      <c r="C6" s="13">
        <f>0+C10+C11+C12</f>
        <v>0</v>
      </c>
      <c r="D6" s="8"/>
      <c r="E6" s="8"/>
    </row>
    <row r="7" spans="1:5" ht="12.75" customHeight="1">
      <c r="A7" s="8"/>
      <c r="B7" s="10" t="s">
        <v>4</v>
      </c>
      <c r="C7" s="13">
        <f>0+E10+E11+E12</f>
        <v>0</v>
      </c>
      <c r="D7" s="8"/>
      <c r="E7" s="8"/>
    </row>
    <row r="8" spans="1:5" ht="12.75" customHeight="1">
      <c r="A8" s="12"/>
      <c r="B8" s="12"/>
      <c r="C8" s="12"/>
      <c r="D8" s="12"/>
      <c r="E8" s="12"/>
    </row>
    <row r="9" spans="1:5" ht="12.75" customHeight="1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>
      <c r="A10" s="22" t="s">
        <v>23</v>
      </c>
      <c r="B10" s="22" t="s">
        <v>24</v>
      </c>
      <c r="C10" s="23">
        <f>'SO 00a'!I3</f>
        <v>0</v>
      </c>
      <c r="D10" s="23">
        <f>'SO 00a'!O2</f>
        <v>0</v>
      </c>
      <c r="E10" s="23">
        <f>C10+D10</f>
        <v>0</v>
      </c>
    </row>
    <row r="11" spans="1:5" ht="12.75" customHeight="1">
      <c r="A11" s="22" t="s">
        <v>65</v>
      </c>
      <c r="B11" s="22" t="s">
        <v>66</v>
      </c>
      <c r="C11" s="23">
        <f>'SO 00b'!I3</f>
        <v>0</v>
      </c>
      <c r="D11" s="23">
        <f>'SO 00b'!O2</f>
        <v>0</v>
      </c>
      <c r="E11" s="23">
        <f>C11+D11</f>
        <v>0</v>
      </c>
    </row>
    <row r="12" spans="1:5" ht="12.75" customHeight="1">
      <c r="A12" s="22" t="s">
        <v>103</v>
      </c>
      <c r="B12" s="22" t="s">
        <v>104</v>
      </c>
      <c r="C12" s="23">
        <f>'SO 01'!I3</f>
        <v>0</v>
      </c>
      <c r="D12" s="23">
        <f>'SO 01'!O2</f>
        <v>0</v>
      </c>
      <c r="E12" s="23">
        <f>C12+D12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12.75">
      <c r="A9" s="24" t="s">
        <v>44</v>
      </c>
      <c r="B9" s="28" t="s">
        <v>28</v>
      </c>
      <c r="C9" s="28" t="s">
        <v>45</v>
      </c>
      <c r="D9" s="24" t="s">
        <v>46</v>
      </c>
      <c r="E9" s="29" t="s">
        <v>47</v>
      </c>
      <c r="F9" s="30" t="s">
        <v>48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50</v>
      </c>
    </row>
    <row r="11" spans="1:5" ht="12.75">
      <c r="A11" s="35" t="s">
        <v>51</v>
      </c>
      <c r="E11" s="36" t="s">
        <v>46</v>
      </c>
    </row>
    <row r="12" spans="1:5" ht="12.75">
      <c r="A12" t="s">
        <v>52</v>
      </c>
      <c r="E12" s="34" t="s">
        <v>53</v>
      </c>
    </row>
    <row r="13" spans="1:16" ht="12.75">
      <c r="A13" s="24" t="s">
        <v>44</v>
      </c>
      <c r="B13" s="28" t="s">
        <v>22</v>
      </c>
      <c r="C13" s="28" t="s">
        <v>54</v>
      </c>
      <c r="D13" s="24" t="s">
        <v>46</v>
      </c>
      <c r="E13" s="29" t="s">
        <v>55</v>
      </c>
      <c r="F13" s="30" t="s">
        <v>48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12.75">
      <c r="A15" s="35" t="s">
        <v>51</v>
      </c>
      <c r="E15" s="36" t="s">
        <v>46</v>
      </c>
    </row>
    <row r="16" spans="1:5" ht="12.75">
      <c r="A16" t="s">
        <v>52</v>
      </c>
      <c r="E16" s="34" t="s">
        <v>56</v>
      </c>
    </row>
    <row r="17" spans="1:16" ht="12.75">
      <c r="A17" s="24" t="s">
        <v>44</v>
      </c>
      <c r="B17" s="28" t="s">
        <v>21</v>
      </c>
      <c r="C17" s="28" t="s">
        <v>57</v>
      </c>
      <c r="D17" s="24" t="s">
        <v>46</v>
      </c>
      <c r="E17" s="29" t="s">
        <v>58</v>
      </c>
      <c r="F17" s="30" t="s">
        <v>48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12.75">
      <c r="A19" s="35" t="s">
        <v>51</v>
      </c>
      <c r="E19" s="36" t="s">
        <v>46</v>
      </c>
    </row>
    <row r="20" spans="1:5" ht="12.75">
      <c r="A20" t="s">
        <v>52</v>
      </c>
      <c r="E20" s="34" t="s">
        <v>56</v>
      </c>
    </row>
    <row r="21" spans="1:16" ht="12.75">
      <c r="A21" s="24" t="s">
        <v>44</v>
      </c>
      <c r="B21" s="28" t="s">
        <v>32</v>
      </c>
      <c r="C21" s="28" t="s">
        <v>59</v>
      </c>
      <c r="D21" s="24" t="s">
        <v>46</v>
      </c>
      <c r="E21" s="29" t="s">
        <v>60</v>
      </c>
      <c r="F21" s="30" t="s">
        <v>48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46</v>
      </c>
    </row>
    <row r="23" spans="1:5" ht="12.75">
      <c r="A23" s="35" t="s">
        <v>51</v>
      </c>
      <c r="E23" s="36" t="s">
        <v>46</v>
      </c>
    </row>
    <row r="24" spans="1:5" ht="76.5">
      <c r="A24" t="s">
        <v>52</v>
      </c>
      <c r="E24" s="34" t="s">
        <v>61</v>
      </c>
    </row>
    <row r="25" spans="1:16" ht="12.75">
      <c r="A25" s="24" t="s">
        <v>44</v>
      </c>
      <c r="B25" s="28" t="s">
        <v>34</v>
      </c>
      <c r="C25" s="28" t="s">
        <v>62</v>
      </c>
      <c r="D25" s="24" t="s">
        <v>46</v>
      </c>
      <c r="E25" s="29" t="s">
        <v>63</v>
      </c>
      <c r="F25" s="30" t="s">
        <v>48</v>
      </c>
      <c r="G25" s="31">
        <v>1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46</v>
      </c>
    </row>
    <row r="27" spans="1:5" ht="12.75">
      <c r="A27" s="35" t="s">
        <v>51</v>
      </c>
      <c r="E27" s="36" t="s">
        <v>46</v>
      </c>
    </row>
    <row r="28" spans="1:5" ht="25.5">
      <c r="A28" t="s">
        <v>52</v>
      </c>
      <c r="E28" s="34" t="s">
        <v>64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65</v>
      </c>
      <c r="I3" s="37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65</v>
      </c>
      <c r="D4" s="2"/>
      <c r="E4" s="20" t="s">
        <v>66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39</v>
      </c>
      <c r="D8" s="21"/>
      <c r="E8" s="26" t="s">
        <v>67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0+I9+I13+I17+I21+I25+I29+I33+I37+I41</f>
        <v>0</v>
      </c>
      <c r="R8">
        <f>0+O9+O13+O17+O21+O25+O29+O33+O37+O41</f>
        <v>0</v>
      </c>
    </row>
    <row r="9" spans="1:16" ht="25.5">
      <c r="A9" s="24" t="s">
        <v>44</v>
      </c>
      <c r="B9" s="28" t="s">
        <v>28</v>
      </c>
      <c r="C9" s="28" t="s">
        <v>68</v>
      </c>
      <c r="D9" s="24" t="s">
        <v>46</v>
      </c>
      <c r="E9" s="29" t="s">
        <v>69</v>
      </c>
      <c r="F9" s="30" t="s">
        <v>70</v>
      </c>
      <c r="G9" s="31">
        <v>6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46</v>
      </c>
    </row>
    <row r="11" spans="1:5" ht="51">
      <c r="A11" s="35" t="s">
        <v>51</v>
      </c>
      <c r="E11" s="36" t="s">
        <v>71</v>
      </c>
    </row>
    <row r="12" spans="1:5" ht="63.75">
      <c r="A12" t="s">
        <v>52</v>
      </c>
      <c r="E12" s="34" t="s">
        <v>72</v>
      </c>
    </row>
    <row r="13" spans="1:16" ht="25.5">
      <c r="A13" s="24" t="s">
        <v>44</v>
      </c>
      <c r="B13" s="28" t="s">
        <v>22</v>
      </c>
      <c r="C13" s="28" t="s">
        <v>73</v>
      </c>
      <c r="D13" s="24" t="s">
        <v>46</v>
      </c>
      <c r="E13" s="29" t="s">
        <v>74</v>
      </c>
      <c r="F13" s="30" t="s">
        <v>70</v>
      </c>
      <c r="G13" s="31">
        <v>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46</v>
      </c>
    </row>
    <row r="15" spans="1:5" ht="51">
      <c r="A15" s="35" t="s">
        <v>51</v>
      </c>
      <c r="E15" s="36" t="s">
        <v>71</v>
      </c>
    </row>
    <row r="16" spans="1:5" ht="25.5">
      <c r="A16" t="s">
        <v>52</v>
      </c>
      <c r="E16" s="34" t="s">
        <v>75</v>
      </c>
    </row>
    <row r="17" spans="1:16" ht="12.75">
      <c r="A17" s="24" t="s">
        <v>44</v>
      </c>
      <c r="B17" s="28" t="s">
        <v>21</v>
      </c>
      <c r="C17" s="28" t="s">
        <v>76</v>
      </c>
      <c r="D17" s="24" t="s">
        <v>46</v>
      </c>
      <c r="E17" s="29" t="s">
        <v>77</v>
      </c>
      <c r="F17" s="30" t="s">
        <v>78</v>
      </c>
      <c r="G17" s="31">
        <v>720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46</v>
      </c>
    </row>
    <row r="19" spans="1:5" ht="63.75">
      <c r="A19" s="35" t="s">
        <v>51</v>
      </c>
      <c r="E19" s="36" t="s">
        <v>79</v>
      </c>
    </row>
    <row r="20" spans="1:5" ht="25.5">
      <c r="A20" t="s">
        <v>52</v>
      </c>
      <c r="E20" s="34" t="s">
        <v>80</v>
      </c>
    </row>
    <row r="21" spans="1:16" ht="12.75">
      <c r="A21" s="24" t="s">
        <v>44</v>
      </c>
      <c r="B21" s="28" t="s">
        <v>32</v>
      </c>
      <c r="C21" s="28" t="s">
        <v>81</v>
      </c>
      <c r="D21" s="24" t="s">
        <v>46</v>
      </c>
      <c r="E21" s="29" t="s">
        <v>82</v>
      </c>
      <c r="F21" s="30" t="s">
        <v>70</v>
      </c>
      <c r="G21" s="31">
        <v>4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5" ht="12.75">
      <c r="A22" s="33" t="s">
        <v>49</v>
      </c>
      <c r="E22" s="34" t="s">
        <v>46</v>
      </c>
    </row>
    <row r="23" spans="1:5" ht="38.25">
      <c r="A23" s="35" t="s">
        <v>51</v>
      </c>
      <c r="E23" s="36" t="s">
        <v>83</v>
      </c>
    </row>
    <row r="24" spans="1:5" ht="63.75">
      <c r="A24" t="s">
        <v>52</v>
      </c>
      <c r="E24" s="34" t="s">
        <v>84</v>
      </c>
    </row>
    <row r="25" spans="1:16" ht="12.75">
      <c r="A25" s="24" t="s">
        <v>44</v>
      </c>
      <c r="B25" s="28" t="s">
        <v>34</v>
      </c>
      <c r="C25" s="28" t="s">
        <v>85</v>
      </c>
      <c r="D25" s="24" t="s">
        <v>46</v>
      </c>
      <c r="E25" s="29" t="s">
        <v>86</v>
      </c>
      <c r="F25" s="30" t="s">
        <v>70</v>
      </c>
      <c r="G25" s="31">
        <v>4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5" ht="12.75">
      <c r="A26" s="33" t="s">
        <v>49</v>
      </c>
      <c r="E26" s="34" t="s">
        <v>46</v>
      </c>
    </row>
    <row r="27" spans="1:5" ht="38.25">
      <c r="A27" s="35" t="s">
        <v>51</v>
      </c>
      <c r="E27" s="36" t="s">
        <v>83</v>
      </c>
    </row>
    <row r="28" spans="1:5" ht="25.5">
      <c r="A28" t="s">
        <v>52</v>
      </c>
      <c r="E28" s="34" t="s">
        <v>75</v>
      </c>
    </row>
    <row r="29" spans="1:16" ht="12.75">
      <c r="A29" s="24" t="s">
        <v>44</v>
      </c>
      <c r="B29" s="28" t="s">
        <v>36</v>
      </c>
      <c r="C29" s="28" t="s">
        <v>87</v>
      </c>
      <c r="D29" s="24" t="s">
        <v>46</v>
      </c>
      <c r="E29" s="29" t="s">
        <v>88</v>
      </c>
      <c r="F29" s="30" t="s">
        <v>78</v>
      </c>
      <c r="G29" s="31">
        <v>480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5" ht="12.75">
      <c r="A30" s="33" t="s">
        <v>49</v>
      </c>
      <c r="E30" s="34" t="s">
        <v>46</v>
      </c>
    </row>
    <row r="31" spans="1:5" ht="51">
      <c r="A31" s="35" t="s">
        <v>51</v>
      </c>
      <c r="E31" s="36" t="s">
        <v>89</v>
      </c>
    </row>
    <row r="32" spans="1:5" ht="25.5">
      <c r="A32" t="s">
        <v>52</v>
      </c>
      <c r="E32" s="34" t="s">
        <v>90</v>
      </c>
    </row>
    <row r="33" spans="1:16" ht="12.75">
      <c r="A33" s="24" t="s">
        <v>44</v>
      </c>
      <c r="B33" s="28" t="s">
        <v>91</v>
      </c>
      <c r="C33" s="28" t="s">
        <v>92</v>
      </c>
      <c r="D33" s="24" t="s">
        <v>46</v>
      </c>
      <c r="E33" s="29" t="s">
        <v>93</v>
      </c>
      <c r="F33" s="30" t="s">
        <v>70</v>
      </c>
      <c r="G33" s="31">
        <v>2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5" ht="12.75">
      <c r="A34" s="33" t="s">
        <v>49</v>
      </c>
      <c r="E34" s="34" t="s">
        <v>46</v>
      </c>
    </row>
    <row r="35" spans="1:5" ht="12.75">
      <c r="A35" s="35" t="s">
        <v>51</v>
      </c>
      <c r="E35" s="36" t="s">
        <v>46</v>
      </c>
    </row>
    <row r="36" spans="1:5" ht="63.75">
      <c r="A36" t="s">
        <v>52</v>
      </c>
      <c r="E36" s="34" t="s">
        <v>94</v>
      </c>
    </row>
    <row r="37" spans="1:16" ht="12.75">
      <c r="A37" s="24" t="s">
        <v>44</v>
      </c>
      <c r="B37" s="28" t="s">
        <v>95</v>
      </c>
      <c r="C37" s="28" t="s">
        <v>96</v>
      </c>
      <c r="D37" s="24" t="s">
        <v>46</v>
      </c>
      <c r="E37" s="29" t="s">
        <v>97</v>
      </c>
      <c r="F37" s="30" t="s">
        <v>70</v>
      </c>
      <c r="G37" s="31">
        <v>2</v>
      </c>
      <c r="H37" s="32">
        <v>0</v>
      </c>
      <c r="I37" s="32">
        <f>ROUND(ROUND(H37,2)*ROUND(G37,3),2)</f>
        <v>0</v>
      </c>
      <c r="O37">
        <f>(I37*21)/100</f>
        <v>0</v>
      </c>
      <c r="P37" t="s">
        <v>22</v>
      </c>
    </row>
    <row r="38" spans="1:5" ht="12.75">
      <c r="A38" s="33" t="s">
        <v>49</v>
      </c>
      <c r="E38" s="34" t="s">
        <v>46</v>
      </c>
    </row>
    <row r="39" spans="1:5" ht="12.75">
      <c r="A39" s="35" t="s">
        <v>51</v>
      </c>
      <c r="E39" s="36" t="s">
        <v>46</v>
      </c>
    </row>
    <row r="40" spans="1:5" ht="25.5">
      <c r="A40" t="s">
        <v>52</v>
      </c>
      <c r="E40" s="34" t="s">
        <v>98</v>
      </c>
    </row>
    <row r="41" spans="1:16" ht="12.75">
      <c r="A41" s="24" t="s">
        <v>44</v>
      </c>
      <c r="B41" s="28" t="s">
        <v>39</v>
      </c>
      <c r="C41" s="28" t="s">
        <v>99</v>
      </c>
      <c r="D41" s="24" t="s">
        <v>46</v>
      </c>
      <c r="E41" s="29" t="s">
        <v>100</v>
      </c>
      <c r="F41" s="30" t="s">
        <v>78</v>
      </c>
      <c r="G41" s="31">
        <v>240</v>
      </c>
      <c r="H41" s="32">
        <v>0</v>
      </c>
      <c r="I41" s="32">
        <f>ROUND(ROUND(H41,2)*ROUND(G41,3),2)</f>
        <v>0</v>
      </c>
      <c r="O41">
        <f>(I41*21)/100</f>
        <v>0</v>
      </c>
      <c r="P41" t="s">
        <v>22</v>
      </c>
    </row>
    <row r="42" spans="1:5" ht="12.75">
      <c r="A42" s="33" t="s">
        <v>49</v>
      </c>
      <c r="E42" s="34" t="s">
        <v>46</v>
      </c>
    </row>
    <row r="43" spans="1:5" ht="25.5">
      <c r="A43" s="35" t="s">
        <v>51</v>
      </c>
      <c r="E43" s="36" t="s">
        <v>101</v>
      </c>
    </row>
    <row r="44" spans="1:5" ht="25.5">
      <c r="A44" t="s">
        <v>52</v>
      </c>
      <c r="E44" s="34" t="s">
        <v>102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tabSelected="1" workbookViewId="0" topLeftCell="B1">
      <pane ySplit="7" topLeftCell="A8" activePane="bottomLeft" state="frozen"/>
      <selection pane="bottomLeft" activeCell="G135" sqref="G13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2:16" ht="24.95" customHeight="1">
      <c r="B2" s="8"/>
      <c r="C2" s="8"/>
      <c r="D2" s="8"/>
      <c r="E2" s="9" t="s">
        <v>12</v>
      </c>
      <c r="F2" s="8"/>
      <c r="G2" s="8"/>
      <c r="H2" s="12"/>
      <c r="I2" s="12"/>
      <c r="O2">
        <f>0+O8+O21+O82+O87+O96+O105+O138+O151</f>
        <v>0</v>
      </c>
      <c r="P2" t="s">
        <v>21</v>
      </c>
    </row>
    <row r="3" spans="1:16" ht="15" customHeight="1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103</v>
      </c>
      <c r="I3" s="37">
        <f>0+I8+I21+I82+I87+I96+I105+I138+I151</f>
        <v>0</v>
      </c>
      <c r="O3" t="s">
        <v>18</v>
      </c>
      <c r="P3" t="s">
        <v>22</v>
      </c>
    </row>
    <row r="4" spans="1:16" ht="15" customHeight="1">
      <c r="A4" t="s">
        <v>16</v>
      </c>
      <c r="B4" s="19" t="s">
        <v>17</v>
      </c>
      <c r="C4" s="3" t="s">
        <v>103</v>
      </c>
      <c r="D4" s="2"/>
      <c r="E4" s="20" t="s">
        <v>104</v>
      </c>
      <c r="F4" s="12"/>
      <c r="G4" s="12"/>
      <c r="H4" s="21"/>
      <c r="I4" s="21"/>
      <c r="O4" t="s">
        <v>19</v>
      </c>
      <c r="P4" t="s">
        <v>22</v>
      </c>
    </row>
    <row r="5" spans="1:16" ht="12.75" customHeight="1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9" ht="12.75" customHeight="1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9" ht="12.75" customHeight="1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24" t="s">
        <v>44</v>
      </c>
      <c r="B9" s="28" t="s">
        <v>28</v>
      </c>
      <c r="C9" s="28" t="s">
        <v>105</v>
      </c>
      <c r="D9" s="24" t="s">
        <v>28</v>
      </c>
      <c r="E9" s="29" t="s">
        <v>106</v>
      </c>
      <c r="F9" s="30" t="s">
        <v>107</v>
      </c>
      <c r="G9" s="31">
        <v>320.588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5" ht="12.75">
      <c r="A10" s="33" t="s">
        <v>49</v>
      </c>
      <c r="E10" s="34" t="s">
        <v>108</v>
      </c>
    </row>
    <row r="11" spans="1:5" ht="12.75">
      <c r="A11" s="35" t="s">
        <v>51</v>
      </c>
      <c r="E11" s="36" t="s">
        <v>303</v>
      </c>
    </row>
    <row r="12" spans="1:5" ht="25.5">
      <c r="A12" t="s">
        <v>52</v>
      </c>
      <c r="E12" s="34" t="s">
        <v>109</v>
      </c>
    </row>
    <row r="13" spans="1:16" ht="12.75">
      <c r="A13" s="24" t="s">
        <v>44</v>
      </c>
      <c r="B13" s="28" t="s">
        <v>22</v>
      </c>
      <c r="C13" s="28" t="s">
        <v>105</v>
      </c>
      <c r="D13" s="24" t="s">
        <v>22</v>
      </c>
      <c r="E13" s="29" t="s">
        <v>106</v>
      </c>
      <c r="F13" s="30" t="s">
        <v>107</v>
      </c>
      <c r="G13" s="31">
        <v>12.806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5" ht="12.75">
      <c r="A14" s="33" t="s">
        <v>49</v>
      </c>
      <c r="E14" s="34" t="s">
        <v>110</v>
      </c>
    </row>
    <row r="15" spans="1:5" ht="51">
      <c r="A15" s="35" t="s">
        <v>51</v>
      </c>
      <c r="E15" s="36" t="s">
        <v>111</v>
      </c>
    </row>
    <row r="16" spans="1:5" ht="25.5">
      <c r="A16" t="s">
        <v>52</v>
      </c>
      <c r="E16" s="34" t="s">
        <v>109</v>
      </c>
    </row>
    <row r="17" spans="1:16" ht="12.75">
      <c r="A17" s="24" t="s">
        <v>44</v>
      </c>
      <c r="B17" s="28" t="s">
        <v>21</v>
      </c>
      <c r="C17" s="28" t="s">
        <v>105</v>
      </c>
      <c r="D17" s="24" t="s">
        <v>21</v>
      </c>
      <c r="E17" s="29" t="s">
        <v>106</v>
      </c>
      <c r="F17" s="30" t="s">
        <v>107</v>
      </c>
      <c r="G17" s="31">
        <v>2574.096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5" ht="12.75">
      <c r="A18" s="33" t="s">
        <v>49</v>
      </c>
      <c r="E18" s="34" t="s">
        <v>112</v>
      </c>
    </row>
    <row r="19" spans="1:5" ht="89.25">
      <c r="A19" s="35" t="s">
        <v>51</v>
      </c>
      <c r="E19" s="36" t="s">
        <v>304</v>
      </c>
    </row>
    <row r="20" spans="1:5" ht="25.5">
      <c r="A20" t="s">
        <v>52</v>
      </c>
      <c r="E20" s="34" t="s">
        <v>109</v>
      </c>
    </row>
    <row r="21" spans="1:18" ht="12.75" customHeight="1">
      <c r="A21" s="12" t="s">
        <v>42</v>
      </c>
      <c r="B21" s="12"/>
      <c r="C21" s="38" t="s">
        <v>28</v>
      </c>
      <c r="D21" s="12"/>
      <c r="E21" s="26" t="s">
        <v>113</v>
      </c>
      <c r="F21" s="12"/>
      <c r="G21" s="12"/>
      <c r="H21" s="12"/>
      <c r="I21" s="39">
        <f>0+Q21</f>
        <v>0</v>
      </c>
      <c r="O21">
        <f>0+R21</f>
        <v>0</v>
      </c>
      <c r="Q21">
        <f>0+I22+I26+I30+I34+I38+I42+I46+I50+I54+I58+I62+I66+I70+I74+I78</f>
        <v>0</v>
      </c>
      <c r="R21">
        <f>0+O22+O26+O30+O34+O38+O42+O46+O50+O54+O58+O62+O66+O70+O74+O78</f>
        <v>0</v>
      </c>
    </row>
    <row r="22" spans="1:16" ht="12.75">
      <c r="A22" s="24" t="s">
        <v>44</v>
      </c>
      <c r="B22" s="28" t="s">
        <v>32</v>
      </c>
      <c r="C22" s="28" t="s">
        <v>114</v>
      </c>
      <c r="D22" s="24" t="s">
        <v>46</v>
      </c>
      <c r="E22" s="29" t="s">
        <v>115</v>
      </c>
      <c r="F22" s="30" t="s">
        <v>70</v>
      </c>
      <c r="G22" s="31">
        <v>0</v>
      </c>
      <c r="H22" s="32">
        <v>0</v>
      </c>
      <c r="I22" s="32">
        <f>ROUND(ROUND(H22,2)*ROUND(G22,3),2)</f>
        <v>0</v>
      </c>
      <c r="K22" s="40" t="s">
        <v>305</v>
      </c>
      <c r="O22">
        <f>(I22*21)/100</f>
        <v>0</v>
      </c>
      <c r="P22" t="s">
        <v>22</v>
      </c>
    </row>
    <row r="23" spans="1:5" ht="12.75">
      <c r="A23" s="33" t="s">
        <v>49</v>
      </c>
      <c r="E23" s="34" t="s">
        <v>116</v>
      </c>
    </row>
    <row r="24" spans="1:5" ht="114.75">
      <c r="A24" s="35" t="s">
        <v>51</v>
      </c>
      <c r="E24" s="36" t="s">
        <v>117</v>
      </c>
    </row>
    <row r="25" spans="1:5" ht="165.75">
      <c r="A25" t="s">
        <v>52</v>
      </c>
      <c r="E25" s="34" t="s">
        <v>118</v>
      </c>
    </row>
    <row r="26" spans="1:16" ht="12.75">
      <c r="A26" s="24" t="s">
        <v>44</v>
      </c>
      <c r="B26" s="28" t="s">
        <v>34</v>
      </c>
      <c r="C26" s="28" t="s">
        <v>119</v>
      </c>
      <c r="D26" s="24" t="s">
        <v>46</v>
      </c>
      <c r="E26" s="29" t="s">
        <v>120</v>
      </c>
      <c r="F26" s="30" t="s">
        <v>121</v>
      </c>
      <c r="G26" s="31">
        <v>17.76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5" ht="12.75">
      <c r="A27" s="33" t="s">
        <v>49</v>
      </c>
      <c r="E27" s="34" t="s">
        <v>122</v>
      </c>
    </row>
    <row r="28" spans="1:5" ht="25.5">
      <c r="A28" s="35" t="s">
        <v>51</v>
      </c>
      <c r="E28" s="36" t="s">
        <v>123</v>
      </c>
    </row>
    <row r="29" spans="1:5" ht="63.75">
      <c r="A29" t="s">
        <v>52</v>
      </c>
      <c r="E29" s="34" t="s">
        <v>124</v>
      </c>
    </row>
    <row r="30" spans="1:16" ht="25.5">
      <c r="A30" s="24" t="s">
        <v>44</v>
      </c>
      <c r="B30" s="28" t="s">
        <v>36</v>
      </c>
      <c r="C30" s="28" t="s">
        <v>125</v>
      </c>
      <c r="D30" s="24" t="s">
        <v>46</v>
      </c>
      <c r="E30" s="29" t="s">
        <v>126</v>
      </c>
      <c r="F30" s="30" t="s">
        <v>127</v>
      </c>
      <c r="G30" s="31">
        <v>90.415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5" ht="12.75">
      <c r="A31" s="33" t="s">
        <v>49</v>
      </c>
      <c r="E31" s="34" t="s">
        <v>46</v>
      </c>
    </row>
    <row r="32" spans="1:5" ht="12.75">
      <c r="A32" s="35" t="s">
        <v>51</v>
      </c>
      <c r="E32" s="36" t="s">
        <v>128</v>
      </c>
    </row>
    <row r="33" spans="1:5" ht="25.5">
      <c r="A33" t="s">
        <v>52</v>
      </c>
      <c r="E33" s="34" t="s">
        <v>129</v>
      </c>
    </row>
    <row r="34" spans="1:16" ht="25.5">
      <c r="A34" s="24" t="s">
        <v>44</v>
      </c>
      <c r="B34" s="28" t="s">
        <v>91</v>
      </c>
      <c r="C34" s="28" t="s">
        <v>130</v>
      </c>
      <c r="D34" s="24" t="s">
        <v>46</v>
      </c>
      <c r="E34" s="29" t="s">
        <v>131</v>
      </c>
      <c r="F34" s="30" t="s">
        <v>132</v>
      </c>
      <c r="G34" s="31">
        <v>470.633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5" ht="12.75">
      <c r="A35" s="33" t="s">
        <v>49</v>
      </c>
      <c r="E35" s="34" t="s">
        <v>122</v>
      </c>
    </row>
    <row r="36" spans="1:5" ht="25.5">
      <c r="A36" s="35" t="s">
        <v>51</v>
      </c>
      <c r="E36" s="36" t="s">
        <v>306</v>
      </c>
    </row>
    <row r="37" spans="1:5" ht="63.75">
      <c r="A37" t="s">
        <v>52</v>
      </c>
      <c r="E37" s="34" t="s">
        <v>133</v>
      </c>
    </row>
    <row r="38" spans="1:16" ht="12.75">
      <c r="A38" s="24" t="s">
        <v>44</v>
      </c>
      <c r="B38" s="28" t="s">
        <v>95</v>
      </c>
      <c r="C38" s="28" t="s">
        <v>134</v>
      </c>
      <c r="D38" s="24" t="s">
        <v>46</v>
      </c>
      <c r="E38" s="29" t="s">
        <v>135</v>
      </c>
      <c r="F38" s="30" t="s">
        <v>132</v>
      </c>
      <c r="G38" s="31">
        <v>38.61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5" ht="12.75">
      <c r="A39" s="33" t="s">
        <v>49</v>
      </c>
      <c r="E39" s="34" t="s">
        <v>136</v>
      </c>
    </row>
    <row r="40" spans="1:5" ht="12.75">
      <c r="A40" s="35" t="s">
        <v>51</v>
      </c>
      <c r="E40" s="36" t="s">
        <v>307</v>
      </c>
    </row>
    <row r="41" spans="1:5" ht="63.75">
      <c r="A41" t="s">
        <v>52</v>
      </c>
      <c r="E41" s="34" t="s">
        <v>133</v>
      </c>
    </row>
    <row r="42" spans="1:16" ht="12.75">
      <c r="A42" s="24" t="s">
        <v>44</v>
      </c>
      <c r="B42" s="28" t="s">
        <v>39</v>
      </c>
      <c r="C42" s="28" t="s">
        <v>137</v>
      </c>
      <c r="D42" s="24" t="s">
        <v>46</v>
      </c>
      <c r="E42" s="29" t="s">
        <v>138</v>
      </c>
      <c r="F42" s="30" t="s">
        <v>132</v>
      </c>
      <c r="G42" s="31">
        <v>139.386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5" ht="12.75">
      <c r="A43" s="33" t="s">
        <v>49</v>
      </c>
      <c r="E43" s="34" t="s">
        <v>139</v>
      </c>
    </row>
    <row r="44" spans="1:5" ht="63.75">
      <c r="A44" s="35" t="s">
        <v>51</v>
      </c>
      <c r="E44" s="36" t="s">
        <v>316</v>
      </c>
    </row>
    <row r="45" spans="1:5" ht="63.75">
      <c r="A45" t="s">
        <v>52</v>
      </c>
      <c r="E45" s="34" t="s">
        <v>133</v>
      </c>
    </row>
    <row r="46" spans="1:16" ht="12.75">
      <c r="A46" s="24" t="s">
        <v>44</v>
      </c>
      <c r="B46" s="28" t="s">
        <v>41</v>
      </c>
      <c r="C46" s="28" t="s">
        <v>140</v>
      </c>
      <c r="D46" s="24" t="s">
        <v>46</v>
      </c>
      <c r="E46" s="29" t="s">
        <v>141</v>
      </c>
      <c r="F46" s="30" t="s">
        <v>132</v>
      </c>
      <c r="G46" s="31">
        <v>304.395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5" ht="12.75">
      <c r="A47" s="33" t="s">
        <v>49</v>
      </c>
      <c r="E47" s="34" t="s">
        <v>122</v>
      </c>
    </row>
    <row r="48" spans="1:5" ht="63.75">
      <c r="A48" s="35" t="s">
        <v>51</v>
      </c>
      <c r="E48" s="36" t="s">
        <v>142</v>
      </c>
    </row>
    <row r="49" spans="1:5" ht="331.5">
      <c r="A49" t="s">
        <v>52</v>
      </c>
      <c r="E49" s="34" t="s">
        <v>143</v>
      </c>
    </row>
    <row r="50" spans="1:16" ht="12.75">
      <c r="A50" s="24" t="s">
        <v>44</v>
      </c>
      <c r="B50" s="28" t="s">
        <v>144</v>
      </c>
      <c r="C50" s="28" t="s">
        <v>145</v>
      </c>
      <c r="D50" s="24" t="s">
        <v>46</v>
      </c>
      <c r="E50" s="29" t="s">
        <v>146</v>
      </c>
      <c r="F50" s="30" t="s">
        <v>132</v>
      </c>
      <c r="G50" s="31">
        <v>5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5" ht="12.75">
      <c r="A51" s="33" t="s">
        <v>49</v>
      </c>
      <c r="E51" s="34" t="s">
        <v>147</v>
      </c>
    </row>
    <row r="52" spans="1:5" ht="12.75">
      <c r="A52" s="35" t="s">
        <v>51</v>
      </c>
      <c r="E52" s="36" t="s">
        <v>148</v>
      </c>
    </row>
    <row r="53" spans="1:5" ht="331.5">
      <c r="A53" t="s">
        <v>52</v>
      </c>
      <c r="E53" s="34" t="s">
        <v>143</v>
      </c>
    </row>
    <row r="54" spans="1:16" ht="12.75">
      <c r="A54" s="24" t="s">
        <v>44</v>
      </c>
      <c r="B54" s="28" t="s">
        <v>149</v>
      </c>
      <c r="C54" s="28" t="s">
        <v>150</v>
      </c>
      <c r="D54" s="24" t="s">
        <v>46</v>
      </c>
      <c r="E54" s="29" t="s">
        <v>151</v>
      </c>
      <c r="F54" s="30" t="s">
        <v>132</v>
      </c>
      <c r="G54" s="31">
        <v>15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5" ht="12.75">
      <c r="A55" s="33" t="s">
        <v>49</v>
      </c>
      <c r="E55" s="34" t="s">
        <v>122</v>
      </c>
    </row>
    <row r="56" spans="1:5" ht="63.75">
      <c r="A56" s="35" t="s">
        <v>51</v>
      </c>
      <c r="E56" s="36" t="s">
        <v>152</v>
      </c>
    </row>
    <row r="57" spans="1:5" ht="331.5">
      <c r="A57" t="s">
        <v>52</v>
      </c>
      <c r="E57" s="34" t="s">
        <v>143</v>
      </c>
    </row>
    <row r="58" spans="1:16" ht="12.75">
      <c r="A58" s="24" t="s">
        <v>44</v>
      </c>
      <c r="B58" s="28" t="s">
        <v>153</v>
      </c>
      <c r="C58" s="28" t="s">
        <v>150</v>
      </c>
      <c r="D58" s="24" t="s">
        <v>154</v>
      </c>
      <c r="E58" s="29" t="s">
        <v>151</v>
      </c>
      <c r="F58" s="30" t="s">
        <v>132</v>
      </c>
      <c r="G58" s="31">
        <v>564.759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5" ht="25.5">
      <c r="A59" s="33" t="s">
        <v>49</v>
      </c>
      <c r="E59" s="34" t="s">
        <v>155</v>
      </c>
    </row>
    <row r="60" spans="1:5" ht="12.75">
      <c r="A60" s="35" t="s">
        <v>51</v>
      </c>
      <c r="E60" s="36" t="s">
        <v>308</v>
      </c>
    </row>
    <row r="61" spans="1:5" ht="331.5">
      <c r="A61" t="s">
        <v>52</v>
      </c>
      <c r="E61" s="34" t="s">
        <v>143</v>
      </c>
    </row>
    <row r="62" spans="1:16" ht="12.75">
      <c r="A62" s="24" t="s">
        <v>44</v>
      </c>
      <c r="B62" s="28" t="s">
        <v>156</v>
      </c>
      <c r="C62" s="28" t="s">
        <v>157</v>
      </c>
      <c r="D62" s="24" t="s">
        <v>46</v>
      </c>
      <c r="E62" s="29" t="s">
        <v>158</v>
      </c>
      <c r="F62" s="30" t="s">
        <v>132</v>
      </c>
      <c r="G62" s="31">
        <v>5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5" ht="12.75">
      <c r="A63" s="33" t="s">
        <v>49</v>
      </c>
      <c r="E63" s="34" t="s">
        <v>159</v>
      </c>
    </row>
    <row r="64" spans="1:5" ht="12.75">
      <c r="A64" s="35" t="s">
        <v>51</v>
      </c>
      <c r="E64" s="36" t="s">
        <v>148</v>
      </c>
    </row>
    <row r="65" spans="1:5" ht="242.25">
      <c r="A65" t="s">
        <v>52</v>
      </c>
      <c r="E65" s="34" t="s">
        <v>160</v>
      </c>
    </row>
    <row r="66" spans="1:16" ht="12.75">
      <c r="A66" s="24" t="s">
        <v>44</v>
      </c>
      <c r="B66" s="28" t="s">
        <v>161</v>
      </c>
      <c r="C66" s="28" t="s">
        <v>162</v>
      </c>
      <c r="D66" s="24" t="s">
        <v>46</v>
      </c>
      <c r="E66" s="29" t="s">
        <v>163</v>
      </c>
      <c r="F66" s="30" t="s">
        <v>132</v>
      </c>
      <c r="G66" s="31">
        <v>2.72</v>
      </c>
      <c r="H66" s="32">
        <v>0</v>
      </c>
      <c r="I66" s="32">
        <f>ROUND(ROUND(H66,2)*ROUND(G66,3),2)</f>
        <v>0</v>
      </c>
      <c r="O66">
        <f>(I66*21)/100</f>
        <v>0</v>
      </c>
      <c r="P66" t="s">
        <v>22</v>
      </c>
    </row>
    <row r="67" spans="1:5" ht="12.75">
      <c r="A67" s="33" t="s">
        <v>49</v>
      </c>
      <c r="E67" s="34" t="s">
        <v>164</v>
      </c>
    </row>
    <row r="68" spans="1:5" ht="12.75">
      <c r="A68" s="35" t="s">
        <v>51</v>
      </c>
      <c r="E68" s="36" t="s">
        <v>165</v>
      </c>
    </row>
    <row r="69" spans="1:5" ht="255">
      <c r="A69" t="s">
        <v>52</v>
      </c>
      <c r="E69" s="34" t="s">
        <v>166</v>
      </c>
    </row>
    <row r="70" spans="1:16" ht="12.75">
      <c r="A70" s="24" t="s">
        <v>44</v>
      </c>
      <c r="B70" s="28" t="s">
        <v>167</v>
      </c>
      <c r="C70" s="28" t="s">
        <v>168</v>
      </c>
      <c r="D70" s="24" t="s">
        <v>46</v>
      </c>
      <c r="E70" s="29" t="s">
        <v>169</v>
      </c>
      <c r="F70" s="30" t="s">
        <v>121</v>
      </c>
      <c r="G70" s="31">
        <v>3731.76</v>
      </c>
      <c r="H70" s="32">
        <v>0</v>
      </c>
      <c r="I70" s="32">
        <f>ROUND(ROUND(H70,2)*ROUND(G70,3),2)</f>
        <v>0</v>
      </c>
      <c r="O70">
        <f>(I70*21)/100</f>
        <v>0</v>
      </c>
      <c r="P70" t="s">
        <v>22</v>
      </c>
    </row>
    <row r="71" spans="1:5" ht="12.75">
      <c r="A71" s="33" t="s">
        <v>49</v>
      </c>
      <c r="E71" s="34" t="s">
        <v>46</v>
      </c>
    </row>
    <row r="72" spans="1:5" ht="12.75">
      <c r="A72" s="35" t="s">
        <v>51</v>
      </c>
      <c r="E72" s="36" t="s">
        <v>309</v>
      </c>
    </row>
    <row r="73" spans="1:5" ht="25.5">
      <c r="A73" t="s">
        <v>52</v>
      </c>
      <c r="E73" s="34" t="s">
        <v>170</v>
      </c>
    </row>
    <row r="74" spans="1:16" ht="12.75">
      <c r="A74" s="24" t="s">
        <v>44</v>
      </c>
      <c r="B74" s="28" t="s">
        <v>171</v>
      </c>
      <c r="C74" s="28" t="s">
        <v>172</v>
      </c>
      <c r="D74" s="24" t="s">
        <v>46</v>
      </c>
      <c r="E74" s="29" t="s">
        <v>173</v>
      </c>
      <c r="F74" s="30" t="s">
        <v>121</v>
      </c>
      <c r="G74" s="31">
        <v>1181.05</v>
      </c>
      <c r="H74" s="32">
        <v>0</v>
      </c>
      <c r="I74" s="32">
        <f>ROUND(ROUND(H74,2)*ROUND(G74,3),2)</f>
        <v>0</v>
      </c>
      <c r="O74">
        <f>(I74*21)/100</f>
        <v>0</v>
      </c>
      <c r="P74" t="s">
        <v>22</v>
      </c>
    </row>
    <row r="75" spans="1:5" ht="12.75">
      <c r="A75" s="33" t="s">
        <v>49</v>
      </c>
      <c r="E75" s="34" t="s">
        <v>174</v>
      </c>
    </row>
    <row r="76" spans="1:5" ht="12.75">
      <c r="A76" s="35" t="s">
        <v>51</v>
      </c>
      <c r="E76" s="36" t="s">
        <v>310</v>
      </c>
    </row>
    <row r="77" spans="1:5" ht="38.25">
      <c r="A77" t="s">
        <v>52</v>
      </c>
      <c r="E77" s="34" t="s">
        <v>175</v>
      </c>
    </row>
    <row r="78" spans="1:16" ht="12.75">
      <c r="A78" s="24" t="s">
        <v>44</v>
      </c>
      <c r="B78" s="28" t="s">
        <v>176</v>
      </c>
      <c r="C78" s="28" t="s">
        <v>177</v>
      </c>
      <c r="D78" s="24" t="s">
        <v>46</v>
      </c>
      <c r="E78" s="29" t="s">
        <v>178</v>
      </c>
      <c r="F78" s="30" t="s">
        <v>121</v>
      </c>
      <c r="G78" s="31">
        <v>1181.05</v>
      </c>
      <c r="H78" s="32">
        <v>0</v>
      </c>
      <c r="I78" s="32">
        <f>ROUND(ROUND(H78,2)*ROUND(G78,3),2)</f>
        <v>0</v>
      </c>
      <c r="O78">
        <f>(I78*21)/100</f>
        <v>0</v>
      </c>
      <c r="P78" t="s">
        <v>22</v>
      </c>
    </row>
    <row r="79" spans="1:5" ht="12.75">
      <c r="A79" s="33" t="s">
        <v>49</v>
      </c>
      <c r="E79" s="34" t="s">
        <v>46</v>
      </c>
    </row>
    <row r="80" spans="1:5" ht="12.75">
      <c r="A80" s="35" t="s">
        <v>51</v>
      </c>
      <c r="E80" s="36" t="s">
        <v>310</v>
      </c>
    </row>
    <row r="81" spans="1:5" ht="25.5">
      <c r="A81" t="s">
        <v>52</v>
      </c>
      <c r="E81" s="34" t="s">
        <v>179</v>
      </c>
    </row>
    <row r="82" spans="1:18" ht="12.75" customHeight="1">
      <c r="A82" s="12" t="s">
        <v>42</v>
      </c>
      <c r="B82" s="12"/>
      <c r="C82" s="38" t="s">
        <v>22</v>
      </c>
      <c r="D82" s="12"/>
      <c r="E82" s="26" t="s">
        <v>180</v>
      </c>
      <c r="F82" s="12"/>
      <c r="G82" s="12"/>
      <c r="H82" s="12"/>
      <c r="I82" s="39">
        <f>0+Q82</f>
        <v>0</v>
      </c>
      <c r="O82">
        <f>0+R82</f>
        <v>0</v>
      </c>
      <c r="Q82">
        <f>0+I83</f>
        <v>0</v>
      </c>
      <c r="R82">
        <f>0+O83</f>
        <v>0</v>
      </c>
    </row>
    <row r="83" spans="1:16" ht="12.75">
      <c r="A83" s="24" t="s">
        <v>44</v>
      </c>
      <c r="B83" s="28" t="s">
        <v>181</v>
      </c>
      <c r="C83" s="28" t="s">
        <v>182</v>
      </c>
      <c r="D83" s="24" t="s">
        <v>154</v>
      </c>
      <c r="E83" s="29" t="s">
        <v>183</v>
      </c>
      <c r="F83" s="30" t="s">
        <v>132</v>
      </c>
      <c r="G83" s="31">
        <v>564.759</v>
      </c>
      <c r="H83" s="32">
        <v>0</v>
      </c>
      <c r="I83" s="32">
        <f>ROUND(ROUND(H83,2)*ROUND(G83,3),2)</f>
        <v>0</v>
      </c>
      <c r="O83">
        <f>(I83*21)/100</f>
        <v>0</v>
      </c>
      <c r="P83" t="s">
        <v>22</v>
      </c>
    </row>
    <row r="84" spans="1:5" ht="38.25">
      <c r="A84" s="33" t="s">
        <v>49</v>
      </c>
      <c r="E84" s="34" t="s">
        <v>184</v>
      </c>
    </row>
    <row r="85" spans="1:5" ht="25.5">
      <c r="A85" s="35" t="s">
        <v>51</v>
      </c>
      <c r="E85" s="36" t="s">
        <v>311</v>
      </c>
    </row>
    <row r="86" spans="1:5" ht="38.25">
      <c r="A86" t="s">
        <v>52</v>
      </c>
      <c r="E86" s="34" t="s">
        <v>185</v>
      </c>
    </row>
    <row r="87" spans="1:18" ht="12.75" customHeight="1">
      <c r="A87" s="12" t="s">
        <v>42</v>
      </c>
      <c r="B87" s="12"/>
      <c r="C87" s="38" t="s">
        <v>21</v>
      </c>
      <c r="D87" s="12"/>
      <c r="E87" s="26" t="s">
        <v>186</v>
      </c>
      <c r="F87" s="12"/>
      <c r="G87" s="12"/>
      <c r="H87" s="12"/>
      <c r="I87" s="39">
        <f>0+Q87</f>
        <v>0</v>
      </c>
      <c r="O87">
        <f>0+R87</f>
        <v>0</v>
      </c>
      <c r="Q87">
        <f>0+I88+I92</f>
        <v>0</v>
      </c>
      <c r="R87">
        <f>0+O88+O92</f>
        <v>0</v>
      </c>
    </row>
    <row r="88" spans="1:16" ht="12.75">
      <c r="A88" s="24" t="s">
        <v>44</v>
      </c>
      <c r="B88" s="28" t="s">
        <v>187</v>
      </c>
      <c r="C88" s="28" t="s">
        <v>188</v>
      </c>
      <c r="D88" s="24" t="s">
        <v>46</v>
      </c>
      <c r="E88" s="29" t="s">
        <v>189</v>
      </c>
      <c r="F88" s="30" t="s">
        <v>132</v>
      </c>
      <c r="G88" s="31">
        <v>1.648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22</v>
      </c>
    </row>
    <row r="89" spans="1:5" ht="12.75">
      <c r="A89" s="33" t="s">
        <v>49</v>
      </c>
      <c r="E89" s="34" t="s">
        <v>190</v>
      </c>
    </row>
    <row r="90" spans="1:5" ht="12.75">
      <c r="A90" s="35" t="s">
        <v>51</v>
      </c>
      <c r="E90" s="36" t="s">
        <v>191</v>
      </c>
    </row>
    <row r="91" spans="1:5" ht="229.5">
      <c r="A91" t="s">
        <v>52</v>
      </c>
      <c r="E91" s="34" t="s">
        <v>192</v>
      </c>
    </row>
    <row r="92" spans="1:16" ht="12.75">
      <c r="A92" s="24" t="s">
        <v>44</v>
      </c>
      <c r="B92" s="28" t="s">
        <v>193</v>
      </c>
      <c r="C92" s="28" t="s">
        <v>194</v>
      </c>
      <c r="D92" s="24" t="s">
        <v>46</v>
      </c>
      <c r="E92" s="29" t="s">
        <v>195</v>
      </c>
      <c r="F92" s="30" t="s">
        <v>107</v>
      </c>
      <c r="G92" s="31">
        <v>1.528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22</v>
      </c>
    </row>
    <row r="93" spans="1:5" ht="12.75">
      <c r="A93" s="33" t="s">
        <v>49</v>
      </c>
      <c r="E93" s="34" t="s">
        <v>196</v>
      </c>
    </row>
    <row r="94" spans="1:5" ht="25.5">
      <c r="A94" s="35" t="s">
        <v>51</v>
      </c>
      <c r="E94" s="36" t="s">
        <v>197</v>
      </c>
    </row>
    <row r="95" spans="1:5" ht="267.75">
      <c r="A95" t="s">
        <v>52</v>
      </c>
      <c r="E95" s="34" t="s">
        <v>198</v>
      </c>
    </row>
    <row r="96" spans="1:18" ht="12.75" customHeight="1">
      <c r="A96" s="12" t="s">
        <v>42</v>
      </c>
      <c r="B96" s="12"/>
      <c r="C96" s="38" t="s">
        <v>32</v>
      </c>
      <c r="D96" s="12"/>
      <c r="E96" s="26" t="s">
        <v>199</v>
      </c>
      <c r="F96" s="12"/>
      <c r="G96" s="12"/>
      <c r="H96" s="12"/>
      <c r="I96" s="39">
        <f>0+Q96</f>
        <v>0</v>
      </c>
      <c r="O96">
        <f>0+R96</f>
        <v>0</v>
      </c>
      <c r="Q96">
        <f>0+I97+I101</f>
        <v>0</v>
      </c>
      <c r="R96">
        <f>0+O97+O101</f>
        <v>0</v>
      </c>
    </row>
    <row r="97" spans="1:16" ht="12.75">
      <c r="A97" s="24" t="s">
        <v>44</v>
      </c>
      <c r="B97" s="28" t="s">
        <v>200</v>
      </c>
      <c r="C97" s="28" t="s">
        <v>201</v>
      </c>
      <c r="D97" s="24" t="s">
        <v>46</v>
      </c>
      <c r="E97" s="29" t="s">
        <v>202</v>
      </c>
      <c r="F97" s="30" t="s">
        <v>132</v>
      </c>
      <c r="G97" s="31">
        <v>1.23</v>
      </c>
      <c r="H97" s="32">
        <v>0</v>
      </c>
      <c r="I97" s="32">
        <f>ROUND(ROUND(H97,2)*ROUND(G97,3),2)</f>
        <v>0</v>
      </c>
      <c r="O97">
        <f>(I97*21)/100</f>
        <v>0</v>
      </c>
      <c r="P97" t="s">
        <v>22</v>
      </c>
    </row>
    <row r="98" spans="1:5" ht="12.75">
      <c r="A98" s="33" t="s">
        <v>49</v>
      </c>
      <c r="E98" s="34" t="s">
        <v>203</v>
      </c>
    </row>
    <row r="99" spans="1:5" ht="63.75">
      <c r="A99" s="35" t="s">
        <v>51</v>
      </c>
      <c r="E99" s="36" t="s">
        <v>204</v>
      </c>
    </row>
    <row r="100" spans="1:5" ht="318.75">
      <c r="A100" t="s">
        <v>52</v>
      </c>
      <c r="E100" s="34" t="s">
        <v>205</v>
      </c>
    </row>
    <row r="101" spans="1:16" ht="12.75">
      <c r="A101" s="24" t="s">
        <v>44</v>
      </c>
      <c r="B101" s="28" t="s">
        <v>206</v>
      </c>
      <c r="C101" s="28" t="s">
        <v>207</v>
      </c>
      <c r="D101" s="24" t="s">
        <v>46</v>
      </c>
      <c r="E101" s="29" t="s">
        <v>208</v>
      </c>
      <c r="F101" s="30" t="s">
        <v>132</v>
      </c>
      <c r="G101" s="31">
        <v>1.506</v>
      </c>
      <c r="H101" s="32">
        <v>0</v>
      </c>
      <c r="I101" s="32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33" t="s">
        <v>49</v>
      </c>
      <c r="E102" s="34" t="s">
        <v>209</v>
      </c>
    </row>
    <row r="103" spans="1:5" ht="63.75">
      <c r="A103" s="35" t="s">
        <v>51</v>
      </c>
      <c r="E103" s="36" t="s">
        <v>210</v>
      </c>
    </row>
    <row r="104" spans="1:5" ht="102">
      <c r="A104" t="s">
        <v>52</v>
      </c>
      <c r="E104" s="34" t="s">
        <v>211</v>
      </c>
    </row>
    <row r="105" spans="1:18" ht="12.75" customHeight="1">
      <c r="A105" s="12" t="s">
        <v>42</v>
      </c>
      <c r="B105" s="12"/>
      <c r="C105" s="38" t="s">
        <v>34</v>
      </c>
      <c r="D105" s="12"/>
      <c r="E105" s="26" t="s">
        <v>212</v>
      </c>
      <c r="F105" s="12"/>
      <c r="G105" s="12"/>
      <c r="H105" s="12"/>
      <c r="I105" s="39">
        <f>0+Q105</f>
        <v>0</v>
      </c>
      <c r="O105">
        <f>0+R105</f>
        <v>0</v>
      </c>
      <c r="Q105">
        <f>0+I106+I110+I114+I118+I122+I126+I130+I134</f>
        <v>0</v>
      </c>
      <c r="R105">
        <f>0+O106+O110+O114+O118+O122+O126+O130+O134</f>
        <v>0</v>
      </c>
    </row>
    <row r="106" spans="1:16" ht="12.75">
      <c r="A106" s="24" t="s">
        <v>44</v>
      </c>
      <c r="B106" s="28" t="s">
        <v>213</v>
      </c>
      <c r="C106" s="28" t="s">
        <v>214</v>
      </c>
      <c r="D106" s="24" t="s">
        <v>46</v>
      </c>
      <c r="E106" s="29" t="s">
        <v>215</v>
      </c>
      <c r="F106" s="30" t="s">
        <v>121</v>
      </c>
      <c r="G106" s="31">
        <v>1882.53</v>
      </c>
      <c r="H106" s="32">
        <v>0</v>
      </c>
      <c r="I106" s="32">
        <f>ROUND(ROUND(H106,2)*ROUND(G106,3),2)</f>
        <v>0</v>
      </c>
      <c r="O106">
        <f>(I106*21)/100</f>
        <v>0</v>
      </c>
      <c r="P106" t="s">
        <v>22</v>
      </c>
    </row>
    <row r="107" spans="1:5" ht="12.75">
      <c r="A107" s="33" t="s">
        <v>49</v>
      </c>
      <c r="E107" s="34" t="s">
        <v>216</v>
      </c>
    </row>
    <row r="108" spans="1:5" ht="12.75">
      <c r="A108" s="35" t="s">
        <v>51</v>
      </c>
      <c r="E108" s="36" t="s">
        <v>312</v>
      </c>
    </row>
    <row r="109" spans="1:5" ht="51">
      <c r="A109" t="s">
        <v>52</v>
      </c>
      <c r="E109" s="34" t="s">
        <v>217</v>
      </c>
    </row>
    <row r="110" spans="1:16" ht="12.75">
      <c r="A110" s="24" t="s">
        <v>44</v>
      </c>
      <c r="B110" s="28" t="s">
        <v>218</v>
      </c>
      <c r="C110" s="28" t="s">
        <v>219</v>
      </c>
      <c r="D110" s="24" t="s">
        <v>46</v>
      </c>
      <c r="E110" s="29" t="s">
        <v>220</v>
      </c>
      <c r="F110" s="30" t="s">
        <v>121</v>
      </c>
      <c r="G110" s="31">
        <v>1882.53</v>
      </c>
      <c r="H110" s="32">
        <v>0</v>
      </c>
      <c r="I110" s="32">
        <f>ROUND(ROUND(H110,2)*ROUND(G110,3),2)</f>
        <v>0</v>
      </c>
      <c r="O110">
        <f>(I110*21)/100</f>
        <v>0</v>
      </c>
      <c r="P110" t="s">
        <v>22</v>
      </c>
    </row>
    <row r="111" spans="1:5" ht="12.75">
      <c r="A111" s="33" t="s">
        <v>49</v>
      </c>
      <c r="E111" s="34" t="s">
        <v>221</v>
      </c>
    </row>
    <row r="112" spans="1:5" ht="12.75">
      <c r="A112" s="35" t="s">
        <v>51</v>
      </c>
      <c r="E112" s="36" t="s">
        <v>46</v>
      </c>
    </row>
    <row r="113" spans="1:5" ht="51">
      <c r="A113" t="s">
        <v>52</v>
      </c>
      <c r="E113" s="34" t="s">
        <v>217</v>
      </c>
    </row>
    <row r="114" spans="1:16" ht="12.75">
      <c r="A114" s="24" t="s">
        <v>44</v>
      </c>
      <c r="B114" s="28" t="s">
        <v>222</v>
      </c>
      <c r="C114" s="28" t="s">
        <v>223</v>
      </c>
      <c r="D114" s="24" t="s">
        <v>46</v>
      </c>
      <c r="E114" s="29" t="s">
        <v>224</v>
      </c>
      <c r="F114" s="30" t="s">
        <v>121</v>
      </c>
      <c r="G114" s="31">
        <v>386.1</v>
      </c>
      <c r="H114" s="32">
        <v>0</v>
      </c>
      <c r="I114" s="32">
        <f>ROUND(ROUND(H114,2)*ROUND(G114,3),2)</f>
        <v>0</v>
      </c>
      <c r="O114">
        <f>(I114*21)/100</f>
        <v>0</v>
      </c>
      <c r="P114" t="s">
        <v>22</v>
      </c>
    </row>
    <row r="115" spans="1:5" ht="12.75">
      <c r="A115" s="33" t="s">
        <v>49</v>
      </c>
      <c r="E115" s="34" t="s">
        <v>225</v>
      </c>
    </row>
    <row r="116" spans="1:5" ht="12.75">
      <c r="A116" s="35" t="s">
        <v>51</v>
      </c>
      <c r="E116" s="36" t="s">
        <v>313</v>
      </c>
    </row>
    <row r="117" spans="1:5" ht="102">
      <c r="A117" t="s">
        <v>52</v>
      </c>
      <c r="E117" s="34" t="s">
        <v>226</v>
      </c>
    </row>
    <row r="118" spans="1:16" ht="12.75">
      <c r="A118" s="24" t="s">
        <v>44</v>
      </c>
      <c r="B118" s="28" t="s">
        <v>227</v>
      </c>
      <c r="C118" s="28" t="s">
        <v>228</v>
      </c>
      <c r="D118" s="24" t="s">
        <v>46</v>
      </c>
      <c r="E118" s="29" t="s">
        <v>229</v>
      </c>
      <c r="F118" s="30" t="s">
        <v>121</v>
      </c>
      <c r="G118" s="31">
        <v>2153.64</v>
      </c>
      <c r="H118" s="32">
        <v>0</v>
      </c>
      <c r="I118" s="32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33" t="s">
        <v>49</v>
      </c>
      <c r="E119" s="34" t="s">
        <v>230</v>
      </c>
    </row>
    <row r="120" spans="1:5" ht="12.75">
      <c r="A120" s="35" t="s">
        <v>51</v>
      </c>
      <c r="E120" s="36" t="s">
        <v>46</v>
      </c>
    </row>
    <row r="121" spans="1:5" ht="51">
      <c r="A121" t="s">
        <v>52</v>
      </c>
      <c r="E121" s="34" t="s">
        <v>231</v>
      </c>
    </row>
    <row r="122" spans="1:16" ht="12.75">
      <c r="A122" s="24" t="s">
        <v>44</v>
      </c>
      <c r="B122" s="28" t="s">
        <v>232</v>
      </c>
      <c r="C122" s="28" t="s">
        <v>233</v>
      </c>
      <c r="D122" s="24" t="s">
        <v>46</v>
      </c>
      <c r="E122" s="29" t="s">
        <v>234</v>
      </c>
      <c r="F122" s="30" t="s">
        <v>121</v>
      </c>
      <c r="G122" s="31">
        <v>2153.64</v>
      </c>
      <c r="H122" s="32">
        <v>0</v>
      </c>
      <c r="I122" s="32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33" t="s">
        <v>49</v>
      </c>
      <c r="E123" s="34" t="s">
        <v>235</v>
      </c>
    </row>
    <row r="124" spans="1:5" ht="12.75">
      <c r="A124" s="35" t="s">
        <v>51</v>
      </c>
      <c r="E124" s="36" t="s">
        <v>46</v>
      </c>
    </row>
    <row r="125" spans="1:5" ht="51">
      <c r="A125" t="s">
        <v>52</v>
      </c>
      <c r="E125" s="34" t="s">
        <v>231</v>
      </c>
    </row>
    <row r="126" spans="1:16" ht="12.75">
      <c r="A126" s="24" t="s">
        <v>44</v>
      </c>
      <c r="B126" s="28" t="s">
        <v>236</v>
      </c>
      <c r="C126" s="28" t="s">
        <v>237</v>
      </c>
      <c r="D126" s="24" t="s">
        <v>46</v>
      </c>
      <c r="E126" s="29" t="s">
        <v>238</v>
      </c>
      <c r="F126" s="30" t="s">
        <v>121</v>
      </c>
      <c r="G126" s="31">
        <v>2153.64</v>
      </c>
      <c r="H126" s="32">
        <v>0</v>
      </c>
      <c r="I126" s="32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33" t="s">
        <v>49</v>
      </c>
      <c r="E127" s="34" t="s">
        <v>46</v>
      </c>
    </row>
    <row r="128" spans="1:5" ht="12.75">
      <c r="A128" s="35" t="s">
        <v>51</v>
      </c>
      <c r="E128" s="36" t="s">
        <v>314</v>
      </c>
    </row>
    <row r="129" spans="1:5" ht="140.25">
      <c r="A129" t="s">
        <v>52</v>
      </c>
      <c r="E129" s="34" t="s">
        <v>239</v>
      </c>
    </row>
    <row r="130" spans="1:16" ht="12.75">
      <c r="A130" s="24" t="s">
        <v>44</v>
      </c>
      <c r="B130" s="28" t="s">
        <v>240</v>
      </c>
      <c r="C130" s="28" t="s">
        <v>241</v>
      </c>
      <c r="D130" s="24" t="s">
        <v>46</v>
      </c>
      <c r="E130" s="29" t="s">
        <v>242</v>
      </c>
      <c r="F130" s="30" t="s">
        <v>121</v>
      </c>
      <c r="G130" s="31">
        <v>2153.64</v>
      </c>
      <c r="H130" s="32">
        <v>0</v>
      </c>
      <c r="I130" s="32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33" t="s">
        <v>49</v>
      </c>
      <c r="E131" s="34" t="s">
        <v>243</v>
      </c>
    </row>
    <row r="132" spans="1:5" ht="12.75">
      <c r="A132" s="35" t="s">
        <v>51</v>
      </c>
      <c r="E132" s="36" t="s">
        <v>46</v>
      </c>
    </row>
    <row r="133" spans="1:5" ht="140.25">
      <c r="A133" t="s">
        <v>52</v>
      </c>
      <c r="E133" s="34" t="s">
        <v>239</v>
      </c>
    </row>
    <row r="134" spans="1:16" ht="12.75">
      <c r="A134" s="24" t="s">
        <v>44</v>
      </c>
      <c r="B134" s="28" t="s">
        <v>244</v>
      </c>
      <c r="C134" s="28" t="s">
        <v>245</v>
      </c>
      <c r="D134" s="24" t="s">
        <v>46</v>
      </c>
      <c r="E134" s="29" t="s">
        <v>246</v>
      </c>
      <c r="F134" s="30" t="s">
        <v>247</v>
      </c>
      <c r="G134" s="31">
        <v>8.76</v>
      </c>
      <c r="H134" s="32">
        <v>0</v>
      </c>
      <c r="I134" s="32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33" t="s">
        <v>49</v>
      </c>
      <c r="E135" s="34" t="s">
        <v>248</v>
      </c>
    </row>
    <row r="136" spans="1:5" ht="12.75">
      <c r="A136" s="35" t="s">
        <v>51</v>
      </c>
      <c r="E136" s="36" t="s">
        <v>315</v>
      </c>
    </row>
    <row r="137" spans="1:5" ht="38.25">
      <c r="A137" t="s">
        <v>52</v>
      </c>
      <c r="E137" s="34" t="s">
        <v>249</v>
      </c>
    </row>
    <row r="138" spans="1:18" ht="12.75" customHeight="1">
      <c r="A138" s="12" t="s">
        <v>42</v>
      </c>
      <c r="B138" s="12"/>
      <c r="C138" s="38" t="s">
        <v>95</v>
      </c>
      <c r="D138" s="12"/>
      <c r="E138" s="26" t="s">
        <v>250</v>
      </c>
      <c r="F138" s="12"/>
      <c r="G138" s="12"/>
      <c r="H138" s="12"/>
      <c r="I138" s="39">
        <f>0+Q138</f>
        <v>0</v>
      </c>
      <c r="O138">
        <f>0+R138</f>
        <v>0</v>
      </c>
      <c r="Q138">
        <f>0+I139+I143+I147</f>
        <v>0</v>
      </c>
      <c r="R138">
        <f>0+O139+O143+O147</f>
        <v>0</v>
      </c>
    </row>
    <row r="139" spans="1:16" ht="12.75">
      <c r="A139" s="24" t="s">
        <v>44</v>
      </c>
      <c r="B139" s="28" t="s">
        <v>251</v>
      </c>
      <c r="C139" s="28" t="s">
        <v>252</v>
      </c>
      <c r="D139" s="24" t="s">
        <v>46</v>
      </c>
      <c r="E139" s="29" t="s">
        <v>253</v>
      </c>
      <c r="F139" s="30" t="s">
        <v>70</v>
      </c>
      <c r="G139" s="31">
        <v>1</v>
      </c>
      <c r="H139" s="32">
        <v>0</v>
      </c>
      <c r="I139" s="32">
        <f>ROUND(ROUND(H139,2)*ROUND(G139,3),2)</f>
        <v>0</v>
      </c>
      <c r="O139">
        <f>(I139*21)/100</f>
        <v>0</v>
      </c>
      <c r="P139" t="s">
        <v>22</v>
      </c>
    </row>
    <row r="140" spans="1:5" ht="12.75">
      <c r="A140" s="33" t="s">
        <v>49</v>
      </c>
      <c r="E140" s="34" t="s">
        <v>254</v>
      </c>
    </row>
    <row r="141" spans="1:5" ht="12.75">
      <c r="A141" s="35" t="s">
        <v>51</v>
      </c>
      <c r="E141" s="36" t="s">
        <v>46</v>
      </c>
    </row>
    <row r="142" spans="1:5" ht="12.75">
      <c r="A142" t="s">
        <v>52</v>
      </c>
      <c r="E142" s="34" t="s">
        <v>255</v>
      </c>
    </row>
    <row r="143" spans="1:16" ht="12.75">
      <c r="A143" s="24" t="s">
        <v>44</v>
      </c>
      <c r="B143" s="28" t="s">
        <v>256</v>
      </c>
      <c r="C143" s="28" t="s">
        <v>257</v>
      </c>
      <c r="D143" s="24" t="s">
        <v>46</v>
      </c>
      <c r="E143" s="29" t="s">
        <v>258</v>
      </c>
      <c r="F143" s="30" t="s">
        <v>70</v>
      </c>
      <c r="G143" s="31">
        <v>4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22</v>
      </c>
    </row>
    <row r="144" spans="1:5" ht="12.75">
      <c r="A144" s="33" t="s">
        <v>49</v>
      </c>
      <c r="E144" s="34" t="s">
        <v>259</v>
      </c>
    </row>
    <row r="145" spans="1:5" ht="12.75">
      <c r="A145" s="35" t="s">
        <v>51</v>
      </c>
      <c r="E145" s="36" t="s">
        <v>46</v>
      </c>
    </row>
    <row r="146" spans="1:5" ht="38.25">
      <c r="A146" t="s">
        <v>52</v>
      </c>
      <c r="E146" s="34" t="s">
        <v>260</v>
      </c>
    </row>
    <row r="147" spans="1:16" ht="12.75">
      <c r="A147" s="24" t="s">
        <v>44</v>
      </c>
      <c r="B147" s="28" t="s">
        <v>261</v>
      </c>
      <c r="C147" s="28" t="s">
        <v>262</v>
      </c>
      <c r="D147" s="24" t="s">
        <v>46</v>
      </c>
      <c r="E147" s="29" t="s">
        <v>263</v>
      </c>
      <c r="F147" s="30" t="s">
        <v>132</v>
      </c>
      <c r="G147" s="31">
        <v>2.668</v>
      </c>
      <c r="H147" s="32">
        <v>0</v>
      </c>
      <c r="I147" s="32">
        <f>ROUND(ROUND(H147,2)*ROUND(G147,3),2)</f>
        <v>0</v>
      </c>
      <c r="O147">
        <f>(I147*21)/100</f>
        <v>0</v>
      </c>
      <c r="P147" t="s">
        <v>22</v>
      </c>
    </row>
    <row r="148" spans="1:5" ht="12.75">
      <c r="A148" s="33" t="s">
        <v>49</v>
      </c>
      <c r="E148" s="34" t="s">
        <v>264</v>
      </c>
    </row>
    <row r="149" spans="1:5" ht="12.75">
      <c r="A149" s="35" t="s">
        <v>51</v>
      </c>
      <c r="E149" s="36" t="s">
        <v>265</v>
      </c>
    </row>
    <row r="150" spans="1:5" ht="38.25">
      <c r="A150" t="s">
        <v>52</v>
      </c>
      <c r="E150" s="34" t="s">
        <v>260</v>
      </c>
    </row>
    <row r="151" spans="1:18" ht="12.75" customHeight="1">
      <c r="A151" s="12" t="s">
        <v>42</v>
      </c>
      <c r="B151" s="12"/>
      <c r="C151" s="38" t="s">
        <v>39</v>
      </c>
      <c r="D151" s="12"/>
      <c r="E151" s="26" t="s">
        <v>67</v>
      </c>
      <c r="F151" s="12"/>
      <c r="G151" s="12"/>
      <c r="H151" s="12"/>
      <c r="I151" s="39">
        <f>0+Q151</f>
        <v>0</v>
      </c>
      <c r="O151">
        <f>0+R151</f>
        <v>0</v>
      </c>
      <c r="Q151">
        <f>0+I152+I156+I160+I164+I168+I172+I176</f>
        <v>0</v>
      </c>
      <c r="R151">
        <f>0+O152+O156+O160+O164+O168+O172+O176</f>
        <v>0</v>
      </c>
    </row>
    <row r="152" spans="1:16" ht="12.75">
      <c r="A152" s="24" t="s">
        <v>44</v>
      </c>
      <c r="B152" s="28" t="s">
        <v>266</v>
      </c>
      <c r="C152" s="28" t="s">
        <v>267</v>
      </c>
      <c r="D152" s="24" t="s">
        <v>46</v>
      </c>
      <c r="E152" s="29" t="s">
        <v>268</v>
      </c>
      <c r="F152" s="30" t="s">
        <v>247</v>
      </c>
      <c r="G152" s="31">
        <v>6.8</v>
      </c>
      <c r="H152" s="32">
        <v>0</v>
      </c>
      <c r="I152" s="32">
        <f>ROUND(ROUND(H152,2)*ROUND(G152,3),2)</f>
        <v>0</v>
      </c>
      <c r="O152">
        <f>(I152*21)/100</f>
        <v>0</v>
      </c>
      <c r="P152" t="s">
        <v>22</v>
      </c>
    </row>
    <row r="153" spans="1:5" ht="12.75">
      <c r="A153" s="33" t="s">
        <v>49</v>
      </c>
      <c r="E153" s="34" t="s">
        <v>269</v>
      </c>
    </row>
    <row r="154" spans="1:5" ht="12.75">
      <c r="A154" s="35" t="s">
        <v>51</v>
      </c>
      <c r="E154" s="36" t="s">
        <v>270</v>
      </c>
    </row>
    <row r="155" spans="1:5" ht="63.75">
      <c r="A155" t="s">
        <v>52</v>
      </c>
      <c r="E155" s="34" t="s">
        <v>271</v>
      </c>
    </row>
    <row r="156" spans="1:16" ht="25.5">
      <c r="A156" s="24" t="s">
        <v>44</v>
      </c>
      <c r="B156" s="28" t="s">
        <v>272</v>
      </c>
      <c r="C156" s="28" t="s">
        <v>273</v>
      </c>
      <c r="D156" s="24" t="s">
        <v>46</v>
      </c>
      <c r="E156" s="29" t="s">
        <v>274</v>
      </c>
      <c r="F156" s="30" t="s">
        <v>247</v>
      </c>
      <c r="G156" s="31">
        <v>245.7</v>
      </c>
      <c r="H156" s="32">
        <v>0</v>
      </c>
      <c r="I156" s="32">
        <f>ROUND(ROUND(H156,2)*ROUND(G156,3),2)</f>
        <v>0</v>
      </c>
      <c r="O156">
        <f>(I156*21)/100</f>
        <v>0</v>
      </c>
      <c r="P156" t="s">
        <v>22</v>
      </c>
    </row>
    <row r="157" spans="1:5" ht="12.75">
      <c r="A157" s="33" t="s">
        <v>49</v>
      </c>
      <c r="E157" s="34" t="s">
        <v>46</v>
      </c>
    </row>
    <row r="158" spans="1:5" ht="12.75">
      <c r="A158" s="35" t="s">
        <v>51</v>
      </c>
      <c r="E158" s="36" t="s">
        <v>275</v>
      </c>
    </row>
    <row r="159" spans="1:5" ht="89.25">
      <c r="A159" t="s">
        <v>52</v>
      </c>
      <c r="E159" s="34" t="s">
        <v>276</v>
      </c>
    </row>
    <row r="160" spans="1:16" ht="12.75">
      <c r="A160" s="24" t="s">
        <v>44</v>
      </c>
      <c r="B160" s="28" t="s">
        <v>277</v>
      </c>
      <c r="C160" s="28" t="s">
        <v>278</v>
      </c>
      <c r="D160" s="24" t="s">
        <v>46</v>
      </c>
      <c r="E160" s="29" t="s">
        <v>279</v>
      </c>
      <c r="F160" s="30" t="s">
        <v>247</v>
      </c>
      <c r="G160" s="31">
        <v>6</v>
      </c>
      <c r="H160" s="32">
        <v>0</v>
      </c>
      <c r="I160" s="32">
        <f>ROUND(ROUND(H160,2)*ROUND(G160,3),2)</f>
        <v>0</v>
      </c>
      <c r="O160">
        <f>(I160*21)/100</f>
        <v>0</v>
      </c>
      <c r="P160" t="s">
        <v>22</v>
      </c>
    </row>
    <row r="161" spans="1:5" ht="12.75">
      <c r="A161" s="33" t="s">
        <v>49</v>
      </c>
      <c r="E161" s="34" t="s">
        <v>280</v>
      </c>
    </row>
    <row r="162" spans="1:5" ht="12.75">
      <c r="A162" s="35" t="s">
        <v>51</v>
      </c>
      <c r="E162" s="36" t="s">
        <v>46</v>
      </c>
    </row>
    <row r="163" spans="1:5" ht="76.5">
      <c r="A163" t="s">
        <v>52</v>
      </c>
      <c r="E163" s="34" t="s">
        <v>281</v>
      </c>
    </row>
    <row r="164" spans="1:16" ht="12.75">
      <c r="A164" s="24" t="s">
        <v>44</v>
      </c>
      <c r="B164" s="28" t="s">
        <v>282</v>
      </c>
      <c r="C164" s="28" t="s">
        <v>283</v>
      </c>
      <c r="D164" s="24" t="s">
        <v>46</v>
      </c>
      <c r="E164" s="29" t="s">
        <v>284</v>
      </c>
      <c r="F164" s="30" t="s">
        <v>70</v>
      </c>
      <c r="G164" s="31">
        <v>1</v>
      </c>
      <c r="H164" s="32">
        <v>0</v>
      </c>
      <c r="I164" s="32">
        <f>ROUND(ROUND(H164,2)*ROUND(G164,3),2)</f>
        <v>0</v>
      </c>
      <c r="O164">
        <f>(I164*21)/100</f>
        <v>0</v>
      </c>
      <c r="P164" t="s">
        <v>22</v>
      </c>
    </row>
    <row r="165" spans="1:5" ht="12.75">
      <c r="A165" s="33" t="s">
        <v>49</v>
      </c>
      <c r="E165" s="34" t="s">
        <v>285</v>
      </c>
    </row>
    <row r="166" spans="1:5" ht="12.75">
      <c r="A166" s="35" t="s">
        <v>51</v>
      </c>
      <c r="E166" s="36" t="s">
        <v>46</v>
      </c>
    </row>
    <row r="167" spans="1:5" ht="127.5">
      <c r="A167" t="s">
        <v>52</v>
      </c>
      <c r="E167" s="34" t="s">
        <v>286</v>
      </c>
    </row>
    <row r="168" spans="1:16" ht="12.75">
      <c r="A168" s="24" t="s">
        <v>44</v>
      </c>
      <c r="B168" s="28" t="s">
        <v>287</v>
      </c>
      <c r="C168" s="28" t="s">
        <v>288</v>
      </c>
      <c r="D168" s="24" t="s">
        <v>46</v>
      </c>
      <c r="E168" s="29" t="s">
        <v>289</v>
      </c>
      <c r="F168" s="30" t="s">
        <v>132</v>
      </c>
      <c r="G168" s="31">
        <v>0.42</v>
      </c>
      <c r="H168" s="32">
        <v>0</v>
      </c>
      <c r="I168" s="32">
        <f>ROUND(ROUND(H168,2)*ROUND(G168,3),2)</f>
        <v>0</v>
      </c>
      <c r="O168">
        <f>(I168*21)/100</f>
        <v>0</v>
      </c>
      <c r="P168" t="s">
        <v>22</v>
      </c>
    </row>
    <row r="169" spans="1:5" ht="25.5">
      <c r="A169" s="33" t="s">
        <v>49</v>
      </c>
      <c r="E169" s="34" t="s">
        <v>290</v>
      </c>
    </row>
    <row r="170" spans="1:5" ht="12.75">
      <c r="A170" s="35" t="s">
        <v>51</v>
      </c>
      <c r="E170" s="36" t="s">
        <v>291</v>
      </c>
    </row>
    <row r="171" spans="1:5" ht="114.75">
      <c r="A171" t="s">
        <v>52</v>
      </c>
      <c r="E171" s="34" t="s">
        <v>292</v>
      </c>
    </row>
    <row r="172" spans="1:16" ht="12.75">
      <c r="A172" s="24" t="s">
        <v>44</v>
      </c>
      <c r="B172" s="28" t="s">
        <v>293</v>
      </c>
      <c r="C172" s="28" t="s">
        <v>294</v>
      </c>
      <c r="D172" s="24" t="s">
        <v>46</v>
      </c>
      <c r="E172" s="29" t="s">
        <v>295</v>
      </c>
      <c r="F172" s="30" t="s">
        <v>247</v>
      </c>
      <c r="G172" s="31">
        <v>7.3</v>
      </c>
      <c r="H172" s="32">
        <v>0</v>
      </c>
      <c r="I172" s="32">
        <f>ROUND(ROUND(H172,2)*ROUND(G172,3),2)</f>
        <v>0</v>
      </c>
      <c r="O172">
        <f>(I172*21)/100</f>
        <v>0</v>
      </c>
      <c r="P172" t="s">
        <v>22</v>
      </c>
    </row>
    <row r="173" spans="1:5" ht="12.75">
      <c r="A173" s="33" t="s">
        <v>49</v>
      </c>
      <c r="E173" s="34" t="s">
        <v>296</v>
      </c>
    </row>
    <row r="174" spans="1:5" ht="12.75">
      <c r="A174" s="35" t="s">
        <v>51</v>
      </c>
      <c r="E174" s="36" t="s">
        <v>46</v>
      </c>
    </row>
    <row r="175" spans="1:5" ht="127.5">
      <c r="A175" t="s">
        <v>52</v>
      </c>
      <c r="E175" s="34" t="s">
        <v>297</v>
      </c>
    </row>
    <row r="176" spans="1:16" ht="12.75">
      <c r="A176" s="24" t="s">
        <v>44</v>
      </c>
      <c r="B176" s="28" t="s">
        <v>298</v>
      </c>
      <c r="C176" s="28" t="s">
        <v>299</v>
      </c>
      <c r="D176" s="24" t="s">
        <v>46</v>
      </c>
      <c r="E176" s="29" t="s">
        <v>300</v>
      </c>
      <c r="F176" s="30" t="s">
        <v>247</v>
      </c>
      <c r="G176" s="31">
        <v>4</v>
      </c>
      <c r="H176" s="32">
        <v>0</v>
      </c>
      <c r="I176" s="32">
        <f>ROUND(ROUND(H176,2)*ROUND(G176,3),2)</f>
        <v>0</v>
      </c>
      <c r="O176">
        <f>(I176*21)/100</f>
        <v>0</v>
      </c>
      <c r="P176" t="s">
        <v>22</v>
      </c>
    </row>
    <row r="177" spans="1:5" ht="25.5">
      <c r="A177" s="33" t="s">
        <v>49</v>
      </c>
      <c r="E177" s="34" t="s">
        <v>301</v>
      </c>
    </row>
    <row r="178" spans="1:5" ht="12.75">
      <c r="A178" s="35" t="s">
        <v>51</v>
      </c>
      <c r="E178" s="36" t="s">
        <v>46</v>
      </c>
    </row>
    <row r="179" spans="1:5" ht="89.25">
      <c r="A179" t="s">
        <v>52</v>
      </c>
      <c r="E179" s="34" t="s">
        <v>302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Marecek</cp:lastModifiedBy>
  <dcterms:modified xsi:type="dcterms:W3CDTF">2022-07-13T04:47:25Z</dcterms:modified>
  <cp:category/>
  <cp:version/>
  <cp:contentType/>
  <cp:contentStatus/>
</cp:coreProperties>
</file>