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01 - Demontáž stožárů VO" sheetId="2" r:id="rId2"/>
    <sheet name="SO02 - Montáž stožárů VO" sheetId="3" r:id="rId3"/>
    <sheet name="Pokyny pro vyplnění" sheetId="4" r:id="rId4"/>
  </sheets>
  <definedNames>
    <definedName name="_xlnm._FilterDatabase" localSheetId="1" hidden="1">'SO01 - Demontáž stožárů VO'!$C$86:$L$107</definedName>
    <definedName name="_xlnm._FilterDatabase" localSheetId="2" hidden="1">'SO02 - Montáž stožárů VO'!$C$91:$L$201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'SO01 - Demontáž stožárů VO'!$C$4:$K$41,'SO01 - Demontáž stožárů VO'!$C$47:$K$68,'SO01 - Demontáž stožárů VO'!$C$74:$L$107</definedName>
    <definedName name="_xlnm.Print_Area" localSheetId="2">'SO02 - Montáž stožárů VO'!$C$4:$K$41,'SO02 - Montáž stožárů VO'!$C$47:$K$73,'SO02 - Montáž stožárů VO'!$C$79:$L$201</definedName>
    <definedName name="_xlnm.Print_Titles" localSheetId="0">'Rekapitulace stavby'!$52:$52</definedName>
    <definedName name="_xlnm.Print_Titles" localSheetId="1">'SO01 - Demontáž stožárů VO'!$86:$86</definedName>
    <definedName name="_xlnm.Print_Titles" localSheetId="2">'SO02 - Montáž stožárů VO'!$91:$91</definedName>
  </definedNames>
  <calcPr calcId="145621"/>
</workbook>
</file>

<file path=xl/sharedStrings.xml><?xml version="1.0" encoding="utf-8"?>
<sst xmlns="http://schemas.openxmlformats.org/spreadsheetml/2006/main" count="2615" uniqueCount="784">
  <si>
    <t>Export Komplet</t>
  </si>
  <si>
    <t>VZ</t>
  </si>
  <si>
    <t>2.0</t>
  </si>
  <si>
    <t>ZAMOK</t>
  </si>
  <si>
    <t>False</t>
  </si>
  <si>
    <t>True</t>
  </si>
  <si>
    <t>{ff3f6f64-f5bf-4bd7-a9e7-61e955b1e6b7}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</si>
  <si>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</si>
  <si>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</si>
  <si>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</si>
  <si>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</si>
  <si>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</si>
  <si>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</si>
  <si>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</si>
  <si>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</si>
  <si>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1814200H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</si>
  <si>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</si>
  <si>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</si>
  <si>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Veřejné osvětlení na ul. Štefánikova u ČS v Novém Jičíně</t>
  </si>
  <si>
    <t>KSO:</t>
  </si>
  <si>
    <t/>
  </si>
  <si>
    <t>CC-CZ:</t>
  </si>
  <si>
    <t>Místo:</t>
  </si>
  <si>
    <t xml:space="preserve"> </t>
  </si>
  <si>
    <t>Datum:</t>
  </si>
  <si>
    <t>22. 8. 2020</t>
  </si>
  <si>
    <t>Zadavatel:</t>
  </si>
  <si>
    <t>IČ:</t>
  </si>
  <si>
    <t>DIČ:</t>
  </si>
  <si>
    <t>Uchazeč:</t>
  </si>
  <si>
    <t>Vyplň údaj</t>
  </si>
  <si>
    <t>Projektant:</t>
  </si>
  <si>
    <t>Ing. Jiří Horák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</si>
  <si>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</si>
  <si>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</si>
  <si>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</si>
  <si>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</si>
  <si>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</si>
  <si>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</si>
  <si>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</si>
  <si>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</si>
  <si>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</si>
  <si>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</si>
  <si>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</si>
  <si>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</si>
  <si>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</si>
  <si>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</si>
  <si>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</si>
  <si>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</si>
  <si>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</si>
  <si>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</si>
  <si>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</si>
  <si>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</si>
  <si>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</si>
  <si>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</si>
  <si>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</si>
  <si>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</si>
  <si>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</si>
  <si>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</si>
  <si>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</si>
  <si>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</si>
  <si>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</si>
  <si>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</si>
  <si>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</si>
  <si>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</si>
  <si>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</si>
  <si>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</si>
  <si>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</si>
  <si>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</si>
  <si>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</si>
  <si>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</si>
  <si>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</si>
  <si>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</si>
  <si>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</si>
  <si>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</si>
  <si>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</si>
  <si>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</si>
  <si>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</si>
  <si>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Demontáž stožárů VO</t>
  </si>
  <si>
    <t>STA</t>
  </si>
  <si>
    <t>1</t>
  </si>
  <si>
    <t>{124a6807-f405-4676-98bb-cdb46b31e17c}</t>
  </si>
  <si>
    <t>2</t>
  </si>
  <si>
    <t>SO02</t>
  </si>
  <si>
    <t>Montáž stožárů VO</t>
  </si>
  <si>
    <t>{d61692cd-792d-474d-81e4-eb522d0ff869}</t>
  </si>
  <si>
    <t>KRYCÍ LIST SOUPISU PRACÍ</t>
  </si>
  <si>
    <t>Objekt:</t>
  </si>
  <si>
    <t>SO01 - Demontáž stožárů VO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</si>
  <si>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</si>
  <si>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</si>
  <si>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</si>
  <si>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</si>
  <si>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</si>
  <si>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</si>
  <si>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</si>
  <si>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</si>
  <si>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</si>
  <si>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</si>
  <si>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</si>
  <si>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</si>
  <si>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</si>
  <si>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</si>
  <si>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</si>
  <si>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</si>
  <si>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</si>
  <si>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</si>
  <si>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</si>
  <si>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</si>
  <si>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</si>
  <si>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</si>
  <si>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</si>
  <si>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</si>
  <si>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</si>
  <si>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</si>
  <si>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</si>
  <si>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</si>
  <si>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</si>
  <si>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</si>
  <si>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</si>
  <si>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</si>
  <si>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</si>
  <si>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</si>
  <si>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</si>
  <si>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</si>
  <si>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12</t>
  </si>
  <si>
    <t>K</t>
  </si>
  <si>
    <t>1566</t>
  </si>
  <si>
    <t>Likvidace betonu, naložení, odvoz, skladka</t>
  </si>
  <si>
    <t>m3</t>
  </si>
  <si>
    <t>4</t>
  </si>
  <si>
    <t>1382969326</t>
  </si>
  <si>
    <t>13</t>
  </si>
  <si>
    <t>886445</t>
  </si>
  <si>
    <t>Odvoz a likvidace stožárů VO</t>
  </si>
  <si>
    <t>ks</t>
  </si>
  <si>
    <t>1713209944</t>
  </si>
  <si>
    <t>7</t>
  </si>
  <si>
    <t>961044111</t>
  </si>
  <si>
    <t>Bourání základů z betonu prostého</t>
  </si>
  <si>
    <t>CS ÚRS 2020 01</t>
  </si>
  <si>
    <t>231936216</t>
  </si>
  <si>
    <t>PSV</t>
  </si>
  <si>
    <t>Práce a dodávky PSV</t>
  </si>
  <si>
    <t>741</t>
  </si>
  <si>
    <t>Elektroinstalace - silnoproud</t>
  </si>
  <si>
    <t>10</t>
  </si>
  <si>
    <t>741122211</t>
  </si>
  <si>
    <t>Demontáž kabelů měděných bez ukončení uložených volně nebo v liště plných kulatých (CYKY) počtu a průřezu žil 3x1,5 až 6 mm2</t>
  </si>
  <si>
    <t>m</t>
  </si>
  <si>
    <t>16</t>
  </si>
  <si>
    <t>-1946641109</t>
  </si>
  <si>
    <t>11</t>
  </si>
  <si>
    <t>741123226</t>
  </si>
  <si>
    <t>Demontáž kabelů hliníkových bez ukončení uložených volně plných nebo laněných kulatých (AYKY) počtu a průřezu žil 4x35 až 50 mm2</t>
  </si>
  <si>
    <t>1567749713</t>
  </si>
  <si>
    <t>741373002</t>
  </si>
  <si>
    <t>Demontáž svítidel výbojkových se zapojením vodičů průmyslových nebo venkovních na výložník</t>
  </si>
  <si>
    <t>kus</t>
  </si>
  <si>
    <t>-1672141793</t>
  </si>
  <si>
    <t>8</t>
  </si>
  <si>
    <t>741410021</t>
  </si>
  <si>
    <t>Demontáž uzemňovacího vedení s odpojením pomocí svorek v zemi pásku průřezu do 120 mm2 v městské zástavbě</t>
  </si>
  <si>
    <t>751875821</t>
  </si>
  <si>
    <t>741420022</t>
  </si>
  <si>
    <t>Demontáž hromosvodného vedení svorek se 3 a více šrouby</t>
  </si>
  <si>
    <t>751148048</t>
  </si>
  <si>
    <t>M</t>
  </si>
  <si>
    <t>Práce a dodávky M</t>
  </si>
  <si>
    <t>3</t>
  </si>
  <si>
    <t>21-M</t>
  </si>
  <si>
    <t>Elektromontáže</t>
  </si>
  <si>
    <t>5</t>
  </si>
  <si>
    <t>210100001</t>
  </si>
  <si>
    <t>Odpojení vodičů izolovaných s označením a zapojením v rozváděči nebo na přístroji průřezu žíly do 2,5 mm2</t>
  </si>
  <si>
    <t>64</t>
  </si>
  <si>
    <t>263012520</t>
  </si>
  <si>
    <t>210100005</t>
  </si>
  <si>
    <t>Odpojení vodičů izolovaných s označením a zapojením v rozváděči nebo na přístroji průřezu žíly do 35 mm2</t>
  </si>
  <si>
    <t>434140144</t>
  </si>
  <si>
    <t>210204011</t>
  </si>
  <si>
    <t>Demontáž stožárů osvětlení, bez zemních prací ocelových samostatně stojících, délky do 12 m s výložníkem</t>
  </si>
  <si>
    <t>-1560932100</t>
  </si>
  <si>
    <t>VV</t>
  </si>
  <si>
    <t>30*0,5 'Přepočtené koeficientem množství</t>
  </si>
  <si>
    <t>210204201</t>
  </si>
  <si>
    <t>Demontáž elektrovýzbroje stožárů osvětlení 1 okruh</t>
  </si>
  <si>
    <t>1437718451</t>
  </si>
  <si>
    <t>6</t>
  </si>
  <si>
    <t>210204202</t>
  </si>
  <si>
    <t>Demontáž elektrovýzbroje stožárů osvětlení 2 okruhy</t>
  </si>
  <si>
    <t>-1902103042</t>
  </si>
  <si>
    <t>SO02 - Montáž stožárů VO</t>
  </si>
  <si>
    <t>HZS - Hodinové zúčtovací sazby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</si>
  <si>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</si>
  <si>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</si>
  <si>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</si>
  <si>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</si>
  <si>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</si>
  <si>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 xml:space="preserve">    VRN8 - Přesun stavebních kapacit</t>
  </si>
  <si>
    <t>101</t>
  </si>
  <si>
    <t>741122134</t>
  </si>
  <si>
    <t>Montáž kabelů měděných bez ukončení uložených v trubkách zatažených plných kulatých nebo bezhalogenových (CYKY) počtu a průřezu žil 4x16 až 25 mm2</t>
  </si>
  <si>
    <t>1834238260</t>
  </si>
  <si>
    <t>102</t>
  </si>
  <si>
    <t>PKB.711030</t>
  </si>
  <si>
    <t>CYKY-J 4x16 RE</t>
  </si>
  <si>
    <t>km</t>
  </si>
  <si>
    <t>32</t>
  </si>
  <si>
    <t>911345590</t>
  </si>
  <si>
    <t>0,177*1,05 'Přepočtené koeficientem množství</t>
  </si>
  <si>
    <t>72</t>
  </si>
  <si>
    <t>741440031</t>
  </si>
  <si>
    <t>Montáž zemnicích desek a tyčí s připojením na svodové nebo uzemňovací vedení bez příslušenství tyčí, délky do 2 m</t>
  </si>
  <si>
    <t>1313026532</t>
  </si>
  <si>
    <t>73</t>
  </si>
  <si>
    <t>35442090</t>
  </si>
  <si>
    <t>tyč zemnící 2m FeZn</t>
  </si>
  <si>
    <t>-47691795</t>
  </si>
  <si>
    <t>55</t>
  </si>
  <si>
    <t>741810002</t>
  </si>
  <si>
    <t>Zkoušky a prohlídky elektrických rozvodů a zařízení celková prohlídka a vyhotovení revizní zprávy pro objem montážních prací přes 100 do 500 tis. Kč</t>
  </si>
  <si>
    <t>803406007</t>
  </si>
  <si>
    <t>104</t>
  </si>
  <si>
    <t>MARKZI</t>
  </si>
  <si>
    <t>Žlab kabelový betonový 100X100X500  KZ1 (1000169590)</t>
  </si>
  <si>
    <t>181109756</t>
  </si>
  <si>
    <t>52</t>
  </si>
  <si>
    <t>210100152</t>
  </si>
  <si>
    <t>Ukončení kabelů smršťovací záklopkou nebo páskou se zapojením bez letování počtu a průřezu žil do 4 x 35 mm2</t>
  </si>
  <si>
    <t>-1582790480</t>
  </si>
  <si>
    <t>53</t>
  </si>
  <si>
    <t>1503501</t>
  </si>
  <si>
    <t>KABELOVA KONCOVKA KSCZ4X 16-50 BALENI</t>
  </si>
  <si>
    <t>256</t>
  </si>
  <si>
    <t>-1869164272</t>
  </si>
  <si>
    <t>54</t>
  </si>
  <si>
    <t>210120101</t>
  </si>
  <si>
    <t>Montáž pojistek se zapojením vodičů závitových pojistkových částí pojistkových patron do 60 A se styčným kroužkem</t>
  </si>
  <si>
    <t>738024881</t>
  </si>
  <si>
    <t>34523415</t>
  </si>
  <si>
    <t>vložka pojistková E27 normální 2410 10A</t>
  </si>
  <si>
    <t>128</t>
  </si>
  <si>
    <t>732224157</t>
  </si>
  <si>
    <t>2102020130</t>
  </si>
  <si>
    <t>Montáž svítidel LED se zapojením vodičů průmyslových nebo venkovních na výložník</t>
  </si>
  <si>
    <t>1517759300</t>
  </si>
  <si>
    <t>3487430400</t>
  </si>
  <si>
    <t>LED svítidlo pro komunikace DM50 80LED 21500lm CLO 730 - 3000 K el.tř.II DIM23 Dark grey 10714 60 mm P-start 148W  P-end 154W P-av vč. stmívání 118,7W</t>
  </si>
  <si>
    <t>1224269434</t>
  </si>
  <si>
    <t>56</t>
  </si>
  <si>
    <t>348743041</t>
  </si>
  <si>
    <t>LED svítidlo pro komunikaceDN50 80LED 19000lm CLO 730 - 3000 K el.tř.II DIM23 Dark grey 10714 60 mm P-start 126W  P-end 132W P-av vč. stmívání 101,4W</t>
  </si>
  <si>
    <t>1308616663</t>
  </si>
  <si>
    <t>78</t>
  </si>
  <si>
    <t>3487430412</t>
  </si>
  <si>
    <t>LED svítidlo pro komunikace   DM50 80LED 18000lm CLO 730 - 3000 K el.tř.II DIM23 Dark grey 10714 60 mm P-start 118W  P-end 122W P-av vč. stmívání 94,3W</t>
  </si>
  <si>
    <t>-484857262</t>
  </si>
  <si>
    <t>79</t>
  </si>
  <si>
    <t>3487430413</t>
  </si>
  <si>
    <t>LED svítidlo pro komunikace   DX10 80LED 16000lm CLO 730 - 3000 K el.tř.II DIM23 Dark grey 10714 60 mm P-start 104W  P-end 106W P-av vč. stmívání 82,5W</t>
  </si>
  <si>
    <t>1923973862</t>
  </si>
  <si>
    <t>80</t>
  </si>
  <si>
    <t>3487430414</t>
  </si>
  <si>
    <t>LED svítidlo pro komunikace   DW50 80LED 13000lm CLO 730 - 3000 K el.tř.II DIM23 Dark grey 10714 60 mm P-start 83W  P-end 84W P-av vč. stmívání 65,6W</t>
  </si>
  <si>
    <t>-995202402</t>
  </si>
  <si>
    <t>81</t>
  </si>
  <si>
    <t>3487430415</t>
  </si>
  <si>
    <t>LED svítidlo pro komunikace  DS50 40LED 7500lm CLO 730 - 3000 K el.tř.II DIM23 Dark grey 10714 60 mm P-start 49W  P-end 50W P-av vč. stmívání 38,9W</t>
  </si>
  <si>
    <t>768783197</t>
  </si>
  <si>
    <t>82</t>
  </si>
  <si>
    <t>210204002</t>
  </si>
  <si>
    <t>Montáž stožárů osvětlení, bez zemních prací parkových ocelových</t>
  </si>
  <si>
    <t>-1019069096</t>
  </si>
  <si>
    <t>83</t>
  </si>
  <si>
    <t>122552</t>
  </si>
  <si>
    <t xml:space="preserve">Bezapticový osvětlovací hliníkovový stožár parkový 6m, bez vyložení </t>
  </si>
  <si>
    <t>845470795</t>
  </si>
  <si>
    <t>Montáž stožárů osvětlení, bez zemních prací ocelových samostatně stojících, délky do 12 m</t>
  </si>
  <si>
    <t>2130664496</t>
  </si>
  <si>
    <t>31674069</t>
  </si>
  <si>
    <t xml:space="preserve">Bezpaticový osvětlovací  stožár uliční, kuželový 10/89/4, 10m, ochr. mažeta </t>
  </si>
  <si>
    <t>-1702369982</t>
  </si>
  <si>
    <t>102456</t>
  </si>
  <si>
    <t xml:space="preserve">Plech nebo keramická deska dlaždice pod stožár </t>
  </si>
  <si>
    <t>-1837468678</t>
  </si>
  <si>
    <t>58</t>
  </si>
  <si>
    <t>210204103</t>
  </si>
  <si>
    <t>Montáž výložníků osvětlení jednoramenných sloupových, hmotnosti do 35 kg</t>
  </si>
  <si>
    <t>-1441869145</t>
  </si>
  <si>
    <t>34844471</t>
  </si>
  <si>
    <t>Výložník UD 1/89 - 2000, 2,0m</t>
  </si>
  <si>
    <t>-511457375</t>
  </si>
  <si>
    <t>57</t>
  </si>
  <si>
    <t>210204105</t>
  </si>
  <si>
    <t>Montáž výložníků osvětlení dvouramenných sloupových, hmotnosti do 70 kg</t>
  </si>
  <si>
    <t>683274544</t>
  </si>
  <si>
    <t>59</t>
  </si>
  <si>
    <t>34844472</t>
  </si>
  <si>
    <t>Výložník UD 2/89 - 2000/90, 2,0m</t>
  </si>
  <si>
    <t>-1107626967</t>
  </si>
  <si>
    <t>84</t>
  </si>
  <si>
    <t>348444723</t>
  </si>
  <si>
    <t>Výložník UD 2/89 - 2000/180, 2,0m</t>
  </si>
  <si>
    <t>156066530</t>
  </si>
  <si>
    <t>14</t>
  </si>
  <si>
    <t>Montáž elektrovýzbroje stožárů osvětlení 1 okruh</t>
  </si>
  <si>
    <t>795366374</t>
  </si>
  <si>
    <t>10.549.213</t>
  </si>
  <si>
    <t>Výzbroj stožárová výzbroj 1 poj. na 2xAYKY 4X35</t>
  </si>
  <si>
    <t>KS</t>
  </si>
  <si>
    <t>25917773</t>
  </si>
  <si>
    <t>60</t>
  </si>
  <si>
    <t>Montáž elektrovýzbroje stožárů osvětlení 2 okruhy</t>
  </si>
  <si>
    <t>2022678541</t>
  </si>
  <si>
    <t>61</t>
  </si>
  <si>
    <t>10.549.214</t>
  </si>
  <si>
    <t>Výzbroj stožárová výzbroj 2 poj. na 2xAYKY 4X35</t>
  </si>
  <si>
    <t>640513413</t>
  </si>
  <si>
    <t>76</t>
  </si>
  <si>
    <t>210220020</t>
  </si>
  <si>
    <t>Montáž uzemňovacího vedení s upevněním, propojením a připojením pomocí svorek v zemi s izolací spojů vodičů FeZn páskou průřezu do 120 mm2 v městské zástavbě</t>
  </si>
  <si>
    <t>1971432752</t>
  </si>
  <si>
    <t>77</t>
  </si>
  <si>
    <t>35442062</t>
  </si>
  <si>
    <t>pás zemnící 30x4mm FeZn</t>
  </si>
  <si>
    <t>kg</t>
  </si>
  <si>
    <t>-2073977729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</si>
  <si>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</si>
  <si>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</si>
  <si>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-1146843839</t>
  </si>
  <si>
    <t>17</t>
  </si>
  <si>
    <t>35441073</t>
  </si>
  <si>
    <t>drát D 10mm FeZn</t>
  </si>
  <si>
    <t>254489451</t>
  </si>
  <si>
    <t>18</t>
  </si>
  <si>
    <t>210220301</t>
  </si>
  <si>
    <t>Montáž hromosvodného vedení svorek se 2 šrouby</t>
  </si>
  <si>
    <t>-941592061</t>
  </si>
  <si>
    <t>19</t>
  </si>
  <si>
    <t>35441895</t>
  </si>
  <si>
    <t>svorka připojovací k připojení kovových částí</t>
  </si>
  <si>
    <t>460195384</t>
  </si>
  <si>
    <t>20</t>
  </si>
  <si>
    <t>210220302</t>
  </si>
  <si>
    <t>Montáž hromosvodného vedení svorek se 3 a vícešrouby</t>
  </si>
  <si>
    <t>-1451325798</t>
  </si>
  <si>
    <t>35442037</t>
  </si>
  <si>
    <t>svorka uzemnění nerez křížová</t>
  </si>
  <si>
    <t>1183349006</t>
  </si>
  <si>
    <t>22</t>
  </si>
  <si>
    <t>210813011</t>
  </si>
  <si>
    <t>Montáž izolovaných kabelů měděných do 1 kV bez ukončení plných a kulatých (CYKY, CHKE-R,...) uložených pevně počtu a průřezu žil 3x1,5 až 6 mm2</t>
  </si>
  <si>
    <t>370830160</t>
  </si>
  <si>
    <t>23</t>
  </si>
  <si>
    <t>34111030</t>
  </si>
  <si>
    <t>kabel silový s Cu jádrem 1kV 3x1,5mm2</t>
  </si>
  <si>
    <t>-1232016103</t>
  </si>
  <si>
    <t>62</t>
  </si>
  <si>
    <t>210902013</t>
  </si>
  <si>
    <t>Montáž stáva. izolovaných kabelů hliníkových do 1 kV bez ukončení plných nebo laněných kulatých (AYKY,...) uložených volně počtu a průřezu žil 4x35 mm2</t>
  </si>
  <si>
    <t>453146030</t>
  </si>
  <si>
    <t>26</t>
  </si>
  <si>
    <t>210950101</t>
  </si>
  <si>
    <t>Ostatní práce při montáži vodičů, šňůr a kabelů označovací štítek na kabel dalším štítkem</t>
  </si>
  <si>
    <t>-844956319</t>
  </si>
  <si>
    <t>HZS</t>
  </si>
  <si>
    <t>Hodinové zúčtovací sazby</t>
  </si>
  <si>
    <t>42</t>
  </si>
  <si>
    <t>HZS4231</t>
  </si>
  <si>
    <t>Hodinové zúčtovací sazby ostatních profesí revizní a kontrolní činnost technik</t>
  </si>
  <si>
    <t>hod</t>
  </si>
  <si>
    <t>512</t>
  </si>
  <si>
    <t>-1457879419</t>
  </si>
  <si>
    <t>46-M</t>
  </si>
  <si>
    <t>Zemní práce při extr.mont.pracích</t>
  </si>
  <si>
    <t>28</t>
  </si>
  <si>
    <t>460010024</t>
  </si>
  <si>
    <t>Vytyčení trasy vedení kabelového (podzemního) v zastavěném prostoru</t>
  </si>
  <si>
    <t>-592514568</t>
  </si>
  <si>
    <t>99</t>
  </si>
  <si>
    <t>460030022</t>
  </si>
  <si>
    <t>Přípravné terénní práce odstranění dřevitého porostu z keřů nebo stromků průměru kmenů do 5 cm včetně odstranění kořenů a složení do hromad nebo naložení na dopravní prostředek měkkého hustého</t>
  </si>
  <si>
    <t>m2</t>
  </si>
  <si>
    <t>-1205179358</t>
  </si>
  <si>
    <t>100</t>
  </si>
  <si>
    <t>12552</t>
  </si>
  <si>
    <t>výsadba odstraněných keřů</t>
  </si>
  <si>
    <t>1596504398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</si>
  <si>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</si>
  <si>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</si>
  <si>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1552781002</t>
  </si>
  <si>
    <t>70</t>
  </si>
  <si>
    <t>460030092</t>
  </si>
  <si>
    <t>Přípravné terénní práce vytrhání obrub s odkopáním horniny a lože, s odhozením nebo naložením na dopravní prostředek ležatých chodníkových</t>
  </si>
  <si>
    <t>-607775326</t>
  </si>
  <si>
    <t>92</t>
  </si>
  <si>
    <t>460030174</t>
  </si>
  <si>
    <t>Přípravné terénní práce odstranění podkladu nebo krytu komunikace včetně rozpojení na kusy a zarovnání styčné spáry ze živice, tloušťky přes 15 do 30 cm</t>
  </si>
  <si>
    <t>-1200361273</t>
  </si>
  <si>
    <t>91</t>
  </si>
  <si>
    <t>460030194</t>
  </si>
  <si>
    <t>Přípravné terénní práce řezání spár v podkladu nebo krytu živičném, tloušťky přes 15 do 20 cm</t>
  </si>
  <si>
    <t>1954526673</t>
  </si>
  <si>
    <t>63</t>
  </si>
  <si>
    <t>460050013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</si>
  <si>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8 do 10 m, v hornině třídy 3</t>
  </si>
  <si>
    <t>459085312</t>
  </si>
  <si>
    <t>30</t>
  </si>
  <si>
    <t>460071003</t>
  </si>
  <si>
    <t>Hloubení nezapažených jam strojně pro ostatní konstrukce včetně přemístění výkopku do vzdálenosti 3 m od okraje jámy nebo naložení na dopravní prostředek v hornině třídy 3</t>
  </si>
  <si>
    <t>-1017125602</t>
  </si>
  <si>
    <t>31</t>
  </si>
  <si>
    <t>460080034</t>
  </si>
  <si>
    <t>Základové konstrukce základ bez bednění do rostlé zeminy z monolitického železobetonu bez výztuže tř. C 20/25</t>
  </si>
  <si>
    <t>1145951817</t>
  </si>
  <si>
    <t>109</t>
  </si>
  <si>
    <t>1556</t>
  </si>
  <si>
    <t>beton C20/25 vč. dovozu</t>
  </si>
  <si>
    <t>1615671142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</si>
  <si>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</si>
  <si>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</si>
  <si>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-1193561319</t>
  </si>
  <si>
    <t>97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</si>
  <si>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</si>
  <si>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</si>
  <si>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964987340</t>
  </si>
  <si>
    <t>90</t>
  </si>
  <si>
    <t>460310104</t>
  </si>
  <si>
    <t>Zemní protlaky strojně neřízený zemní protlak ( krtek) řízené horizontální vrtání v hornině tř. 1 až 4 pro protlačení PE trub, v hloubce do 6 m vnějšího průměru vrtu přes 110 do 125 mm</t>
  </si>
  <si>
    <t>2143794667</t>
  </si>
  <si>
    <t>33</t>
  </si>
  <si>
    <t>460421082</t>
  </si>
  <si>
    <t>Kabelové lože včetně podsypu, zhutnění a urovnání povrchu z písku nebo štěrkopísku tloušťky 5 cm nad kabel zakryté plastovou fólií, šířky lože přes 25 do 50 cm</t>
  </si>
  <si>
    <t>-1202696394</t>
  </si>
  <si>
    <t>35</t>
  </si>
  <si>
    <t>900212600100020785</t>
  </si>
  <si>
    <t>Příslušenství k IS - - Výstražná fólie BLESK 220x0,08mm dl.50m červená</t>
  </si>
  <si>
    <t>1775220777</t>
  </si>
  <si>
    <t>105</t>
  </si>
  <si>
    <t>460470001</t>
  </si>
  <si>
    <t>Provizorní zajištění inženýrských sítí ve výkopech potrubí při jejich křížení s kabelem</t>
  </si>
  <si>
    <t>-498329434</t>
  </si>
  <si>
    <t>106</t>
  </si>
  <si>
    <t>460470011</t>
  </si>
  <si>
    <t>Provizorní zajištění inženýrských sítí ve výkopech kabelů při křížení</t>
  </si>
  <si>
    <t>847766277</t>
  </si>
  <si>
    <t>107</t>
  </si>
  <si>
    <t>460470012</t>
  </si>
  <si>
    <t>Provizorní zajištění inženýrských sítí ve výkopech kabelů při souběhu</t>
  </si>
  <si>
    <t>2032474052</t>
  </si>
  <si>
    <t>103</t>
  </si>
  <si>
    <t>460520151</t>
  </si>
  <si>
    <t>Kabelové žlaby nebo kryty křižovatka betonového kabelového žlabu s inženýrskými sítěmi, včetně úpravy dna rýhy a zakrytím žlabu bez zásypu</t>
  </si>
  <si>
    <t>1662314634</t>
  </si>
  <si>
    <t>74</t>
  </si>
  <si>
    <t>460520174</t>
  </si>
  <si>
    <t>Montáž trubek ochranných uložených volně do rýhy plastových ohebných, vnitřního průměru přes 90 do 110 mm</t>
  </si>
  <si>
    <t>179445764</t>
  </si>
  <si>
    <t>38</t>
  </si>
  <si>
    <t>34571352</t>
  </si>
  <si>
    <t>trubka elektroinstalační ohebná dvouplášťová korugovaná (chránička) D 63mm, HDPE+LDPE</t>
  </si>
  <si>
    <t>-177462064</t>
  </si>
  <si>
    <t>37</t>
  </si>
  <si>
    <t>460100022</t>
  </si>
  <si>
    <t>Pouzdro pro stožár 10m,SP 315/1500</t>
  </si>
  <si>
    <t>2014494542</t>
  </si>
  <si>
    <t>108</t>
  </si>
  <si>
    <t>DEN40140SLN</t>
  </si>
  <si>
    <t>Montážní pěna trubičková 750ml</t>
  </si>
  <si>
    <t>-823682236</t>
  </si>
  <si>
    <t>34</t>
  </si>
  <si>
    <t>460560163</t>
  </si>
  <si>
    <t>Zásyp kabelových rýh ručně s uložením výkopku ve vrstvách včetně zhutnění a urovnání povrchu šířky 35 cm hloubky 80 cm, v hornině třídy 3</t>
  </si>
  <si>
    <t>-1950605667</t>
  </si>
  <si>
    <t>98</t>
  </si>
  <si>
    <t>460560303</t>
  </si>
  <si>
    <t>Zásyp kabelových rýh ručně s uložením výkopku ve vrstvách včetně zhutnění a urovnání povrchu šířky 50 cm hloubky 120 cm, v hornině třídy 3</t>
  </si>
  <si>
    <t>-258806933</t>
  </si>
  <si>
    <t>39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</si>
  <si>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</si>
  <si>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</si>
  <si>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1940159782</t>
  </si>
  <si>
    <t>40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</si>
  <si>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</si>
  <si>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</si>
  <si>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1123894689</t>
  </si>
  <si>
    <t>41</t>
  </si>
  <si>
    <t>460620007</t>
  </si>
  <si>
    <t>Úprava terénu zatravnění, včetně dodání osiva a zalití vodou na rovině</t>
  </si>
  <si>
    <t>116971796</t>
  </si>
  <si>
    <t>96</t>
  </si>
  <si>
    <t>460650073</t>
  </si>
  <si>
    <t>Vozovky a chodníky zřízení podkladní vrstvy včetně rozprostření a úpravy podkladu z kameniva obalovaného asfaltem včetně zhutnění, tloušťky přes 10 do 15 cm</t>
  </si>
  <si>
    <t>1597465996</t>
  </si>
  <si>
    <t>94</t>
  </si>
  <si>
    <t>460650074</t>
  </si>
  <si>
    <t>Vozovky a chodníky zřízení podkladní vrstvy včetně rozprostření a úpravy podkladu z kameniva obalovaného asfaltem včetně zhutnění, tloušťky přes 15 do 20 cm</t>
  </si>
  <si>
    <t>-1998324673</t>
  </si>
  <si>
    <t>95</t>
  </si>
  <si>
    <t>460650133</t>
  </si>
  <si>
    <t>Vozovky a chodníky kryt vozovky z litého asfaltu včetně rozprostření, tloušťky přes 3 do 5 cm</t>
  </si>
  <si>
    <t>-570796222</t>
  </si>
  <si>
    <t>93</t>
  </si>
  <si>
    <t>460650135</t>
  </si>
  <si>
    <t>Vozovky a chodníky kryt vozovky z litého asfaltu včetně rozprostření, tloušťky přes 7 do 8 cm</t>
  </si>
  <si>
    <t>-1332749871</t>
  </si>
  <si>
    <t>71</t>
  </si>
  <si>
    <t>460650182</t>
  </si>
  <si>
    <t>Vozovky a chodníky osazení obrubníku betonového do lože z betonu se zatřením spár cementovou maltou ležatého chodníkového</t>
  </si>
  <si>
    <t>1189942644</t>
  </si>
  <si>
    <t>85</t>
  </si>
  <si>
    <t>25516</t>
  </si>
  <si>
    <t>obrubník chodníkový</t>
  </si>
  <si>
    <t>-156480931</t>
  </si>
  <si>
    <t>89</t>
  </si>
  <si>
    <t>460650923</t>
  </si>
  <si>
    <t>Vozovky a chodníky vyspravení krytu komunikací kladení dlažby po překopech pro pokládání kabelů, včetně rozprostření, urovnání a zhutnění podkladu a provedení lože z kameniva těženého z kostek kamenných mozaikových</t>
  </si>
  <si>
    <t>1259141579</t>
  </si>
  <si>
    <t>66</t>
  </si>
  <si>
    <t>460650932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</si>
  <si>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</si>
  <si>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-1858221649</t>
  </si>
  <si>
    <t>67</t>
  </si>
  <si>
    <t>24525</t>
  </si>
  <si>
    <t>kamenivo drc. fr. 4-8 tr.B</t>
  </si>
  <si>
    <t>589700893</t>
  </si>
  <si>
    <t>69</t>
  </si>
  <si>
    <t>24527</t>
  </si>
  <si>
    <t>kamenivo drc. drobne fr. 0-4 tr.B</t>
  </si>
  <si>
    <t>-1748890556</t>
  </si>
  <si>
    <t>68</t>
  </si>
  <si>
    <t>24526</t>
  </si>
  <si>
    <t>kamenivo drc. fr. 63-125 tr.B</t>
  </si>
  <si>
    <t>-703978614</t>
  </si>
  <si>
    <t>87</t>
  </si>
  <si>
    <t>221566</t>
  </si>
  <si>
    <t>kostka dlažební malá</t>
  </si>
  <si>
    <t>-557732182</t>
  </si>
  <si>
    <t>88</t>
  </si>
  <si>
    <t>25463</t>
  </si>
  <si>
    <t>zámková dlažba</t>
  </si>
  <si>
    <t>-557502581</t>
  </si>
  <si>
    <t>VRN</t>
  </si>
  <si>
    <t>Vedlejší rozpočtové náklady</t>
  </si>
  <si>
    <t>VRN1</t>
  </si>
  <si>
    <t>Průzkumné, geodetické a projektové práce</t>
  </si>
  <si>
    <t>44</t>
  </si>
  <si>
    <t>012303000</t>
  </si>
  <si>
    <t>Geodetické práce po výstavbě</t>
  </si>
  <si>
    <t>1024</t>
  </si>
  <si>
    <t>-1947440203</t>
  </si>
  <si>
    <t>VRN2</t>
  </si>
  <si>
    <t>Příprava staveniště</t>
  </si>
  <si>
    <t>45</t>
  </si>
  <si>
    <t>020001000</t>
  </si>
  <si>
    <t>…</t>
  </si>
  <si>
    <t>1419129474</t>
  </si>
  <si>
    <t>110</t>
  </si>
  <si>
    <t>458141</t>
  </si>
  <si>
    <t>demontáž a montáž venkovního posezení terasa, penzion U Dubu</t>
  </si>
  <si>
    <t>-1450952128</t>
  </si>
  <si>
    <t>111</t>
  </si>
  <si>
    <t>54668</t>
  </si>
  <si>
    <t>Dočasné dopravní značení, organizace dopravy, schválení užívání komunikace odboru dopravy a správy silnic</t>
  </si>
  <si>
    <t>1962846407</t>
  </si>
  <si>
    <t>112</t>
  </si>
  <si>
    <t>9546</t>
  </si>
  <si>
    <t>Zajištění čištění komunikací</t>
  </si>
  <si>
    <t>1008910621</t>
  </si>
  <si>
    <t>VRN4</t>
  </si>
  <si>
    <t>Inženýrská činnost</t>
  </si>
  <si>
    <t>46</t>
  </si>
  <si>
    <t>040001000</t>
  </si>
  <si>
    <t>Součinnost se správcem VO včetně úhrady polatku za součinnost</t>
  </si>
  <si>
    <t>853436288</t>
  </si>
  <si>
    <t>48</t>
  </si>
  <si>
    <t>043002000</t>
  </si>
  <si>
    <t>Světelnětechnické měření nainstalované soustavy VO vč. protokolu</t>
  </si>
  <si>
    <t>-1304974338</t>
  </si>
  <si>
    <t>49</t>
  </si>
  <si>
    <t>045002000</t>
  </si>
  <si>
    <t>Digitalní fotodokumnetace zařízení VO pro potřeby správce VO (pasportizace a evidence VO) 1 CD</t>
  </si>
  <si>
    <t>1469439330</t>
  </si>
  <si>
    <t>50</t>
  </si>
  <si>
    <t>0450020001</t>
  </si>
  <si>
    <t>Příprava podkladů pro přejímací řízení zařízení VO</t>
  </si>
  <si>
    <t>-2111689927</t>
  </si>
  <si>
    <t>75</t>
  </si>
  <si>
    <t>545669</t>
  </si>
  <si>
    <t>Úprava hodnoty jistění v rozvaděči RVO dle nových svítidel LED</t>
  </si>
  <si>
    <t>775833484</t>
  </si>
  <si>
    <t>VRN8</t>
  </si>
  <si>
    <t>Přesun stavebních kapacit</t>
  </si>
  <si>
    <t>51</t>
  </si>
  <si>
    <t>081103000</t>
  </si>
  <si>
    <t>Denní doprava pracovníků na pracoviště</t>
  </si>
  <si>
    <t>-686012763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</si>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</sst>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8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0" fillId="0" borderId="10" xfId="0" applyNumberFormat="1" applyFont="1" applyBorder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312" t="s">
        <v>15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1"/>
      <c r="AQ5" s="21"/>
      <c r="AR5" s="19"/>
      <c r="BG5" s="309" t="s">
        <v>16</v>
      </c>
      <c r="BS5" s="16" t="s">
        <v>7</v>
      </c>
    </row>
    <row r="6" spans="2:71" s="1" customFormat="1" ht="36.9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314" t="s">
        <v>18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1"/>
      <c r="AQ6" s="21"/>
      <c r="AR6" s="19"/>
      <c r="BG6" s="310"/>
      <c r="BS6" s="16" t="s">
        <v>7</v>
      </c>
    </row>
    <row r="7" spans="2:71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20</v>
      </c>
      <c r="AO7" s="21"/>
      <c r="AP7" s="21"/>
      <c r="AQ7" s="21"/>
      <c r="AR7" s="19"/>
      <c r="BG7" s="310"/>
      <c r="BS7" s="16" t="s">
        <v>7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G8" s="310"/>
      <c r="BS8" s="16" t="s">
        <v>7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10"/>
      <c r="BS9" s="16" t="s">
        <v>7</v>
      </c>
    </row>
    <row r="10" spans="2:71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20</v>
      </c>
      <c r="AO10" s="21"/>
      <c r="AP10" s="21"/>
      <c r="AQ10" s="21"/>
      <c r="AR10" s="19"/>
      <c r="BG10" s="310"/>
      <c r="BS10" s="16" t="s">
        <v>7</v>
      </c>
    </row>
    <row r="11" spans="2:71" s="1" customFormat="1" ht="18.4" customHeight="1">
      <c r="B11" s="20"/>
      <c r="C11" s="21"/>
      <c r="D11" s="21"/>
      <c r="E11" s="26" t="s">
        <v>23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20</v>
      </c>
      <c r="AO11" s="21"/>
      <c r="AP11" s="21"/>
      <c r="AQ11" s="21"/>
      <c r="AR11" s="19"/>
      <c r="BG11" s="31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10"/>
      <c r="BS12" s="16" t="s">
        <v>7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30</v>
      </c>
      <c r="AO13" s="21"/>
      <c r="AP13" s="21"/>
      <c r="AQ13" s="21"/>
      <c r="AR13" s="19"/>
      <c r="BG13" s="310"/>
      <c r="BS13" s="16" t="s">
        <v>7</v>
      </c>
    </row>
    <row r="14" spans="2:71" ht="12.75">
      <c r="B14" s="20"/>
      <c r="C14" s="21"/>
      <c r="D14" s="21"/>
      <c r="E14" s="315" t="s">
        <v>30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G14" s="31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10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20</v>
      </c>
      <c r="AO16" s="21"/>
      <c r="AP16" s="21"/>
      <c r="AQ16" s="21"/>
      <c r="AR16" s="19"/>
      <c r="BG16" s="310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20</v>
      </c>
      <c r="AO17" s="21"/>
      <c r="AP17" s="21"/>
      <c r="AQ17" s="21"/>
      <c r="AR17" s="19"/>
      <c r="BG17" s="31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10"/>
      <c r="BS18" s="16" t="s">
        <v>7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20</v>
      </c>
      <c r="AO19" s="21"/>
      <c r="AP19" s="21"/>
      <c r="AQ19" s="21"/>
      <c r="AR19" s="19"/>
      <c r="BG19" s="310"/>
      <c r="BS19" s="16" t="s">
        <v>7</v>
      </c>
    </row>
    <row r="20" spans="2:71" s="1" customFormat="1" ht="18.4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20</v>
      </c>
      <c r="AO20" s="21"/>
      <c r="AP20" s="21"/>
      <c r="AQ20" s="21"/>
      <c r="AR20" s="19"/>
      <c r="BG20" s="310"/>
      <c r="BS20" s="16" t="s">
        <v>4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10"/>
    </row>
    <row r="22" spans="2:59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10"/>
    </row>
    <row r="23" spans="2:59" s="1" customFormat="1" ht="47.25" customHeight="1">
      <c r="B23" s="20"/>
      <c r="C23" s="21"/>
      <c r="D23" s="21"/>
      <c r="E23" s="317" t="s">
        <v>35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1"/>
      <c r="AP23" s="21"/>
      <c r="AQ23" s="21"/>
      <c r="AR23" s="19"/>
      <c r="BG23" s="31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10"/>
    </row>
    <row r="25" spans="2:59" s="1" customFormat="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1"/>
      <c r="AR25" s="19"/>
      <c r="BG25" s="310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8">
        <f>ROUND(AG54,2)</f>
        <v>0</v>
      </c>
      <c r="AL26" s="319"/>
      <c r="AM26" s="319"/>
      <c r="AN26" s="319"/>
      <c r="AO26" s="319"/>
      <c r="AP26" s="34"/>
      <c r="AQ26" s="34"/>
      <c r="AR26" s="37"/>
      <c r="BG26" s="310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310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20" t="s">
        <v>37</v>
      </c>
      <c r="M28" s="320"/>
      <c r="N28" s="320"/>
      <c r="O28" s="320"/>
      <c r="P28" s="320"/>
      <c r="Q28" s="34"/>
      <c r="R28" s="34"/>
      <c r="S28" s="34"/>
      <c r="T28" s="34"/>
      <c r="U28" s="34"/>
      <c r="V28" s="34"/>
      <c r="W28" s="320" t="s">
        <v>38</v>
      </c>
      <c r="X28" s="320"/>
      <c r="Y28" s="320"/>
      <c r="Z28" s="320"/>
      <c r="AA28" s="320"/>
      <c r="AB28" s="320"/>
      <c r="AC28" s="320"/>
      <c r="AD28" s="320"/>
      <c r="AE28" s="320"/>
      <c r="AF28" s="34"/>
      <c r="AG28" s="34"/>
      <c r="AH28" s="34"/>
      <c r="AI28" s="34"/>
      <c r="AJ28" s="34"/>
      <c r="AK28" s="320" t="s">
        <v>39</v>
      </c>
      <c r="AL28" s="320"/>
      <c r="AM28" s="320"/>
      <c r="AN28" s="320"/>
      <c r="AO28" s="320"/>
      <c r="AP28" s="34"/>
      <c r="AQ28" s="34"/>
      <c r="AR28" s="37"/>
      <c r="BG28" s="310"/>
    </row>
    <row r="29" spans="2:59" s="3" customFormat="1" ht="14.45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323">
        <v>0.21</v>
      </c>
      <c r="M29" s="322"/>
      <c r="N29" s="322"/>
      <c r="O29" s="322"/>
      <c r="P29" s="322"/>
      <c r="Q29" s="39"/>
      <c r="R29" s="39"/>
      <c r="S29" s="39"/>
      <c r="T29" s="39"/>
      <c r="U29" s="39"/>
      <c r="V29" s="39"/>
      <c r="W29" s="321">
        <f>ROUND(BB54,2)</f>
        <v>0</v>
      </c>
      <c r="X29" s="322"/>
      <c r="Y29" s="322"/>
      <c r="Z29" s="322"/>
      <c r="AA29" s="322"/>
      <c r="AB29" s="322"/>
      <c r="AC29" s="322"/>
      <c r="AD29" s="322"/>
      <c r="AE29" s="322"/>
      <c r="AF29" s="39"/>
      <c r="AG29" s="39"/>
      <c r="AH29" s="39"/>
      <c r="AI29" s="39"/>
      <c r="AJ29" s="39"/>
      <c r="AK29" s="321">
        <f>ROUND(AX54,2)</f>
        <v>0</v>
      </c>
      <c r="AL29" s="322"/>
      <c r="AM29" s="322"/>
      <c r="AN29" s="322"/>
      <c r="AO29" s="322"/>
      <c r="AP29" s="39"/>
      <c r="AQ29" s="39"/>
      <c r="AR29" s="40"/>
      <c r="BG29" s="311"/>
    </row>
    <row r="30" spans="2:59" s="3" customFormat="1" ht="14.45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323">
        <v>0.15</v>
      </c>
      <c r="M30" s="322"/>
      <c r="N30" s="322"/>
      <c r="O30" s="322"/>
      <c r="P30" s="322"/>
      <c r="Q30" s="39"/>
      <c r="R30" s="39"/>
      <c r="S30" s="39"/>
      <c r="T30" s="39"/>
      <c r="U30" s="39"/>
      <c r="V30" s="39"/>
      <c r="W30" s="321">
        <f>ROUND(BC54,2)</f>
        <v>0</v>
      </c>
      <c r="X30" s="322"/>
      <c r="Y30" s="322"/>
      <c r="Z30" s="322"/>
      <c r="AA30" s="322"/>
      <c r="AB30" s="322"/>
      <c r="AC30" s="322"/>
      <c r="AD30" s="322"/>
      <c r="AE30" s="322"/>
      <c r="AF30" s="39"/>
      <c r="AG30" s="39"/>
      <c r="AH30" s="39"/>
      <c r="AI30" s="39"/>
      <c r="AJ30" s="39"/>
      <c r="AK30" s="321">
        <f>ROUND(AY54,2)</f>
        <v>0</v>
      </c>
      <c r="AL30" s="322"/>
      <c r="AM30" s="322"/>
      <c r="AN30" s="322"/>
      <c r="AO30" s="322"/>
      <c r="AP30" s="39"/>
      <c r="AQ30" s="39"/>
      <c r="AR30" s="40"/>
      <c r="BG30" s="311"/>
    </row>
    <row r="31" spans="2:59" s="3" customFormat="1" ht="14.45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323">
        <v>0.21</v>
      </c>
      <c r="M31" s="322"/>
      <c r="N31" s="322"/>
      <c r="O31" s="322"/>
      <c r="P31" s="322"/>
      <c r="Q31" s="39"/>
      <c r="R31" s="39"/>
      <c r="S31" s="39"/>
      <c r="T31" s="39"/>
      <c r="U31" s="39"/>
      <c r="V31" s="39"/>
      <c r="W31" s="321">
        <f>ROUND(BD54,2)</f>
        <v>0</v>
      </c>
      <c r="X31" s="322"/>
      <c r="Y31" s="322"/>
      <c r="Z31" s="322"/>
      <c r="AA31" s="322"/>
      <c r="AB31" s="322"/>
      <c r="AC31" s="322"/>
      <c r="AD31" s="322"/>
      <c r="AE31" s="322"/>
      <c r="AF31" s="39"/>
      <c r="AG31" s="39"/>
      <c r="AH31" s="39"/>
      <c r="AI31" s="39"/>
      <c r="AJ31" s="39"/>
      <c r="AK31" s="321">
        <v>0</v>
      </c>
      <c r="AL31" s="322"/>
      <c r="AM31" s="322"/>
      <c r="AN31" s="322"/>
      <c r="AO31" s="322"/>
      <c r="AP31" s="39"/>
      <c r="AQ31" s="39"/>
      <c r="AR31" s="40"/>
      <c r="BG31" s="311"/>
    </row>
    <row r="32" spans="2:59" s="3" customFormat="1" ht="14.45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323">
        <v>0.15</v>
      </c>
      <c r="M32" s="322"/>
      <c r="N32" s="322"/>
      <c r="O32" s="322"/>
      <c r="P32" s="322"/>
      <c r="Q32" s="39"/>
      <c r="R32" s="39"/>
      <c r="S32" s="39"/>
      <c r="T32" s="39"/>
      <c r="U32" s="39"/>
      <c r="V32" s="39"/>
      <c r="W32" s="321">
        <f>ROUND(BE54,2)</f>
        <v>0</v>
      </c>
      <c r="X32" s="322"/>
      <c r="Y32" s="322"/>
      <c r="Z32" s="322"/>
      <c r="AA32" s="322"/>
      <c r="AB32" s="322"/>
      <c r="AC32" s="322"/>
      <c r="AD32" s="322"/>
      <c r="AE32" s="322"/>
      <c r="AF32" s="39"/>
      <c r="AG32" s="39"/>
      <c r="AH32" s="39"/>
      <c r="AI32" s="39"/>
      <c r="AJ32" s="39"/>
      <c r="AK32" s="321">
        <v>0</v>
      </c>
      <c r="AL32" s="322"/>
      <c r="AM32" s="322"/>
      <c r="AN32" s="322"/>
      <c r="AO32" s="322"/>
      <c r="AP32" s="39"/>
      <c r="AQ32" s="39"/>
      <c r="AR32" s="40"/>
      <c r="BG32" s="311"/>
    </row>
    <row r="33" spans="2:44" s="3" customFormat="1" ht="14.45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323">
        <v>0</v>
      </c>
      <c r="M33" s="322"/>
      <c r="N33" s="322"/>
      <c r="O33" s="322"/>
      <c r="P33" s="322"/>
      <c r="Q33" s="39"/>
      <c r="R33" s="39"/>
      <c r="S33" s="39"/>
      <c r="T33" s="39"/>
      <c r="U33" s="39"/>
      <c r="V33" s="39"/>
      <c r="W33" s="321">
        <f>ROUND(BF54,2)</f>
        <v>0</v>
      </c>
      <c r="X33" s="322"/>
      <c r="Y33" s="322"/>
      <c r="Z33" s="322"/>
      <c r="AA33" s="322"/>
      <c r="AB33" s="322"/>
      <c r="AC33" s="322"/>
      <c r="AD33" s="322"/>
      <c r="AE33" s="322"/>
      <c r="AF33" s="39"/>
      <c r="AG33" s="39"/>
      <c r="AH33" s="39"/>
      <c r="AI33" s="39"/>
      <c r="AJ33" s="39"/>
      <c r="AK33" s="321">
        <v>0</v>
      </c>
      <c r="AL33" s="322"/>
      <c r="AM33" s="322"/>
      <c r="AN33" s="322"/>
      <c r="AO33" s="322"/>
      <c r="AP33" s="39"/>
      <c r="AQ33" s="39"/>
      <c r="AR33" s="40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32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324" t="s">
        <v>48</v>
      </c>
      <c r="Y35" s="325"/>
      <c r="Z35" s="325"/>
      <c r="AA35" s="325"/>
      <c r="AB35" s="325"/>
      <c r="AC35" s="43"/>
      <c r="AD35" s="43"/>
      <c r="AE35" s="43"/>
      <c r="AF35" s="43"/>
      <c r="AG35" s="43"/>
      <c r="AH35" s="43"/>
      <c r="AI35" s="43"/>
      <c r="AJ35" s="43"/>
      <c r="AK35" s="326">
        <f>SUM(AK26:AK33)</f>
        <v>0</v>
      </c>
      <c r="AL35" s="325"/>
      <c r="AM35" s="325"/>
      <c r="AN35" s="325"/>
      <c r="AO35" s="327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G37" s="32"/>
    </row>
    <row r="41" spans="1:59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G41" s="32"/>
    </row>
    <row r="42" spans="1:59" s="2" customFormat="1" ht="24.95" customHeight="1">
      <c r="A42" s="32"/>
      <c r="B42" s="33"/>
      <c r="C42" s="22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G42" s="32"/>
    </row>
    <row r="43" spans="1:59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G43" s="32"/>
    </row>
    <row r="44" spans="2:44" s="4" customFormat="1" ht="12" customHeight="1">
      <c r="B44" s="49"/>
      <c r="C44" s="28" t="s">
        <v>14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1814200H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17</v>
      </c>
      <c r="D45" s="54"/>
      <c r="E45" s="54"/>
      <c r="F45" s="54"/>
      <c r="G45" s="54"/>
      <c r="H45" s="54"/>
      <c r="I45" s="54"/>
      <c r="J45" s="54"/>
      <c r="K45" s="54"/>
      <c r="L45" s="328" t="str">
        <f>K6</f>
        <v>Veřejné osvětlení na ul. Štefánikova u ČS v Novém Jičíně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4"/>
      <c r="AQ45" s="54"/>
      <c r="AR45" s="55"/>
    </row>
    <row r="46" spans="1:59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G46" s="32"/>
    </row>
    <row r="47" spans="1:59" s="2" customFormat="1" ht="12" customHeight="1">
      <c r="A47" s="32"/>
      <c r="B47" s="33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330" t="str">
        <f>IF(AN8="","",AN8)</f>
        <v>22. 8. 2020</v>
      </c>
      <c r="AN47" s="330"/>
      <c r="AO47" s="34"/>
      <c r="AP47" s="34"/>
      <c r="AQ47" s="34"/>
      <c r="AR47" s="37"/>
      <c r="BG47" s="32"/>
    </row>
    <row r="48" spans="1:59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G48" s="32"/>
    </row>
    <row r="49" spans="1:59" s="2" customFormat="1" ht="15.2" customHeight="1">
      <c r="A49" s="32"/>
      <c r="B49" s="33"/>
      <c r="C49" s="28" t="s">
        <v>26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31</v>
      </c>
      <c r="AJ49" s="34"/>
      <c r="AK49" s="34"/>
      <c r="AL49" s="34"/>
      <c r="AM49" s="331" t="str">
        <f>IF(E17="","",E17)</f>
        <v>Ing. Jiří Horák</v>
      </c>
      <c r="AN49" s="332"/>
      <c r="AO49" s="332"/>
      <c r="AP49" s="332"/>
      <c r="AQ49" s="34"/>
      <c r="AR49" s="37"/>
      <c r="AS49" s="333" t="s">
        <v>50</v>
      </c>
      <c r="AT49" s="334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8"/>
      <c r="BG49" s="32"/>
    </row>
    <row r="50" spans="1:59" s="2" customFormat="1" ht="15.2" customHeight="1">
      <c r="A50" s="32"/>
      <c r="B50" s="33"/>
      <c r="C50" s="28" t="s">
        <v>29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331" t="str">
        <f>IF(E20="","",E20)</f>
        <v>Ing. Jiří Horák</v>
      </c>
      <c r="AN50" s="332"/>
      <c r="AO50" s="332"/>
      <c r="AP50" s="332"/>
      <c r="AQ50" s="34"/>
      <c r="AR50" s="37"/>
      <c r="AS50" s="335"/>
      <c r="AT50" s="336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60"/>
      <c r="BG50" s="32"/>
    </row>
    <row r="51" spans="1:59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37"/>
      <c r="AT51" s="338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2"/>
      <c r="BG51" s="32"/>
    </row>
    <row r="52" spans="1:59" s="2" customFormat="1" ht="29.25" customHeight="1">
      <c r="A52" s="32"/>
      <c r="B52" s="33"/>
      <c r="C52" s="339" t="s">
        <v>51</v>
      </c>
      <c r="D52" s="340"/>
      <c r="E52" s="340"/>
      <c r="F52" s="340"/>
      <c r="G52" s="340"/>
      <c r="H52" s="63"/>
      <c r="I52" s="341" t="s">
        <v>52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2" t="s">
        <v>53</v>
      </c>
      <c r="AH52" s="340"/>
      <c r="AI52" s="340"/>
      <c r="AJ52" s="340"/>
      <c r="AK52" s="340"/>
      <c r="AL52" s="340"/>
      <c r="AM52" s="340"/>
      <c r="AN52" s="341" t="s">
        <v>54</v>
      </c>
      <c r="AO52" s="340"/>
      <c r="AP52" s="340"/>
      <c r="AQ52" s="64" t="s">
        <v>55</v>
      </c>
      <c r="AR52" s="37"/>
      <c r="AS52" s="65" t="s">
        <v>56</v>
      </c>
      <c r="AT52" s="66" t="s">
        <v>57</v>
      </c>
      <c r="AU52" s="66" t="s">
        <v>58</v>
      </c>
      <c r="AV52" s="66" t="s">
        <v>59</v>
      </c>
      <c r="AW52" s="66" t="s">
        <v>60</v>
      </c>
      <c r="AX52" s="66" t="s">
        <v>61</v>
      </c>
      <c r="AY52" s="66" t="s">
        <v>62</v>
      </c>
      <c r="AZ52" s="66" t="s">
        <v>63</v>
      </c>
      <c r="BA52" s="66" t="s">
        <v>64</v>
      </c>
      <c r="BB52" s="66" t="s">
        <v>65</v>
      </c>
      <c r="BC52" s="66" t="s">
        <v>66</v>
      </c>
      <c r="BD52" s="66" t="s">
        <v>67</v>
      </c>
      <c r="BE52" s="66" t="s">
        <v>68</v>
      </c>
      <c r="BF52" s="67" t="s">
        <v>69</v>
      </c>
      <c r="BG52" s="32"/>
    </row>
    <row r="53" spans="1:59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70"/>
      <c r="BG53" s="32"/>
    </row>
    <row r="54" spans="2:90" s="6" customFormat="1" ht="32.45" customHeight="1">
      <c r="B54" s="71"/>
      <c r="C54" s="72" t="s">
        <v>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46">
        <f>ROUND(SUM(AG55:AG56),2)</f>
        <v>0</v>
      </c>
      <c r="AH54" s="346"/>
      <c r="AI54" s="346"/>
      <c r="AJ54" s="346"/>
      <c r="AK54" s="346"/>
      <c r="AL54" s="346"/>
      <c r="AM54" s="346"/>
      <c r="AN54" s="347">
        <f>SUM(AG54,AV54)</f>
        <v>0</v>
      </c>
      <c r="AO54" s="347"/>
      <c r="AP54" s="347"/>
      <c r="AQ54" s="75" t="s">
        <v>20</v>
      </c>
      <c r="AR54" s="76"/>
      <c r="AS54" s="77">
        <f>ROUND(SUM(AS55:AS56),2)</f>
        <v>0</v>
      </c>
      <c r="AT54" s="78">
        <f>ROUND(SUM(AT55:AT56),2)</f>
        <v>0</v>
      </c>
      <c r="AU54" s="79">
        <f>ROUND(SUM(AU55:AU56),2)</f>
        <v>0</v>
      </c>
      <c r="AV54" s="79">
        <f>ROUND(SUM(AX54:AY54),2)</f>
        <v>0</v>
      </c>
      <c r="AW54" s="80">
        <f>ROUND(SUM(AW55:AW56),5)</f>
        <v>0</v>
      </c>
      <c r="AX54" s="79">
        <f>ROUND(BB54*L29,2)</f>
        <v>0</v>
      </c>
      <c r="AY54" s="79">
        <f>ROUND(BC54*L30,2)</f>
        <v>0</v>
      </c>
      <c r="AZ54" s="79">
        <f>ROUND(BD54*L29,2)</f>
        <v>0</v>
      </c>
      <c r="BA54" s="79">
        <f>ROUND(BE54*L30,2)</f>
        <v>0</v>
      </c>
      <c r="BB54" s="79">
        <f>ROUND(SUM(BB55:BB56),2)</f>
        <v>0</v>
      </c>
      <c r="BC54" s="79">
        <f>ROUND(SUM(BC55:BC56),2)</f>
        <v>0</v>
      </c>
      <c r="BD54" s="79">
        <f>ROUND(SUM(BD55:BD56),2)</f>
        <v>0</v>
      </c>
      <c r="BE54" s="79">
        <f>ROUND(SUM(BE55:BE56),2)</f>
        <v>0</v>
      </c>
      <c r="BF54" s="81">
        <f>ROUND(SUM(BF55:BF56),2)</f>
        <v>0</v>
      </c>
      <c r="BS54" s="82" t="s">
        <v>71</v>
      </c>
      <c r="BT54" s="82" t="s">
        <v>72</v>
      </c>
      <c r="BU54" s="83" t="s">
        <v>73</v>
      </c>
      <c r="BV54" s="82" t="s">
        <v>74</v>
      </c>
      <c r="BW54" s="82" t="s">
        <v>6</v>
      </c>
      <c r="BX54" s="82" t="s">
        <v>75</v>
      </c>
      <c r="CL54" s="82" t="s">
        <v>20</v>
      </c>
    </row>
    <row r="55" spans="1:91" s="7" customFormat="1" ht="16.5" customHeight="1">
      <c r="A55" s="84" t="s">
        <v>76</v>
      </c>
      <c r="B55" s="85"/>
      <c r="C55" s="86"/>
      <c r="D55" s="345" t="s">
        <v>77</v>
      </c>
      <c r="E55" s="345"/>
      <c r="F55" s="345"/>
      <c r="G55" s="345"/>
      <c r="H55" s="345"/>
      <c r="I55" s="87"/>
      <c r="J55" s="345" t="s">
        <v>78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'SO01 - Demontáž stožárů VO'!K32</f>
        <v>0</v>
      </c>
      <c r="AH55" s="344"/>
      <c r="AI55" s="344"/>
      <c r="AJ55" s="344"/>
      <c r="AK55" s="344"/>
      <c r="AL55" s="344"/>
      <c r="AM55" s="344"/>
      <c r="AN55" s="343">
        <f>SUM(AG55,AV55)</f>
        <v>0</v>
      </c>
      <c r="AO55" s="344"/>
      <c r="AP55" s="344"/>
      <c r="AQ55" s="88" t="s">
        <v>79</v>
      </c>
      <c r="AR55" s="89"/>
      <c r="AS55" s="90">
        <f>'SO01 - Demontáž stožárů VO'!K30</f>
        <v>0</v>
      </c>
      <c r="AT55" s="91">
        <f>'SO01 - Demontáž stožárů VO'!K31</f>
        <v>0</v>
      </c>
      <c r="AU55" s="91">
        <v>0</v>
      </c>
      <c r="AV55" s="91">
        <f>ROUND(SUM(AX55:AY55),2)</f>
        <v>0</v>
      </c>
      <c r="AW55" s="92">
        <f>'SO01 - Demontáž stožárů VO'!T87</f>
        <v>0</v>
      </c>
      <c r="AX55" s="91">
        <f>'SO01 - Demontáž stožárů VO'!K35</f>
        <v>0</v>
      </c>
      <c r="AY55" s="91">
        <f>'SO01 - Demontáž stožárů VO'!K36</f>
        <v>0</v>
      </c>
      <c r="AZ55" s="91">
        <f>'SO01 - Demontáž stožárů VO'!K37</f>
        <v>0</v>
      </c>
      <c r="BA55" s="91">
        <f>'SO01 - Demontáž stožárů VO'!K38</f>
        <v>0</v>
      </c>
      <c r="BB55" s="91">
        <f>'SO01 - Demontáž stožárů VO'!F35</f>
        <v>0</v>
      </c>
      <c r="BC55" s="91">
        <f>'SO01 - Demontáž stožárů VO'!F36</f>
        <v>0</v>
      </c>
      <c r="BD55" s="91">
        <f>'SO01 - Demontáž stožárů VO'!F37</f>
        <v>0</v>
      </c>
      <c r="BE55" s="91">
        <f>'SO01 - Demontáž stožárů VO'!F38</f>
        <v>0</v>
      </c>
      <c r="BF55" s="93">
        <f>'SO01 - Demontáž stožárů VO'!F39</f>
        <v>0</v>
      </c>
      <c r="BT55" s="94" t="s">
        <v>80</v>
      </c>
      <c r="BV55" s="94" t="s">
        <v>74</v>
      </c>
      <c r="BW55" s="94" t="s">
        <v>81</v>
      </c>
      <c r="BX55" s="94" t="s">
        <v>6</v>
      </c>
      <c r="CL55" s="94" t="s">
        <v>20</v>
      </c>
      <c r="CM55" s="94" t="s">
        <v>82</v>
      </c>
    </row>
    <row r="56" spans="1:91" s="7" customFormat="1" ht="16.5" customHeight="1">
      <c r="A56" s="84" t="s">
        <v>76</v>
      </c>
      <c r="B56" s="85"/>
      <c r="C56" s="86"/>
      <c r="D56" s="345" t="s">
        <v>83</v>
      </c>
      <c r="E56" s="345"/>
      <c r="F56" s="345"/>
      <c r="G56" s="345"/>
      <c r="H56" s="345"/>
      <c r="I56" s="87"/>
      <c r="J56" s="345" t="s">
        <v>84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3">
        <f>'SO02 - Montáž stožárů VO'!K32</f>
        <v>0</v>
      </c>
      <c r="AH56" s="344"/>
      <c r="AI56" s="344"/>
      <c r="AJ56" s="344"/>
      <c r="AK56" s="344"/>
      <c r="AL56" s="344"/>
      <c r="AM56" s="344"/>
      <c r="AN56" s="343">
        <f>SUM(AG56,AV56)</f>
        <v>0</v>
      </c>
      <c r="AO56" s="344"/>
      <c r="AP56" s="344"/>
      <c r="AQ56" s="88" t="s">
        <v>79</v>
      </c>
      <c r="AR56" s="89"/>
      <c r="AS56" s="95">
        <f>'SO02 - Montáž stožárů VO'!K30</f>
        <v>0</v>
      </c>
      <c r="AT56" s="96">
        <f>'SO02 - Montáž stožárů VO'!K31</f>
        <v>0</v>
      </c>
      <c r="AU56" s="96">
        <v>0</v>
      </c>
      <c r="AV56" s="96">
        <f>ROUND(SUM(AX56:AY56),2)</f>
        <v>0</v>
      </c>
      <c r="AW56" s="97">
        <f>'SO02 - Montáž stožárů VO'!T92</f>
        <v>0</v>
      </c>
      <c r="AX56" s="96">
        <f>'SO02 - Montáž stožárů VO'!K35</f>
        <v>0</v>
      </c>
      <c r="AY56" s="96">
        <f>'SO02 - Montáž stožárů VO'!K36</f>
        <v>0</v>
      </c>
      <c r="AZ56" s="96">
        <f>'SO02 - Montáž stožárů VO'!K37</f>
        <v>0</v>
      </c>
      <c r="BA56" s="96">
        <f>'SO02 - Montáž stožárů VO'!K38</f>
        <v>0</v>
      </c>
      <c r="BB56" s="96">
        <f>'SO02 - Montáž stožárů VO'!F35</f>
        <v>0</v>
      </c>
      <c r="BC56" s="96">
        <f>'SO02 - Montáž stožárů VO'!F36</f>
        <v>0</v>
      </c>
      <c r="BD56" s="96">
        <f>'SO02 - Montáž stožárů VO'!F37</f>
        <v>0</v>
      </c>
      <c r="BE56" s="96">
        <f>'SO02 - Montáž stožárů VO'!F38</f>
        <v>0</v>
      </c>
      <c r="BF56" s="98">
        <f>'SO02 - Montáž stožárů VO'!F39</f>
        <v>0</v>
      </c>
      <c r="BT56" s="94" t="s">
        <v>80</v>
      </c>
      <c r="BV56" s="94" t="s">
        <v>74</v>
      </c>
      <c r="BW56" s="94" t="s">
        <v>85</v>
      </c>
      <c r="BX56" s="94" t="s">
        <v>6</v>
      </c>
      <c r="CL56" s="94" t="s">
        <v>20</v>
      </c>
      <c r="CM56" s="94" t="s">
        <v>82</v>
      </c>
    </row>
    <row r="57" spans="1:59" s="2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s="2" customFormat="1" ht="6.95" customHeight="1">
      <c r="A58" s="32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</sheetData>
  <sheetProtection algorithmName="SHA-512" hashValue="pjrY9ZbCBgUwGcbdLaZXNztq7DuSeFZTCEDgKwlu4IPnlaQclTJT9HzUE0m0ZRO3jIAT3+Wv3DGeoJhOfNe+3A==" saltValue="Zyh+sZlJj8JcqgiCtGAX2CGcgrJGeNm+gvjSEBoKESpORHskIyvh5T1+4sjphFET/ldCiuDSNerKdKqgVvmfnQ==" spinCount="100000" sheet="1" objects="1" scenarios="1" formatColumns="0" formatRows="0"/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01 - Demontáž stožárů VO'!C2" display="/"/>
    <hyperlink ref="A56" location="'SO02 - Montáž stožárů V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99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J2" s="99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T2" s="16" t="s">
        <v>81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2"/>
      <c r="J3" s="102"/>
      <c r="K3" s="101"/>
      <c r="L3" s="101"/>
      <c r="M3" s="19"/>
      <c r="AT3" s="16" t="s">
        <v>82</v>
      </c>
    </row>
    <row r="4" spans="2:46" s="1" customFormat="1" ht="24.95" customHeight="1">
      <c r="B4" s="19"/>
      <c r="D4" s="103" t="s">
        <v>86</v>
      </c>
      <c r="I4" s="99"/>
      <c r="J4" s="99"/>
      <c r="M4" s="19"/>
      <c r="N4" s="104" t="s">
        <v>11</v>
      </c>
      <c r="AT4" s="16" t="s">
        <v>4</v>
      </c>
    </row>
    <row r="5" spans="2:13" s="1" customFormat="1" ht="6.95" customHeight="1">
      <c r="B5" s="19"/>
      <c r="I5" s="99"/>
      <c r="J5" s="99"/>
      <c r="M5" s="19"/>
    </row>
    <row r="6" spans="2:13" s="1" customFormat="1" ht="12" customHeight="1">
      <c r="B6" s="19"/>
      <c r="D6" s="105" t="s">
        <v>17</v>
      </c>
      <c r="I6" s="99"/>
      <c r="J6" s="99"/>
      <c r="M6" s="19"/>
    </row>
    <row r="7" spans="2:13" s="1" customFormat="1" ht="16.5" customHeight="1">
      <c r="B7" s="19"/>
      <c r="E7" s="349" t="str">
        <f>'Rekapitulace stavby'!K6</f>
        <v>Veřejné osvětlení na ul. Štefánikova u ČS v Novém Jičíně</v>
      </c>
      <c r="F7" s="350"/>
      <c r="G7" s="350"/>
      <c r="H7" s="350"/>
      <c r="I7" s="99"/>
      <c r="J7" s="99"/>
      <c r="M7" s="19"/>
    </row>
    <row r="8" spans="1:31" s="2" customFormat="1" ht="12" customHeight="1">
      <c r="A8" s="32"/>
      <c r="B8" s="37"/>
      <c r="C8" s="32"/>
      <c r="D8" s="105" t="s">
        <v>87</v>
      </c>
      <c r="E8" s="32"/>
      <c r="F8" s="32"/>
      <c r="G8" s="32"/>
      <c r="H8" s="32"/>
      <c r="I8" s="106"/>
      <c r="J8" s="106"/>
      <c r="K8" s="32"/>
      <c r="L8" s="32"/>
      <c r="M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51" t="s">
        <v>88</v>
      </c>
      <c r="F9" s="352"/>
      <c r="G9" s="352"/>
      <c r="H9" s="352"/>
      <c r="I9" s="106"/>
      <c r="J9" s="106"/>
      <c r="K9" s="32"/>
      <c r="L9" s="32"/>
      <c r="M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06"/>
      <c r="J10" s="106"/>
      <c r="K10" s="32"/>
      <c r="L10" s="32"/>
      <c r="M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5" t="s">
        <v>19</v>
      </c>
      <c r="E11" s="32"/>
      <c r="F11" s="108" t="s">
        <v>20</v>
      </c>
      <c r="G11" s="32"/>
      <c r="H11" s="32"/>
      <c r="I11" s="109" t="s">
        <v>21</v>
      </c>
      <c r="J11" s="110" t="s">
        <v>20</v>
      </c>
      <c r="K11" s="32"/>
      <c r="L11" s="32"/>
      <c r="M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22</v>
      </c>
      <c r="E12" s="32"/>
      <c r="F12" s="108" t="s">
        <v>23</v>
      </c>
      <c r="G12" s="32"/>
      <c r="H12" s="32"/>
      <c r="I12" s="109" t="s">
        <v>24</v>
      </c>
      <c r="J12" s="111" t="str">
        <f>'Rekapitulace stavby'!AN8</f>
        <v>22. 8. 2020</v>
      </c>
      <c r="K12" s="32"/>
      <c r="L12" s="32"/>
      <c r="M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06"/>
      <c r="J13" s="106"/>
      <c r="K13" s="32"/>
      <c r="L13" s="32"/>
      <c r="M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5" t="s">
        <v>26</v>
      </c>
      <c r="E14" s="32"/>
      <c r="F14" s="32"/>
      <c r="G14" s="32"/>
      <c r="H14" s="32"/>
      <c r="I14" s="109" t="s">
        <v>27</v>
      </c>
      <c r="J14" s="110" t="str">
        <f>IF('Rekapitulace stavby'!AN10="","",'Rekapitulace stavby'!AN10)</f>
        <v/>
      </c>
      <c r="K14" s="32"/>
      <c r="L14" s="32"/>
      <c r="M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8" t="str">
        <f>IF('Rekapitulace stavby'!E11="","",'Rekapitulace stavby'!E11)</f>
        <v xml:space="preserve"> </v>
      </c>
      <c r="F15" s="32"/>
      <c r="G15" s="32"/>
      <c r="H15" s="32"/>
      <c r="I15" s="109" t="s">
        <v>28</v>
      </c>
      <c r="J15" s="110" t="str">
        <f>IF('Rekapitulace stavby'!AN11="","",'Rekapitulace stavby'!AN11)</f>
        <v/>
      </c>
      <c r="K15" s="32"/>
      <c r="L15" s="32"/>
      <c r="M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06"/>
      <c r="J16" s="106"/>
      <c r="K16" s="32"/>
      <c r="L16" s="32"/>
      <c r="M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27</v>
      </c>
      <c r="J17" s="29" t="str">
        <f>'Rekapitulace stavby'!AN13</f>
        <v>Vyplň údaj</v>
      </c>
      <c r="K17" s="32"/>
      <c r="L17" s="32"/>
      <c r="M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53" t="str">
        <f>'Rekapitulace stavby'!E14</f>
        <v>Vyplň údaj</v>
      </c>
      <c r="F18" s="354"/>
      <c r="G18" s="354"/>
      <c r="H18" s="354"/>
      <c r="I18" s="109" t="s">
        <v>28</v>
      </c>
      <c r="J18" s="29" t="str">
        <f>'Rekapitulace stavby'!AN14</f>
        <v>Vyplň údaj</v>
      </c>
      <c r="K18" s="32"/>
      <c r="L18" s="32"/>
      <c r="M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06"/>
      <c r="J19" s="106"/>
      <c r="K19" s="32"/>
      <c r="L19" s="32"/>
      <c r="M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27</v>
      </c>
      <c r="J20" s="110" t="str">
        <f>IF('Rekapitulace stavby'!AN16="","",'Rekapitulace stavby'!AN16)</f>
        <v/>
      </c>
      <c r="K20" s="32"/>
      <c r="L20" s="32"/>
      <c r="M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tr">
        <f>IF('Rekapitulace stavby'!E17="","",'Rekapitulace stavby'!E17)</f>
        <v>Ing. Jiří Horák</v>
      </c>
      <c r="F21" s="32"/>
      <c r="G21" s="32"/>
      <c r="H21" s="32"/>
      <c r="I21" s="109" t="s">
        <v>28</v>
      </c>
      <c r="J21" s="110" t="str">
        <f>IF('Rekapitulace stavby'!AN17="","",'Rekapitulace stavby'!AN17)</f>
        <v/>
      </c>
      <c r="K21" s="32"/>
      <c r="L21" s="32"/>
      <c r="M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06"/>
      <c r="J22" s="106"/>
      <c r="K22" s="32"/>
      <c r="L22" s="32"/>
      <c r="M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27</v>
      </c>
      <c r="J23" s="110" t="str">
        <f>IF('Rekapitulace stavby'!AN19="","",'Rekapitulace stavby'!AN19)</f>
        <v/>
      </c>
      <c r="K23" s="32"/>
      <c r="L23" s="32"/>
      <c r="M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>Ing. Jiří Horák</v>
      </c>
      <c r="F24" s="32"/>
      <c r="G24" s="32"/>
      <c r="H24" s="32"/>
      <c r="I24" s="109" t="s">
        <v>28</v>
      </c>
      <c r="J24" s="110" t="str">
        <f>IF('Rekapitulace stavby'!AN20="","",'Rekapitulace stavby'!AN20)</f>
        <v/>
      </c>
      <c r="K24" s="32"/>
      <c r="L24" s="32"/>
      <c r="M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06"/>
      <c r="J25" s="106"/>
      <c r="K25" s="32"/>
      <c r="L25" s="32"/>
      <c r="M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5" t="s">
        <v>34</v>
      </c>
      <c r="E26" s="32"/>
      <c r="F26" s="32"/>
      <c r="G26" s="32"/>
      <c r="H26" s="32"/>
      <c r="I26" s="106"/>
      <c r="J26" s="106"/>
      <c r="K26" s="32"/>
      <c r="L26" s="32"/>
      <c r="M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2"/>
      <c r="B27" s="113"/>
      <c r="C27" s="112"/>
      <c r="D27" s="112"/>
      <c r="E27" s="355" t="s">
        <v>20</v>
      </c>
      <c r="F27" s="355"/>
      <c r="G27" s="355"/>
      <c r="H27" s="355"/>
      <c r="I27" s="114"/>
      <c r="J27" s="114"/>
      <c r="K27" s="112"/>
      <c r="L27" s="112"/>
      <c r="M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06"/>
      <c r="J28" s="106"/>
      <c r="K28" s="32"/>
      <c r="L28" s="32"/>
      <c r="M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7"/>
      <c r="K29" s="116"/>
      <c r="L29" s="116"/>
      <c r="M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05" t="s">
        <v>89</v>
      </c>
      <c r="F30" s="32"/>
      <c r="G30" s="32"/>
      <c r="H30" s="32"/>
      <c r="I30" s="106"/>
      <c r="J30" s="106"/>
      <c r="K30" s="118">
        <f>I61</f>
        <v>0</v>
      </c>
      <c r="L30" s="32"/>
      <c r="M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05" t="s">
        <v>90</v>
      </c>
      <c r="F31" s="32"/>
      <c r="G31" s="32"/>
      <c r="H31" s="32"/>
      <c r="I31" s="106"/>
      <c r="J31" s="106"/>
      <c r="K31" s="118">
        <f>J61</f>
        <v>0</v>
      </c>
      <c r="L31" s="32"/>
      <c r="M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106"/>
      <c r="J32" s="106"/>
      <c r="K32" s="120">
        <f>ROUND(K87,2)</f>
        <v>0</v>
      </c>
      <c r="L32" s="32"/>
      <c r="M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7"/>
      <c r="J33" s="117"/>
      <c r="K33" s="116"/>
      <c r="L33" s="116"/>
      <c r="M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2" t="s">
        <v>37</v>
      </c>
      <c r="J34" s="106"/>
      <c r="K34" s="121" t="s">
        <v>39</v>
      </c>
      <c r="L34" s="32"/>
      <c r="M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3" t="s">
        <v>40</v>
      </c>
      <c r="E35" s="105" t="s">
        <v>41</v>
      </c>
      <c r="F35" s="118">
        <f>ROUND((SUM(BE87:BE107)),2)</f>
        <v>0</v>
      </c>
      <c r="G35" s="32"/>
      <c r="H35" s="32"/>
      <c r="I35" s="124">
        <v>0.21</v>
      </c>
      <c r="J35" s="106"/>
      <c r="K35" s="118">
        <f>ROUND(((SUM(BE87:BE107))*I35),2)</f>
        <v>0</v>
      </c>
      <c r="L35" s="32"/>
      <c r="M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05" t="s">
        <v>42</v>
      </c>
      <c r="F36" s="118">
        <f>ROUND((SUM(BF87:BF107)),2)</f>
        <v>0</v>
      </c>
      <c r="G36" s="32"/>
      <c r="H36" s="32"/>
      <c r="I36" s="124">
        <v>0.15</v>
      </c>
      <c r="J36" s="106"/>
      <c r="K36" s="118">
        <f>ROUND(((SUM(BF87:BF107))*I36),2)</f>
        <v>0</v>
      </c>
      <c r="L36" s="32"/>
      <c r="M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5" t="s">
        <v>43</v>
      </c>
      <c r="F37" s="118">
        <f>ROUND((SUM(BG87:BG107)),2)</f>
        <v>0</v>
      </c>
      <c r="G37" s="32"/>
      <c r="H37" s="32"/>
      <c r="I37" s="124">
        <v>0.21</v>
      </c>
      <c r="J37" s="106"/>
      <c r="K37" s="118">
        <f>0</f>
        <v>0</v>
      </c>
      <c r="L37" s="32"/>
      <c r="M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05" t="s">
        <v>44</v>
      </c>
      <c r="F38" s="118">
        <f>ROUND((SUM(BH87:BH107)),2)</f>
        <v>0</v>
      </c>
      <c r="G38" s="32"/>
      <c r="H38" s="32"/>
      <c r="I38" s="124">
        <v>0.15</v>
      </c>
      <c r="J38" s="106"/>
      <c r="K38" s="118">
        <f>0</f>
        <v>0</v>
      </c>
      <c r="L38" s="32"/>
      <c r="M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05" t="s">
        <v>45</v>
      </c>
      <c r="F39" s="118">
        <f>ROUND((SUM(BI87:BI107)),2)</f>
        <v>0</v>
      </c>
      <c r="G39" s="32"/>
      <c r="H39" s="32"/>
      <c r="I39" s="124">
        <v>0</v>
      </c>
      <c r="J39" s="106"/>
      <c r="K39" s="118">
        <f>0</f>
        <v>0</v>
      </c>
      <c r="L39" s="32"/>
      <c r="M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06"/>
      <c r="J40" s="106"/>
      <c r="K40" s="32"/>
      <c r="L40" s="32"/>
      <c r="M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46</v>
      </c>
      <c r="E41" s="127"/>
      <c r="F41" s="127"/>
      <c r="G41" s="128" t="s">
        <v>47</v>
      </c>
      <c r="H41" s="129" t="s">
        <v>48</v>
      </c>
      <c r="I41" s="130"/>
      <c r="J41" s="130"/>
      <c r="K41" s="131">
        <f>SUM(K32:K39)</f>
        <v>0</v>
      </c>
      <c r="L41" s="132"/>
      <c r="M41" s="10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133"/>
      <c r="C42" s="134"/>
      <c r="D42" s="134"/>
      <c r="E42" s="134"/>
      <c r="F42" s="134"/>
      <c r="G42" s="134"/>
      <c r="H42" s="134"/>
      <c r="I42" s="135"/>
      <c r="J42" s="135"/>
      <c r="K42" s="134"/>
      <c r="L42" s="134"/>
      <c r="M42" s="10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customHeight="1">
      <c r="A46" s="32"/>
      <c r="B46" s="136"/>
      <c r="C46" s="137"/>
      <c r="D46" s="137"/>
      <c r="E46" s="137"/>
      <c r="F46" s="137"/>
      <c r="G46" s="137"/>
      <c r="H46" s="137"/>
      <c r="I46" s="138"/>
      <c r="J46" s="138"/>
      <c r="K46" s="137"/>
      <c r="L46" s="137"/>
      <c r="M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2" t="s">
        <v>91</v>
      </c>
      <c r="D47" s="34"/>
      <c r="E47" s="34"/>
      <c r="F47" s="34"/>
      <c r="G47" s="34"/>
      <c r="H47" s="34"/>
      <c r="I47" s="106"/>
      <c r="J47" s="106"/>
      <c r="K47" s="34"/>
      <c r="L47" s="34"/>
      <c r="M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106"/>
      <c r="J48" s="106"/>
      <c r="K48" s="34"/>
      <c r="L48" s="34"/>
      <c r="M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8" t="s">
        <v>17</v>
      </c>
      <c r="D49" s="34"/>
      <c r="E49" s="34"/>
      <c r="F49" s="34"/>
      <c r="G49" s="34"/>
      <c r="H49" s="34"/>
      <c r="I49" s="106"/>
      <c r="J49" s="106"/>
      <c r="K49" s="34"/>
      <c r="L49" s="34"/>
      <c r="M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4"/>
      <c r="D50" s="34"/>
      <c r="E50" s="356" t="str">
        <f>E7</f>
        <v>Veřejné osvětlení na ul. Štefánikova u ČS v Novém Jičíně</v>
      </c>
      <c r="F50" s="357"/>
      <c r="G50" s="357"/>
      <c r="H50" s="357"/>
      <c r="I50" s="106"/>
      <c r="J50" s="106"/>
      <c r="K50" s="34"/>
      <c r="L50" s="34"/>
      <c r="M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2" customHeight="1">
      <c r="A51" s="32"/>
      <c r="B51" s="33"/>
      <c r="C51" s="28" t="s">
        <v>87</v>
      </c>
      <c r="D51" s="34"/>
      <c r="E51" s="34"/>
      <c r="F51" s="34"/>
      <c r="G51" s="34"/>
      <c r="H51" s="34"/>
      <c r="I51" s="106"/>
      <c r="J51" s="106"/>
      <c r="K51" s="34"/>
      <c r="L51" s="34"/>
      <c r="M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6.5" customHeight="1">
      <c r="A52" s="32"/>
      <c r="B52" s="33"/>
      <c r="C52" s="34"/>
      <c r="D52" s="34"/>
      <c r="E52" s="328" t="str">
        <f>E9</f>
        <v>SO01 - Demontáž stožárů VO</v>
      </c>
      <c r="F52" s="358"/>
      <c r="G52" s="358"/>
      <c r="H52" s="358"/>
      <c r="I52" s="106"/>
      <c r="J52" s="106"/>
      <c r="K52" s="34"/>
      <c r="L52" s="34"/>
      <c r="M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4"/>
      <c r="D53" s="34"/>
      <c r="E53" s="34"/>
      <c r="F53" s="34"/>
      <c r="G53" s="34"/>
      <c r="H53" s="34"/>
      <c r="I53" s="106"/>
      <c r="J53" s="106"/>
      <c r="K53" s="34"/>
      <c r="L53" s="34"/>
      <c r="M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2" customHeight="1">
      <c r="A54" s="32"/>
      <c r="B54" s="33"/>
      <c r="C54" s="28" t="s">
        <v>22</v>
      </c>
      <c r="D54" s="34"/>
      <c r="E54" s="34"/>
      <c r="F54" s="26" t="str">
        <f>F12</f>
        <v xml:space="preserve"> </v>
      </c>
      <c r="G54" s="34"/>
      <c r="H54" s="34"/>
      <c r="I54" s="109" t="s">
        <v>24</v>
      </c>
      <c r="J54" s="111" t="str">
        <f>IF(J12="","",J12)</f>
        <v>22. 8. 2020</v>
      </c>
      <c r="K54" s="34"/>
      <c r="L54" s="34"/>
      <c r="M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4"/>
      <c r="D55" s="34"/>
      <c r="E55" s="34"/>
      <c r="F55" s="34"/>
      <c r="G55" s="34"/>
      <c r="H55" s="34"/>
      <c r="I55" s="106"/>
      <c r="J55" s="106"/>
      <c r="K55" s="34"/>
      <c r="L55" s="34"/>
      <c r="M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5.2" customHeight="1">
      <c r="A56" s="32"/>
      <c r="B56" s="33"/>
      <c r="C56" s="28" t="s">
        <v>26</v>
      </c>
      <c r="D56" s="34"/>
      <c r="E56" s="34"/>
      <c r="F56" s="26" t="str">
        <f>E15</f>
        <v xml:space="preserve"> </v>
      </c>
      <c r="G56" s="34"/>
      <c r="H56" s="34"/>
      <c r="I56" s="109" t="s">
        <v>31</v>
      </c>
      <c r="J56" s="139" t="str">
        <f>E21</f>
        <v>Ing. Jiří Horák</v>
      </c>
      <c r="K56" s="34"/>
      <c r="L56" s="34"/>
      <c r="M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15.2" customHeight="1">
      <c r="A57" s="32"/>
      <c r="B57" s="33"/>
      <c r="C57" s="28" t="s">
        <v>29</v>
      </c>
      <c r="D57" s="34"/>
      <c r="E57" s="34"/>
      <c r="F57" s="26" t="str">
        <f>IF(E18="","",E18)</f>
        <v>Vyplň údaj</v>
      </c>
      <c r="G57" s="34"/>
      <c r="H57" s="34"/>
      <c r="I57" s="109" t="s">
        <v>33</v>
      </c>
      <c r="J57" s="139" t="str">
        <f>E24</f>
        <v>Ing. Jiří Horák</v>
      </c>
      <c r="K57" s="34"/>
      <c r="L57" s="34"/>
      <c r="M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4"/>
      <c r="D58" s="34"/>
      <c r="E58" s="34"/>
      <c r="F58" s="34"/>
      <c r="G58" s="34"/>
      <c r="H58" s="34"/>
      <c r="I58" s="106"/>
      <c r="J58" s="106"/>
      <c r="K58" s="34"/>
      <c r="L58" s="34"/>
      <c r="M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29.25" customHeight="1">
      <c r="A59" s="32"/>
      <c r="B59" s="33"/>
      <c r="C59" s="140" t="s">
        <v>92</v>
      </c>
      <c r="D59" s="141"/>
      <c r="E59" s="141"/>
      <c r="F59" s="141"/>
      <c r="G59" s="141"/>
      <c r="H59" s="141"/>
      <c r="I59" s="142" t="s">
        <v>93</v>
      </c>
      <c r="J59" s="142" t="s">
        <v>94</v>
      </c>
      <c r="K59" s="143" t="s">
        <v>95</v>
      </c>
      <c r="L59" s="141"/>
      <c r="M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4"/>
      <c r="D60" s="34"/>
      <c r="E60" s="34"/>
      <c r="F60" s="34"/>
      <c r="G60" s="34"/>
      <c r="H60" s="34"/>
      <c r="I60" s="106"/>
      <c r="J60" s="106"/>
      <c r="K60" s="34"/>
      <c r="L60" s="34"/>
      <c r="M60" s="10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2.9" customHeight="1">
      <c r="A61" s="32"/>
      <c r="B61" s="33"/>
      <c r="C61" s="144" t="s">
        <v>70</v>
      </c>
      <c r="D61" s="34"/>
      <c r="E61" s="34"/>
      <c r="F61" s="34"/>
      <c r="G61" s="34"/>
      <c r="H61" s="34"/>
      <c r="I61" s="145">
        <f aca="true" t="shared" si="0" ref="I61:J63">Q87</f>
        <v>0</v>
      </c>
      <c r="J61" s="145">
        <f t="shared" si="0"/>
        <v>0</v>
      </c>
      <c r="K61" s="74">
        <f>K87</f>
        <v>0</v>
      </c>
      <c r="L61" s="34"/>
      <c r="M61" s="10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U61" s="16" t="s">
        <v>96</v>
      </c>
    </row>
    <row r="62" spans="2:13" s="9" customFormat="1" ht="24.95" customHeight="1">
      <c r="B62" s="146"/>
      <c r="C62" s="147"/>
      <c r="D62" s="148" t="s">
        <v>97</v>
      </c>
      <c r="E62" s="149"/>
      <c r="F62" s="149"/>
      <c r="G62" s="149"/>
      <c r="H62" s="149"/>
      <c r="I62" s="150">
        <f t="shared" si="0"/>
        <v>0</v>
      </c>
      <c r="J62" s="150">
        <f t="shared" si="0"/>
        <v>0</v>
      </c>
      <c r="K62" s="151">
        <f>K88</f>
        <v>0</v>
      </c>
      <c r="L62" s="147"/>
      <c r="M62" s="152"/>
    </row>
    <row r="63" spans="2:13" s="10" customFormat="1" ht="19.9" customHeight="1">
      <c r="B63" s="153"/>
      <c r="C63" s="154"/>
      <c r="D63" s="155" t="s">
        <v>98</v>
      </c>
      <c r="E63" s="156"/>
      <c r="F63" s="156"/>
      <c r="G63" s="156"/>
      <c r="H63" s="156"/>
      <c r="I63" s="157">
        <f t="shared" si="0"/>
        <v>0</v>
      </c>
      <c r="J63" s="157">
        <f t="shared" si="0"/>
        <v>0</v>
      </c>
      <c r="K63" s="158">
        <f>K89</f>
        <v>0</v>
      </c>
      <c r="L63" s="154"/>
      <c r="M63" s="159"/>
    </row>
    <row r="64" spans="2:13" s="9" customFormat="1" ht="24.95" customHeight="1">
      <c r="B64" s="146"/>
      <c r="C64" s="147"/>
      <c r="D64" s="148" t="s">
        <v>99</v>
      </c>
      <c r="E64" s="149"/>
      <c r="F64" s="149"/>
      <c r="G64" s="149"/>
      <c r="H64" s="149"/>
      <c r="I64" s="150">
        <f>Q93</f>
        <v>0</v>
      </c>
      <c r="J64" s="150">
        <f>R93</f>
        <v>0</v>
      </c>
      <c r="K64" s="151">
        <f>K93</f>
        <v>0</v>
      </c>
      <c r="L64" s="147"/>
      <c r="M64" s="152"/>
    </row>
    <row r="65" spans="2:13" s="10" customFormat="1" ht="19.9" customHeight="1">
      <c r="B65" s="153"/>
      <c r="C65" s="154"/>
      <c r="D65" s="155" t="s">
        <v>100</v>
      </c>
      <c r="E65" s="156"/>
      <c r="F65" s="156"/>
      <c r="G65" s="156"/>
      <c r="H65" s="156"/>
      <c r="I65" s="157">
        <f>Q94</f>
        <v>0</v>
      </c>
      <c r="J65" s="157">
        <f>R94</f>
        <v>0</v>
      </c>
      <c r="K65" s="158">
        <f>K94</f>
        <v>0</v>
      </c>
      <c r="L65" s="154"/>
      <c r="M65" s="159"/>
    </row>
    <row r="66" spans="2:13" s="9" customFormat="1" ht="24.95" customHeight="1">
      <c r="B66" s="146"/>
      <c r="C66" s="147"/>
      <c r="D66" s="148" t="s">
        <v>101</v>
      </c>
      <c r="E66" s="149"/>
      <c r="F66" s="149"/>
      <c r="G66" s="149"/>
      <c r="H66" s="149"/>
      <c r="I66" s="150">
        <f>Q100</f>
        <v>0</v>
      </c>
      <c r="J66" s="150">
        <f>R100</f>
        <v>0</v>
      </c>
      <c r="K66" s="151">
        <f>K100</f>
        <v>0</v>
      </c>
      <c r="L66" s="147"/>
      <c r="M66" s="152"/>
    </row>
    <row r="67" spans="2:13" s="10" customFormat="1" ht="19.9" customHeight="1">
      <c r="B67" s="153"/>
      <c r="C67" s="154"/>
      <c r="D67" s="155" t="s">
        <v>102</v>
      </c>
      <c r="E67" s="156"/>
      <c r="F67" s="156"/>
      <c r="G67" s="156"/>
      <c r="H67" s="156"/>
      <c r="I67" s="157">
        <f>Q101</f>
        <v>0</v>
      </c>
      <c r="J67" s="157">
        <f>R101</f>
        <v>0</v>
      </c>
      <c r="K67" s="158">
        <f>K101</f>
        <v>0</v>
      </c>
      <c r="L67" s="154"/>
      <c r="M67" s="159"/>
    </row>
    <row r="68" spans="1:31" s="2" customFormat="1" ht="21.75" customHeight="1">
      <c r="A68" s="32"/>
      <c r="B68" s="33"/>
      <c r="C68" s="34"/>
      <c r="D68" s="34"/>
      <c r="E68" s="34"/>
      <c r="F68" s="34"/>
      <c r="G68" s="34"/>
      <c r="H68" s="34"/>
      <c r="I68" s="106"/>
      <c r="J68" s="106"/>
      <c r="K68" s="34"/>
      <c r="L68" s="34"/>
      <c r="M68" s="10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customHeight="1">
      <c r="A69" s="32"/>
      <c r="B69" s="45"/>
      <c r="C69" s="46"/>
      <c r="D69" s="46"/>
      <c r="E69" s="46"/>
      <c r="F69" s="46"/>
      <c r="G69" s="46"/>
      <c r="H69" s="46"/>
      <c r="I69" s="135"/>
      <c r="J69" s="135"/>
      <c r="K69" s="46"/>
      <c r="L69" s="46"/>
      <c r="M69" s="10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3" spans="1:31" s="2" customFormat="1" ht="6.95" customHeight="1">
      <c r="A73" s="32"/>
      <c r="B73" s="47"/>
      <c r="C73" s="48"/>
      <c r="D73" s="48"/>
      <c r="E73" s="48"/>
      <c r="F73" s="48"/>
      <c r="G73" s="48"/>
      <c r="H73" s="48"/>
      <c r="I73" s="138"/>
      <c r="J73" s="138"/>
      <c r="K73" s="48"/>
      <c r="L73" s="48"/>
      <c r="M73" s="10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4.95" customHeight="1">
      <c r="A74" s="32"/>
      <c r="B74" s="33"/>
      <c r="C74" s="22" t="s">
        <v>103</v>
      </c>
      <c r="D74" s="34"/>
      <c r="E74" s="34"/>
      <c r="F74" s="34"/>
      <c r="G74" s="34"/>
      <c r="H74" s="34"/>
      <c r="I74" s="106"/>
      <c r="J74" s="106"/>
      <c r="K74" s="34"/>
      <c r="L74" s="34"/>
      <c r="M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4"/>
      <c r="D75" s="34"/>
      <c r="E75" s="34"/>
      <c r="F75" s="34"/>
      <c r="G75" s="34"/>
      <c r="H75" s="34"/>
      <c r="I75" s="106"/>
      <c r="J75" s="106"/>
      <c r="K75" s="34"/>
      <c r="L75" s="34"/>
      <c r="M75" s="10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33"/>
      <c r="C76" s="28" t="s">
        <v>17</v>
      </c>
      <c r="D76" s="34"/>
      <c r="E76" s="34"/>
      <c r="F76" s="34"/>
      <c r="G76" s="34"/>
      <c r="H76" s="34"/>
      <c r="I76" s="106"/>
      <c r="J76" s="106"/>
      <c r="K76" s="34"/>
      <c r="L76" s="34"/>
      <c r="M76" s="10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6.5" customHeight="1">
      <c r="A77" s="32"/>
      <c r="B77" s="33"/>
      <c r="C77" s="34"/>
      <c r="D77" s="34"/>
      <c r="E77" s="356" t="str">
        <f>E7</f>
        <v>Veřejné osvětlení na ul. Štefánikova u ČS v Novém Jičíně</v>
      </c>
      <c r="F77" s="357"/>
      <c r="G77" s="357"/>
      <c r="H77" s="357"/>
      <c r="I77" s="106"/>
      <c r="J77" s="106"/>
      <c r="K77" s="34"/>
      <c r="L77" s="34"/>
      <c r="M77" s="10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8" t="s">
        <v>87</v>
      </c>
      <c r="D78" s="34"/>
      <c r="E78" s="34"/>
      <c r="F78" s="34"/>
      <c r="G78" s="34"/>
      <c r="H78" s="34"/>
      <c r="I78" s="106"/>
      <c r="J78" s="106"/>
      <c r="K78" s="34"/>
      <c r="L78" s="34"/>
      <c r="M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6.5" customHeight="1">
      <c r="A79" s="32"/>
      <c r="B79" s="33"/>
      <c r="C79" s="34"/>
      <c r="D79" s="34"/>
      <c r="E79" s="328" t="str">
        <f>E9</f>
        <v>SO01 - Demontáž stožárů VO</v>
      </c>
      <c r="F79" s="358"/>
      <c r="G79" s="358"/>
      <c r="H79" s="358"/>
      <c r="I79" s="106"/>
      <c r="J79" s="106"/>
      <c r="K79" s="34"/>
      <c r="L79" s="34"/>
      <c r="M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>
      <c r="A80" s="32"/>
      <c r="B80" s="33"/>
      <c r="C80" s="34"/>
      <c r="D80" s="34"/>
      <c r="E80" s="34"/>
      <c r="F80" s="34"/>
      <c r="G80" s="34"/>
      <c r="H80" s="34"/>
      <c r="I80" s="106"/>
      <c r="J80" s="106"/>
      <c r="K80" s="34"/>
      <c r="L80" s="34"/>
      <c r="M80" s="10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2" customHeight="1">
      <c r="A81" s="32"/>
      <c r="B81" s="33"/>
      <c r="C81" s="28" t="s">
        <v>22</v>
      </c>
      <c r="D81" s="34"/>
      <c r="E81" s="34"/>
      <c r="F81" s="26" t="str">
        <f>F12</f>
        <v xml:space="preserve"> </v>
      </c>
      <c r="G81" s="34"/>
      <c r="H81" s="34"/>
      <c r="I81" s="109" t="s">
        <v>24</v>
      </c>
      <c r="J81" s="111" t="str">
        <f>IF(J12="","",J12)</f>
        <v>22. 8. 2020</v>
      </c>
      <c r="K81" s="34"/>
      <c r="L81" s="34"/>
      <c r="M81" s="10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4"/>
      <c r="D82" s="34"/>
      <c r="E82" s="34"/>
      <c r="F82" s="34"/>
      <c r="G82" s="34"/>
      <c r="H82" s="34"/>
      <c r="I82" s="106"/>
      <c r="J82" s="106"/>
      <c r="K82" s="34"/>
      <c r="L82" s="34"/>
      <c r="M82" s="10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5.2" customHeight="1">
      <c r="A83" s="32"/>
      <c r="B83" s="33"/>
      <c r="C83" s="28" t="s">
        <v>26</v>
      </c>
      <c r="D83" s="34"/>
      <c r="E83" s="34"/>
      <c r="F83" s="26" t="str">
        <f>E15</f>
        <v xml:space="preserve"> </v>
      </c>
      <c r="G83" s="34"/>
      <c r="H83" s="34"/>
      <c r="I83" s="109" t="s">
        <v>31</v>
      </c>
      <c r="J83" s="139" t="str">
        <f>E21</f>
        <v>Ing. Jiří Horák</v>
      </c>
      <c r="K83" s="34"/>
      <c r="L83" s="34"/>
      <c r="M83" s="10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5.2" customHeight="1">
      <c r="A84" s="32"/>
      <c r="B84" s="33"/>
      <c r="C84" s="28" t="s">
        <v>29</v>
      </c>
      <c r="D84" s="34"/>
      <c r="E84" s="34"/>
      <c r="F84" s="26" t="str">
        <f>IF(E18="","",E18)</f>
        <v>Vyplň údaj</v>
      </c>
      <c r="G84" s="34"/>
      <c r="H84" s="34"/>
      <c r="I84" s="109" t="s">
        <v>33</v>
      </c>
      <c r="J84" s="139" t="str">
        <f>E24</f>
        <v>Ing. Jiří Horák</v>
      </c>
      <c r="K84" s="34"/>
      <c r="L84" s="34"/>
      <c r="M84" s="10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0.35" customHeight="1">
      <c r="A85" s="32"/>
      <c r="B85" s="33"/>
      <c r="C85" s="34"/>
      <c r="D85" s="34"/>
      <c r="E85" s="34"/>
      <c r="F85" s="34"/>
      <c r="G85" s="34"/>
      <c r="H85" s="34"/>
      <c r="I85" s="106"/>
      <c r="J85" s="106"/>
      <c r="K85" s="34"/>
      <c r="L85" s="34"/>
      <c r="M85" s="10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1" customFormat="1" ht="29.25" customHeight="1">
      <c r="A86" s="160"/>
      <c r="B86" s="161"/>
      <c r="C86" s="162" t="s">
        <v>104</v>
      </c>
      <c r="D86" s="163" t="s">
        <v>55</v>
      </c>
      <c r="E86" s="163" t="s">
        <v>51</v>
      </c>
      <c r="F86" s="163" t="s">
        <v>52</v>
      </c>
      <c r="G86" s="163" t="s">
        <v>105</v>
      </c>
      <c r="H86" s="163" t="s">
        <v>106</v>
      </c>
      <c r="I86" s="164" t="s">
        <v>107</v>
      </c>
      <c r="J86" s="164" t="s">
        <v>108</v>
      </c>
      <c r="K86" s="163" t="s">
        <v>95</v>
      </c>
      <c r="L86" s="165" t="s">
        <v>109</v>
      </c>
      <c r="M86" s="166"/>
      <c r="N86" s="65" t="s">
        <v>20</v>
      </c>
      <c r="O86" s="66" t="s">
        <v>40</v>
      </c>
      <c r="P86" s="66" t="s">
        <v>110</v>
      </c>
      <c r="Q86" s="66" t="s">
        <v>111</v>
      </c>
      <c r="R86" s="66" t="s">
        <v>112</v>
      </c>
      <c r="S86" s="66" t="s">
        <v>113</v>
      </c>
      <c r="T86" s="66" t="s">
        <v>114</v>
      </c>
      <c r="U86" s="66" t="s">
        <v>115</v>
      </c>
      <c r="V86" s="66" t="s">
        <v>116</v>
      </c>
      <c r="W86" s="66" t="s">
        <v>117</v>
      </c>
      <c r="X86" s="67" t="s">
        <v>118</v>
      </c>
      <c r="Y86" s="160"/>
      <c r="Z86" s="160"/>
      <c r="AA86" s="160"/>
      <c r="AB86" s="160"/>
      <c r="AC86" s="160"/>
      <c r="AD86" s="160"/>
      <c r="AE86" s="160"/>
    </row>
    <row r="87" spans="1:63" s="2" customFormat="1" ht="22.9" customHeight="1">
      <c r="A87" s="32"/>
      <c r="B87" s="33"/>
      <c r="C87" s="72" t="s">
        <v>119</v>
      </c>
      <c r="D87" s="34"/>
      <c r="E87" s="34"/>
      <c r="F87" s="34"/>
      <c r="G87" s="34"/>
      <c r="H87" s="34"/>
      <c r="I87" s="106"/>
      <c r="J87" s="106"/>
      <c r="K87" s="167">
        <f>BK87</f>
        <v>0</v>
      </c>
      <c r="L87" s="34"/>
      <c r="M87" s="37"/>
      <c r="N87" s="68"/>
      <c r="O87" s="168"/>
      <c r="P87" s="69"/>
      <c r="Q87" s="169">
        <f>Q88+Q93+Q100</f>
        <v>0</v>
      </c>
      <c r="R87" s="169">
        <f>R88+R93+R100</f>
        <v>0</v>
      </c>
      <c r="S87" s="69"/>
      <c r="T87" s="170">
        <f>T88+T93+T100</f>
        <v>0</v>
      </c>
      <c r="U87" s="69"/>
      <c r="V87" s="170">
        <f>V88+V93+V100</f>
        <v>0</v>
      </c>
      <c r="W87" s="69"/>
      <c r="X87" s="171">
        <f>X88+X93+X100</f>
        <v>21.12</v>
      </c>
      <c r="Y87" s="32"/>
      <c r="Z87" s="32"/>
      <c r="AA87" s="32"/>
      <c r="AB87" s="32"/>
      <c r="AC87" s="32"/>
      <c r="AD87" s="32"/>
      <c r="AE87" s="32"/>
      <c r="AT87" s="16" t="s">
        <v>71</v>
      </c>
      <c r="AU87" s="16" t="s">
        <v>96</v>
      </c>
      <c r="BK87" s="172">
        <f>BK88+BK93+BK100</f>
        <v>0</v>
      </c>
    </row>
    <row r="88" spans="2:63" s="12" customFormat="1" ht="25.9" customHeight="1">
      <c r="B88" s="173"/>
      <c r="C88" s="174"/>
      <c r="D88" s="175" t="s">
        <v>71</v>
      </c>
      <c r="E88" s="176" t="s">
        <v>120</v>
      </c>
      <c r="F88" s="176" t="s">
        <v>121</v>
      </c>
      <c r="G88" s="174"/>
      <c r="H88" s="174"/>
      <c r="I88" s="177"/>
      <c r="J88" s="177"/>
      <c r="K88" s="178">
        <f>BK88</f>
        <v>0</v>
      </c>
      <c r="L88" s="174"/>
      <c r="M88" s="179"/>
      <c r="N88" s="180"/>
      <c r="O88" s="181"/>
      <c r="P88" s="181"/>
      <c r="Q88" s="182">
        <f>Q89</f>
        <v>0</v>
      </c>
      <c r="R88" s="182">
        <f>R89</f>
        <v>0</v>
      </c>
      <c r="S88" s="181"/>
      <c r="T88" s="183">
        <f>T89</f>
        <v>0</v>
      </c>
      <c r="U88" s="181"/>
      <c r="V88" s="183">
        <f>V89</f>
        <v>0</v>
      </c>
      <c r="W88" s="181"/>
      <c r="X88" s="184">
        <f>X89</f>
        <v>21.12</v>
      </c>
      <c r="AR88" s="185" t="s">
        <v>80</v>
      </c>
      <c r="AT88" s="186" t="s">
        <v>71</v>
      </c>
      <c r="AU88" s="186" t="s">
        <v>72</v>
      </c>
      <c r="AY88" s="185" t="s">
        <v>122</v>
      </c>
      <c r="BK88" s="187">
        <f>BK89</f>
        <v>0</v>
      </c>
    </row>
    <row r="89" spans="2:63" s="12" customFormat="1" ht="22.9" customHeight="1">
      <c r="B89" s="173"/>
      <c r="C89" s="174"/>
      <c r="D89" s="175" t="s">
        <v>71</v>
      </c>
      <c r="E89" s="188" t="s">
        <v>123</v>
      </c>
      <c r="F89" s="188" t="s">
        <v>124</v>
      </c>
      <c r="G89" s="174"/>
      <c r="H89" s="174"/>
      <c r="I89" s="177"/>
      <c r="J89" s="177"/>
      <c r="K89" s="189">
        <f>BK89</f>
        <v>0</v>
      </c>
      <c r="L89" s="174"/>
      <c r="M89" s="179"/>
      <c r="N89" s="180"/>
      <c r="O89" s="181"/>
      <c r="P89" s="181"/>
      <c r="Q89" s="182">
        <f>SUM(Q90:Q92)</f>
        <v>0</v>
      </c>
      <c r="R89" s="182">
        <f>SUM(R90:R92)</f>
        <v>0</v>
      </c>
      <c r="S89" s="181"/>
      <c r="T89" s="183">
        <f>SUM(T90:T92)</f>
        <v>0</v>
      </c>
      <c r="U89" s="181"/>
      <c r="V89" s="183">
        <f>SUM(V90:V92)</f>
        <v>0</v>
      </c>
      <c r="W89" s="181"/>
      <c r="X89" s="184">
        <f>SUM(X90:X92)</f>
        <v>21.12</v>
      </c>
      <c r="AR89" s="185" t="s">
        <v>80</v>
      </c>
      <c r="AT89" s="186" t="s">
        <v>71</v>
      </c>
      <c r="AU89" s="186" t="s">
        <v>80</v>
      </c>
      <c r="AY89" s="185" t="s">
        <v>122</v>
      </c>
      <c r="BK89" s="187">
        <f>SUM(BK90:BK92)</f>
        <v>0</v>
      </c>
    </row>
    <row r="90" spans="1:65" s="2" customFormat="1" ht="16.5" customHeight="1">
      <c r="A90" s="32"/>
      <c r="B90" s="33"/>
      <c r="C90" s="190" t="s">
        <v>125</v>
      </c>
      <c r="D90" s="190" t="s">
        <v>126</v>
      </c>
      <c r="E90" s="191" t="s">
        <v>127</v>
      </c>
      <c r="F90" s="192" t="s">
        <v>128</v>
      </c>
      <c r="G90" s="193" t="s">
        <v>129</v>
      </c>
      <c r="H90" s="194">
        <v>10.56</v>
      </c>
      <c r="I90" s="195"/>
      <c r="J90" s="195"/>
      <c r="K90" s="196">
        <f>ROUND(P90*H90,2)</f>
        <v>0</v>
      </c>
      <c r="L90" s="192" t="s">
        <v>20</v>
      </c>
      <c r="M90" s="37"/>
      <c r="N90" s="197" t="s">
        <v>20</v>
      </c>
      <c r="O90" s="198" t="s">
        <v>41</v>
      </c>
      <c r="P90" s="199">
        <f>I90+J90</f>
        <v>0</v>
      </c>
      <c r="Q90" s="199">
        <f>ROUND(I90*H90,2)</f>
        <v>0</v>
      </c>
      <c r="R90" s="199">
        <f>ROUND(J90*H90,2)</f>
        <v>0</v>
      </c>
      <c r="S90" s="61"/>
      <c r="T90" s="200">
        <f>S90*H90</f>
        <v>0</v>
      </c>
      <c r="U90" s="200">
        <v>0</v>
      </c>
      <c r="V90" s="200">
        <f>U90*H90</f>
        <v>0</v>
      </c>
      <c r="W90" s="200">
        <v>0</v>
      </c>
      <c r="X90" s="201">
        <f>W90*H90</f>
        <v>0</v>
      </c>
      <c r="Y90" s="32"/>
      <c r="Z90" s="32"/>
      <c r="AA90" s="32"/>
      <c r="AB90" s="32"/>
      <c r="AC90" s="32"/>
      <c r="AD90" s="32"/>
      <c r="AE90" s="32"/>
      <c r="AR90" s="202" t="s">
        <v>130</v>
      </c>
      <c r="AT90" s="202" t="s">
        <v>126</v>
      </c>
      <c r="AU90" s="202" t="s">
        <v>82</v>
      </c>
      <c r="AY90" s="16" t="s">
        <v>122</v>
      </c>
      <c r="BE90" s="203">
        <f>IF(O90="základní",K90,0)</f>
        <v>0</v>
      </c>
      <c r="BF90" s="203">
        <f>IF(O90="snížená",K90,0)</f>
        <v>0</v>
      </c>
      <c r="BG90" s="203">
        <f>IF(O90="zákl. přenesená",K90,0)</f>
        <v>0</v>
      </c>
      <c r="BH90" s="203">
        <f>IF(O90="sníž. přenesená",K90,0)</f>
        <v>0</v>
      </c>
      <c r="BI90" s="203">
        <f>IF(O90="nulová",K90,0)</f>
        <v>0</v>
      </c>
      <c r="BJ90" s="16" t="s">
        <v>80</v>
      </c>
      <c r="BK90" s="203">
        <f>ROUND(P90*H90,2)</f>
        <v>0</v>
      </c>
      <c r="BL90" s="16" t="s">
        <v>130</v>
      </c>
      <c r="BM90" s="202" t="s">
        <v>131</v>
      </c>
    </row>
    <row r="91" spans="1:65" s="2" customFormat="1" ht="16.5" customHeight="1">
      <c r="A91" s="32"/>
      <c r="B91" s="33"/>
      <c r="C91" s="190" t="s">
        <v>132</v>
      </c>
      <c r="D91" s="190" t="s">
        <v>126</v>
      </c>
      <c r="E91" s="191" t="s">
        <v>133</v>
      </c>
      <c r="F91" s="192" t="s">
        <v>134</v>
      </c>
      <c r="G91" s="193" t="s">
        <v>135</v>
      </c>
      <c r="H91" s="194">
        <v>15</v>
      </c>
      <c r="I91" s="195"/>
      <c r="J91" s="195"/>
      <c r="K91" s="196">
        <f>ROUND(P91*H91,2)</f>
        <v>0</v>
      </c>
      <c r="L91" s="192" t="s">
        <v>20</v>
      </c>
      <c r="M91" s="37"/>
      <c r="N91" s="197" t="s">
        <v>20</v>
      </c>
      <c r="O91" s="198" t="s">
        <v>41</v>
      </c>
      <c r="P91" s="199">
        <f>I91+J91</f>
        <v>0</v>
      </c>
      <c r="Q91" s="199">
        <f>ROUND(I91*H91,2)</f>
        <v>0</v>
      </c>
      <c r="R91" s="199">
        <f>ROUND(J91*H91,2)</f>
        <v>0</v>
      </c>
      <c r="S91" s="61"/>
      <c r="T91" s="200">
        <f>S91*H91</f>
        <v>0</v>
      </c>
      <c r="U91" s="200">
        <v>0</v>
      </c>
      <c r="V91" s="200">
        <f>U91*H91</f>
        <v>0</v>
      </c>
      <c r="W91" s="200">
        <v>0</v>
      </c>
      <c r="X91" s="201">
        <f>W91*H91</f>
        <v>0</v>
      </c>
      <c r="Y91" s="32"/>
      <c r="Z91" s="32"/>
      <c r="AA91" s="32"/>
      <c r="AB91" s="32"/>
      <c r="AC91" s="32"/>
      <c r="AD91" s="32"/>
      <c r="AE91" s="32"/>
      <c r="AR91" s="202" t="s">
        <v>130</v>
      </c>
      <c r="AT91" s="202" t="s">
        <v>126</v>
      </c>
      <c r="AU91" s="202" t="s">
        <v>82</v>
      </c>
      <c r="AY91" s="16" t="s">
        <v>122</v>
      </c>
      <c r="BE91" s="203">
        <f>IF(O91="základní",K91,0)</f>
        <v>0</v>
      </c>
      <c r="BF91" s="203">
        <f>IF(O91="snížená",K91,0)</f>
        <v>0</v>
      </c>
      <c r="BG91" s="203">
        <f>IF(O91="zákl. přenesená",K91,0)</f>
        <v>0</v>
      </c>
      <c r="BH91" s="203">
        <f>IF(O91="sníž. přenesená",K91,0)</f>
        <v>0</v>
      </c>
      <c r="BI91" s="203">
        <f>IF(O91="nulová",K91,0)</f>
        <v>0</v>
      </c>
      <c r="BJ91" s="16" t="s">
        <v>80</v>
      </c>
      <c r="BK91" s="203">
        <f>ROUND(P91*H91,2)</f>
        <v>0</v>
      </c>
      <c r="BL91" s="16" t="s">
        <v>130</v>
      </c>
      <c r="BM91" s="202" t="s">
        <v>136</v>
      </c>
    </row>
    <row r="92" spans="1:65" s="2" customFormat="1" ht="21.75" customHeight="1">
      <c r="A92" s="32"/>
      <c r="B92" s="33"/>
      <c r="C92" s="190" t="s">
        <v>137</v>
      </c>
      <c r="D92" s="190" t="s">
        <v>126</v>
      </c>
      <c r="E92" s="191" t="s">
        <v>138</v>
      </c>
      <c r="F92" s="192" t="s">
        <v>139</v>
      </c>
      <c r="G92" s="193" t="s">
        <v>129</v>
      </c>
      <c r="H92" s="194">
        <v>10.56</v>
      </c>
      <c r="I92" s="195"/>
      <c r="J92" s="195"/>
      <c r="K92" s="196">
        <f>ROUND(P92*H92,2)</f>
        <v>0</v>
      </c>
      <c r="L92" s="192" t="s">
        <v>140</v>
      </c>
      <c r="M92" s="37"/>
      <c r="N92" s="197" t="s">
        <v>20</v>
      </c>
      <c r="O92" s="198" t="s">
        <v>41</v>
      </c>
      <c r="P92" s="199">
        <f>I92+J92</f>
        <v>0</v>
      </c>
      <c r="Q92" s="199">
        <f>ROUND(I92*H92,2)</f>
        <v>0</v>
      </c>
      <c r="R92" s="199">
        <f>ROUND(J92*H92,2)</f>
        <v>0</v>
      </c>
      <c r="S92" s="61"/>
      <c r="T92" s="200">
        <f>S92*H92</f>
        <v>0</v>
      </c>
      <c r="U92" s="200">
        <v>0</v>
      </c>
      <c r="V92" s="200">
        <f>U92*H92</f>
        <v>0</v>
      </c>
      <c r="W92" s="200">
        <v>2</v>
      </c>
      <c r="X92" s="201">
        <f>W92*H92</f>
        <v>21.12</v>
      </c>
      <c r="Y92" s="32"/>
      <c r="Z92" s="32"/>
      <c r="AA92" s="32"/>
      <c r="AB92" s="32"/>
      <c r="AC92" s="32"/>
      <c r="AD92" s="32"/>
      <c r="AE92" s="32"/>
      <c r="AR92" s="202" t="s">
        <v>130</v>
      </c>
      <c r="AT92" s="202" t="s">
        <v>126</v>
      </c>
      <c r="AU92" s="202" t="s">
        <v>82</v>
      </c>
      <c r="AY92" s="16" t="s">
        <v>122</v>
      </c>
      <c r="BE92" s="203">
        <f>IF(O92="základní",K92,0)</f>
        <v>0</v>
      </c>
      <c r="BF92" s="203">
        <f>IF(O92="snížená",K92,0)</f>
        <v>0</v>
      </c>
      <c r="BG92" s="203">
        <f>IF(O92="zákl. přenesená",K92,0)</f>
        <v>0</v>
      </c>
      <c r="BH92" s="203">
        <f>IF(O92="sníž. přenesená",K92,0)</f>
        <v>0</v>
      </c>
      <c r="BI92" s="203">
        <f>IF(O92="nulová",K92,0)</f>
        <v>0</v>
      </c>
      <c r="BJ92" s="16" t="s">
        <v>80</v>
      </c>
      <c r="BK92" s="203">
        <f>ROUND(P92*H92,2)</f>
        <v>0</v>
      </c>
      <c r="BL92" s="16" t="s">
        <v>130</v>
      </c>
      <c r="BM92" s="202" t="s">
        <v>141</v>
      </c>
    </row>
    <row r="93" spans="2:63" s="12" customFormat="1" ht="25.9" customHeight="1">
      <c r="B93" s="173"/>
      <c r="C93" s="174"/>
      <c r="D93" s="175" t="s">
        <v>71</v>
      </c>
      <c r="E93" s="176" t="s">
        <v>142</v>
      </c>
      <c r="F93" s="176" t="s">
        <v>143</v>
      </c>
      <c r="G93" s="174"/>
      <c r="H93" s="174"/>
      <c r="I93" s="177"/>
      <c r="J93" s="177"/>
      <c r="K93" s="178">
        <f>BK93</f>
        <v>0</v>
      </c>
      <c r="L93" s="174"/>
      <c r="M93" s="179"/>
      <c r="N93" s="180"/>
      <c r="O93" s="181"/>
      <c r="P93" s="181"/>
      <c r="Q93" s="182">
        <f>Q94</f>
        <v>0</v>
      </c>
      <c r="R93" s="182">
        <f>R94</f>
        <v>0</v>
      </c>
      <c r="S93" s="181"/>
      <c r="T93" s="183">
        <f>T94</f>
        <v>0</v>
      </c>
      <c r="U93" s="181"/>
      <c r="V93" s="183">
        <f>V94</f>
        <v>0</v>
      </c>
      <c r="W93" s="181"/>
      <c r="X93" s="184">
        <f>X94</f>
        <v>0</v>
      </c>
      <c r="AR93" s="185" t="s">
        <v>82</v>
      </c>
      <c r="AT93" s="186" t="s">
        <v>71</v>
      </c>
      <c r="AU93" s="186" t="s">
        <v>72</v>
      </c>
      <c r="AY93" s="185" t="s">
        <v>122</v>
      </c>
      <c r="BK93" s="187">
        <f>BK94</f>
        <v>0</v>
      </c>
    </row>
    <row r="94" spans="2:63" s="12" customFormat="1" ht="22.9" customHeight="1">
      <c r="B94" s="173"/>
      <c r="C94" s="174"/>
      <c r="D94" s="175" t="s">
        <v>71</v>
      </c>
      <c r="E94" s="188" t="s">
        <v>144</v>
      </c>
      <c r="F94" s="188" t="s">
        <v>145</v>
      </c>
      <c r="G94" s="174"/>
      <c r="H94" s="174"/>
      <c r="I94" s="177"/>
      <c r="J94" s="177"/>
      <c r="K94" s="189">
        <f>BK94</f>
        <v>0</v>
      </c>
      <c r="L94" s="174"/>
      <c r="M94" s="179"/>
      <c r="N94" s="180"/>
      <c r="O94" s="181"/>
      <c r="P94" s="181"/>
      <c r="Q94" s="182">
        <f>SUM(Q95:Q99)</f>
        <v>0</v>
      </c>
      <c r="R94" s="182">
        <f>SUM(R95:R99)</f>
        <v>0</v>
      </c>
      <c r="S94" s="181"/>
      <c r="T94" s="183">
        <f>SUM(T95:T99)</f>
        <v>0</v>
      </c>
      <c r="U94" s="181"/>
      <c r="V94" s="183">
        <f>SUM(V95:V99)</f>
        <v>0</v>
      </c>
      <c r="W94" s="181"/>
      <c r="X94" s="184">
        <f>SUM(X95:X99)</f>
        <v>0</v>
      </c>
      <c r="AR94" s="185" t="s">
        <v>82</v>
      </c>
      <c r="AT94" s="186" t="s">
        <v>71</v>
      </c>
      <c r="AU94" s="186" t="s">
        <v>80</v>
      </c>
      <c r="AY94" s="185" t="s">
        <v>122</v>
      </c>
      <c r="BK94" s="187">
        <f>SUM(BK95:BK99)</f>
        <v>0</v>
      </c>
    </row>
    <row r="95" spans="1:65" s="2" customFormat="1" ht="21.75" customHeight="1">
      <c r="A95" s="32"/>
      <c r="B95" s="33"/>
      <c r="C95" s="190" t="s">
        <v>146</v>
      </c>
      <c r="D95" s="190" t="s">
        <v>126</v>
      </c>
      <c r="E95" s="191" t="s">
        <v>147</v>
      </c>
      <c r="F95" s="192" t="s">
        <v>148</v>
      </c>
      <c r="G95" s="193" t="s">
        <v>149</v>
      </c>
      <c r="H95" s="194">
        <v>180</v>
      </c>
      <c r="I95" s="195"/>
      <c r="J95" s="195"/>
      <c r="K95" s="196">
        <f>ROUND(P95*H95,2)</f>
        <v>0</v>
      </c>
      <c r="L95" s="192" t="s">
        <v>140</v>
      </c>
      <c r="M95" s="37"/>
      <c r="N95" s="197" t="s">
        <v>20</v>
      </c>
      <c r="O95" s="198" t="s">
        <v>41</v>
      </c>
      <c r="P95" s="199">
        <f>I95+J95</f>
        <v>0</v>
      </c>
      <c r="Q95" s="199">
        <f>ROUND(I95*H95,2)</f>
        <v>0</v>
      </c>
      <c r="R95" s="199">
        <f>ROUND(J95*H95,2)</f>
        <v>0</v>
      </c>
      <c r="S95" s="61"/>
      <c r="T95" s="200">
        <f>S95*H95</f>
        <v>0</v>
      </c>
      <c r="U95" s="200">
        <v>0</v>
      </c>
      <c r="V95" s="200">
        <f>U95*H95</f>
        <v>0</v>
      </c>
      <c r="W95" s="200">
        <v>0</v>
      </c>
      <c r="X95" s="201">
        <f>W95*H95</f>
        <v>0</v>
      </c>
      <c r="Y95" s="32"/>
      <c r="Z95" s="32"/>
      <c r="AA95" s="32"/>
      <c r="AB95" s="32"/>
      <c r="AC95" s="32"/>
      <c r="AD95" s="32"/>
      <c r="AE95" s="32"/>
      <c r="AR95" s="202" t="s">
        <v>150</v>
      </c>
      <c r="AT95" s="202" t="s">
        <v>126</v>
      </c>
      <c r="AU95" s="202" t="s">
        <v>82</v>
      </c>
      <c r="AY95" s="16" t="s">
        <v>122</v>
      </c>
      <c r="BE95" s="203">
        <f>IF(O95="základní",K95,0)</f>
        <v>0</v>
      </c>
      <c r="BF95" s="203">
        <f>IF(O95="snížená",K95,0)</f>
        <v>0</v>
      </c>
      <c r="BG95" s="203">
        <f>IF(O95="zákl. přenesená",K95,0)</f>
        <v>0</v>
      </c>
      <c r="BH95" s="203">
        <f>IF(O95="sníž. přenesená",K95,0)</f>
        <v>0</v>
      </c>
      <c r="BI95" s="203">
        <f>IF(O95="nulová",K95,0)</f>
        <v>0</v>
      </c>
      <c r="BJ95" s="16" t="s">
        <v>80</v>
      </c>
      <c r="BK95" s="203">
        <f>ROUND(P95*H95,2)</f>
        <v>0</v>
      </c>
      <c r="BL95" s="16" t="s">
        <v>150</v>
      </c>
      <c r="BM95" s="202" t="s">
        <v>151</v>
      </c>
    </row>
    <row r="96" spans="1:65" s="2" customFormat="1" ht="21.75" customHeight="1">
      <c r="A96" s="32"/>
      <c r="B96" s="33"/>
      <c r="C96" s="190" t="s">
        <v>152</v>
      </c>
      <c r="D96" s="190" t="s">
        <v>126</v>
      </c>
      <c r="E96" s="191" t="s">
        <v>153</v>
      </c>
      <c r="F96" s="192" t="s">
        <v>154</v>
      </c>
      <c r="G96" s="193" t="s">
        <v>149</v>
      </c>
      <c r="H96" s="194">
        <v>171</v>
      </c>
      <c r="I96" s="195"/>
      <c r="J96" s="195"/>
      <c r="K96" s="196">
        <f>ROUND(P96*H96,2)</f>
        <v>0</v>
      </c>
      <c r="L96" s="192" t="s">
        <v>140</v>
      </c>
      <c r="M96" s="37"/>
      <c r="N96" s="197" t="s">
        <v>20</v>
      </c>
      <c r="O96" s="198" t="s">
        <v>41</v>
      </c>
      <c r="P96" s="199">
        <f>I96+J96</f>
        <v>0</v>
      </c>
      <c r="Q96" s="199">
        <f>ROUND(I96*H96,2)</f>
        <v>0</v>
      </c>
      <c r="R96" s="199">
        <f>ROUND(J96*H96,2)</f>
        <v>0</v>
      </c>
      <c r="S96" s="61"/>
      <c r="T96" s="200">
        <f>S96*H96</f>
        <v>0</v>
      </c>
      <c r="U96" s="200">
        <v>0</v>
      </c>
      <c r="V96" s="200">
        <f>U96*H96</f>
        <v>0</v>
      </c>
      <c r="W96" s="200">
        <v>0</v>
      </c>
      <c r="X96" s="201">
        <f>W96*H96</f>
        <v>0</v>
      </c>
      <c r="Y96" s="32"/>
      <c r="Z96" s="32"/>
      <c r="AA96" s="32"/>
      <c r="AB96" s="32"/>
      <c r="AC96" s="32"/>
      <c r="AD96" s="32"/>
      <c r="AE96" s="32"/>
      <c r="AR96" s="202" t="s">
        <v>150</v>
      </c>
      <c r="AT96" s="202" t="s">
        <v>126</v>
      </c>
      <c r="AU96" s="202" t="s">
        <v>82</v>
      </c>
      <c r="AY96" s="16" t="s">
        <v>122</v>
      </c>
      <c r="BE96" s="203">
        <f>IF(O96="základní",K96,0)</f>
        <v>0</v>
      </c>
      <c r="BF96" s="203">
        <f>IF(O96="snížená",K96,0)</f>
        <v>0</v>
      </c>
      <c r="BG96" s="203">
        <f>IF(O96="zákl. přenesená",K96,0)</f>
        <v>0</v>
      </c>
      <c r="BH96" s="203">
        <f>IF(O96="sníž. přenesená",K96,0)</f>
        <v>0</v>
      </c>
      <c r="BI96" s="203">
        <f>IF(O96="nulová",K96,0)</f>
        <v>0</v>
      </c>
      <c r="BJ96" s="16" t="s">
        <v>80</v>
      </c>
      <c r="BK96" s="203">
        <f>ROUND(P96*H96,2)</f>
        <v>0</v>
      </c>
      <c r="BL96" s="16" t="s">
        <v>150</v>
      </c>
      <c r="BM96" s="202" t="s">
        <v>155</v>
      </c>
    </row>
    <row r="97" spans="1:65" s="2" customFormat="1" ht="21.75" customHeight="1">
      <c r="A97" s="32"/>
      <c r="B97" s="33"/>
      <c r="C97" s="190" t="s">
        <v>80</v>
      </c>
      <c r="D97" s="190" t="s">
        <v>126</v>
      </c>
      <c r="E97" s="191" t="s">
        <v>156</v>
      </c>
      <c r="F97" s="192" t="s">
        <v>157</v>
      </c>
      <c r="G97" s="193" t="s">
        <v>158</v>
      </c>
      <c r="H97" s="194">
        <v>18</v>
      </c>
      <c r="I97" s="195"/>
      <c r="J97" s="195"/>
      <c r="K97" s="196">
        <f>ROUND(P97*H97,2)</f>
        <v>0</v>
      </c>
      <c r="L97" s="192" t="s">
        <v>140</v>
      </c>
      <c r="M97" s="37"/>
      <c r="N97" s="197" t="s">
        <v>20</v>
      </c>
      <c r="O97" s="198" t="s">
        <v>41</v>
      </c>
      <c r="P97" s="199">
        <f>I97+J97</f>
        <v>0</v>
      </c>
      <c r="Q97" s="199">
        <f>ROUND(I97*H97,2)</f>
        <v>0</v>
      </c>
      <c r="R97" s="199">
        <f>ROUND(J97*H97,2)</f>
        <v>0</v>
      </c>
      <c r="S97" s="61"/>
      <c r="T97" s="200">
        <f>S97*H97</f>
        <v>0</v>
      </c>
      <c r="U97" s="200">
        <v>0</v>
      </c>
      <c r="V97" s="200">
        <f>U97*H97</f>
        <v>0</v>
      </c>
      <c r="W97" s="200">
        <v>0</v>
      </c>
      <c r="X97" s="201">
        <f>W97*H97</f>
        <v>0</v>
      </c>
      <c r="Y97" s="32"/>
      <c r="Z97" s="32"/>
      <c r="AA97" s="32"/>
      <c r="AB97" s="32"/>
      <c r="AC97" s="32"/>
      <c r="AD97" s="32"/>
      <c r="AE97" s="32"/>
      <c r="AR97" s="202" t="s">
        <v>150</v>
      </c>
      <c r="AT97" s="202" t="s">
        <v>126</v>
      </c>
      <c r="AU97" s="202" t="s">
        <v>82</v>
      </c>
      <c r="AY97" s="16" t="s">
        <v>122</v>
      </c>
      <c r="BE97" s="203">
        <f>IF(O97="základní",K97,0)</f>
        <v>0</v>
      </c>
      <c r="BF97" s="203">
        <f>IF(O97="snížená",K97,0)</f>
        <v>0</v>
      </c>
      <c r="BG97" s="203">
        <f>IF(O97="zákl. přenesená",K97,0)</f>
        <v>0</v>
      </c>
      <c r="BH97" s="203">
        <f>IF(O97="sníž. přenesená",K97,0)</f>
        <v>0</v>
      </c>
      <c r="BI97" s="203">
        <f>IF(O97="nulová",K97,0)</f>
        <v>0</v>
      </c>
      <c r="BJ97" s="16" t="s">
        <v>80</v>
      </c>
      <c r="BK97" s="203">
        <f>ROUND(P97*H97,2)</f>
        <v>0</v>
      </c>
      <c r="BL97" s="16" t="s">
        <v>150</v>
      </c>
      <c r="BM97" s="202" t="s">
        <v>159</v>
      </c>
    </row>
    <row r="98" spans="1:65" s="2" customFormat="1" ht="21.75" customHeight="1">
      <c r="A98" s="32"/>
      <c r="B98" s="33"/>
      <c r="C98" s="190" t="s">
        <v>160</v>
      </c>
      <c r="D98" s="190" t="s">
        <v>126</v>
      </c>
      <c r="E98" s="191" t="s">
        <v>161</v>
      </c>
      <c r="F98" s="192" t="s">
        <v>162</v>
      </c>
      <c r="G98" s="193" t="s">
        <v>149</v>
      </c>
      <c r="H98" s="194">
        <v>15</v>
      </c>
      <c r="I98" s="195"/>
      <c r="J98" s="195"/>
      <c r="K98" s="196">
        <f>ROUND(P98*H98,2)</f>
        <v>0</v>
      </c>
      <c r="L98" s="192" t="s">
        <v>140</v>
      </c>
      <c r="M98" s="37"/>
      <c r="N98" s="197" t="s">
        <v>20</v>
      </c>
      <c r="O98" s="198" t="s">
        <v>41</v>
      </c>
      <c r="P98" s="199">
        <f>I98+J98</f>
        <v>0</v>
      </c>
      <c r="Q98" s="199">
        <f>ROUND(I98*H98,2)</f>
        <v>0</v>
      </c>
      <c r="R98" s="199">
        <f>ROUND(J98*H98,2)</f>
        <v>0</v>
      </c>
      <c r="S98" s="61"/>
      <c r="T98" s="200">
        <f>S98*H98</f>
        <v>0</v>
      </c>
      <c r="U98" s="200">
        <v>0</v>
      </c>
      <c r="V98" s="200">
        <f>U98*H98</f>
        <v>0</v>
      </c>
      <c r="W98" s="200">
        <v>0</v>
      </c>
      <c r="X98" s="201">
        <f>W98*H98</f>
        <v>0</v>
      </c>
      <c r="Y98" s="32"/>
      <c r="Z98" s="32"/>
      <c r="AA98" s="32"/>
      <c r="AB98" s="32"/>
      <c r="AC98" s="32"/>
      <c r="AD98" s="32"/>
      <c r="AE98" s="32"/>
      <c r="AR98" s="202" t="s">
        <v>150</v>
      </c>
      <c r="AT98" s="202" t="s">
        <v>126</v>
      </c>
      <c r="AU98" s="202" t="s">
        <v>82</v>
      </c>
      <c r="AY98" s="16" t="s">
        <v>122</v>
      </c>
      <c r="BE98" s="203">
        <f>IF(O98="základní",K98,0)</f>
        <v>0</v>
      </c>
      <c r="BF98" s="203">
        <f>IF(O98="snížená",K98,0)</f>
        <v>0</v>
      </c>
      <c r="BG98" s="203">
        <f>IF(O98="zákl. přenesená",K98,0)</f>
        <v>0</v>
      </c>
      <c r="BH98" s="203">
        <f>IF(O98="sníž. přenesená",K98,0)</f>
        <v>0</v>
      </c>
      <c r="BI98" s="203">
        <f>IF(O98="nulová",K98,0)</f>
        <v>0</v>
      </c>
      <c r="BJ98" s="16" t="s">
        <v>80</v>
      </c>
      <c r="BK98" s="203">
        <f>ROUND(P98*H98,2)</f>
        <v>0</v>
      </c>
      <c r="BL98" s="16" t="s">
        <v>150</v>
      </c>
      <c r="BM98" s="202" t="s">
        <v>163</v>
      </c>
    </row>
    <row r="99" spans="1:65" s="2" customFormat="1" ht="21.75" customHeight="1">
      <c r="A99" s="32"/>
      <c r="B99" s="33"/>
      <c r="C99" s="190" t="s">
        <v>123</v>
      </c>
      <c r="D99" s="190" t="s">
        <v>126</v>
      </c>
      <c r="E99" s="191" t="s">
        <v>164</v>
      </c>
      <c r="F99" s="192" t="s">
        <v>165</v>
      </c>
      <c r="G99" s="193" t="s">
        <v>158</v>
      </c>
      <c r="H99" s="194">
        <v>15</v>
      </c>
      <c r="I99" s="195"/>
      <c r="J99" s="195"/>
      <c r="K99" s="196">
        <f>ROUND(P99*H99,2)</f>
        <v>0</v>
      </c>
      <c r="L99" s="192" t="s">
        <v>140</v>
      </c>
      <c r="M99" s="37"/>
      <c r="N99" s="197" t="s">
        <v>20</v>
      </c>
      <c r="O99" s="198" t="s">
        <v>41</v>
      </c>
      <c r="P99" s="199">
        <f>I99+J99</f>
        <v>0</v>
      </c>
      <c r="Q99" s="199">
        <f>ROUND(I99*H99,2)</f>
        <v>0</v>
      </c>
      <c r="R99" s="199">
        <f>ROUND(J99*H99,2)</f>
        <v>0</v>
      </c>
      <c r="S99" s="61"/>
      <c r="T99" s="200">
        <f>S99*H99</f>
        <v>0</v>
      </c>
      <c r="U99" s="200">
        <v>0</v>
      </c>
      <c r="V99" s="200">
        <f>U99*H99</f>
        <v>0</v>
      </c>
      <c r="W99" s="200">
        <v>0</v>
      </c>
      <c r="X99" s="201">
        <f>W99*H99</f>
        <v>0</v>
      </c>
      <c r="Y99" s="32"/>
      <c r="Z99" s="32"/>
      <c r="AA99" s="32"/>
      <c r="AB99" s="32"/>
      <c r="AC99" s="32"/>
      <c r="AD99" s="32"/>
      <c r="AE99" s="32"/>
      <c r="AR99" s="202" t="s">
        <v>150</v>
      </c>
      <c r="AT99" s="202" t="s">
        <v>126</v>
      </c>
      <c r="AU99" s="202" t="s">
        <v>82</v>
      </c>
      <c r="AY99" s="16" t="s">
        <v>122</v>
      </c>
      <c r="BE99" s="203">
        <f>IF(O99="základní",K99,0)</f>
        <v>0</v>
      </c>
      <c r="BF99" s="203">
        <f>IF(O99="snížená",K99,0)</f>
        <v>0</v>
      </c>
      <c r="BG99" s="203">
        <f>IF(O99="zákl. přenesená",K99,0)</f>
        <v>0</v>
      </c>
      <c r="BH99" s="203">
        <f>IF(O99="sníž. přenesená",K99,0)</f>
        <v>0</v>
      </c>
      <c r="BI99" s="203">
        <f>IF(O99="nulová",K99,0)</f>
        <v>0</v>
      </c>
      <c r="BJ99" s="16" t="s">
        <v>80</v>
      </c>
      <c r="BK99" s="203">
        <f>ROUND(P99*H99,2)</f>
        <v>0</v>
      </c>
      <c r="BL99" s="16" t="s">
        <v>150</v>
      </c>
      <c r="BM99" s="202" t="s">
        <v>166</v>
      </c>
    </row>
    <row r="100" spans="2:63" s="12" customFormat="1" ht="25.9" customHeight="1">
      <c r="B100" s="173"/>
      <c r="C100" s="174"/>
      <c r="D100" s="175" t="s">
        <v>71</v>
      </c>
      <c r="E100" s="176" t="s">
        <v>167</v>
      </c>
      <c r="F100" s="176" t="s">
        <v>168</v>
      </c>
      <c r="G100" s="174"/>
      <c r="H100" s="174"/>
      <c r="I100" s="177"/>
      <c r="J100" s="177"/>
      <c r="K100" s="178">
        <f>BK100</f>
        <v>0</v>
      </c>
      <c r="L100" s="174"/>
      <c r="M100" s="179"/>
      <c r="N100" s="180"/>
      <c r="O100" s="181"/>
      <c r="P100" s="181"/>
      <c r="Q100" s="182">
        <f>Q101</f>
        <v>0</v>
      </c>
      <c r="R100" s="182">
        <f>R101</f>
        <v>0</v>
      </c>
      <c r="S100" s="181"/>
      <c r="T100" s="183">
        <f>T101</f>
        <v>0</v>
      </c>
      <c r="U100" s="181"/>
      <c r="V100" s="183">
        <f>V101</f>
        <v>0</v>
      </c>
      <c r="W100" s="181"/>
      <c r="X100" s="184">
        <f>X101</f>
        <v>0</v>
      </c>
      <c r="AR100" s="185" t="s">
        <v>169</v>
      </c>
      <c r="AT100" s="186" t="s">
        <v>71</v>
      </c>
      <c r="AU100" s="186" t="s">
        <v>72</v>
      </c>
      <c r="AY100" s="185" t="s">
        <v>122</v>
      </c>
      <c r="BK100" s="187">
        <f>BK101</f>
        <v>0</v>
      </c>
    </row>
    <row r="101" spans="2:63" s="12" customFormat="1" ht="22.9" customHeight="1">
      <c r="B101" s="173"/>
      <c r="C101" s="174"/>
      <c r="D101" s="175" t="s">
        <v>71</v>
      </c>
      <c r="E101" s="188" t="s">
        <v>170</v>
      </c>
      <c r="F101" s="188" t="s">
        <v>171</v>
      </c>
      <c r="G101" s="174"/>
      <c r="H101" s="174"/>
      <c r="I101" s="177"/>
      <c r="J101" s="177"/>
      <c r="K101" s="189">
        <f>BK101</f>
        <v>0</v>
      </c>
      <c r="L101" s="174"/>
      <c r="M101" s="179"/>
      <c r="N101" s="180"/>
      <c r="O101" s="181"/>
      <c r="P101" s="181"/>
      <c r="Q101" s="182">
        <f>SUM(Q102:Q107)</f>
        <v>0</v>
      </c>
      <c r="R101" s="182">
        <f>SUM(R102:R107)</f>
        <v>0</v>
      </c>
      <c r="S101" s="181"/>
      <c r="T101" s="183">
        <f>SUM(T102:T107)</f>
        <v>0</v>
      </c>
      <c r="U101" s="181"/>
      <c r="V101" s="183">
        <f>SUM(V102:V107)</f>
        <v>0</v>
      </c>
      <c r="W101" s="181"/>
      <c r="X101" s="184">
        <f>SUM(X102:X107)</f>
        <v>0</v>
      </c>
      <c r="AR101" s="185" t="s">
        <v>169</v>
      </c>
      <c r="AT101" s="186" t="s">
        <v>71</v>
      </c>
      <c r="AU101" s="186" t="s">
        <v>80</v>
      </c>
      <c r="AY101" s="185" t="s">
        <v>122</v>
      </c>
      <c r="BK101" s="187">
        <f>SUM(BK102:BK107)</f>
        <v>0</v>
      </c>
    </row>
    <row r="102" spans="1:65" s="2" customFormat="1" ht="21.75" customHeight="1">
      <c r="A102" s="32"/>
      <c r="B102" s="33"/>
      <c r="C102" s="190" t="s">
        <v>172</v>
      </c>
      <c r="D102" s="190" t="s">
        <v>126</v>
      </c>
      <c r="E102" s="191" t="s">
        <v>173</v>
      </c>
      <c r="F102" s="192" t="s">
        <v>174</v>
      </c>
      <c r="G102" s="193" t="s">
        <v>158</v>
      </c>
      <c r="H102" s="194">
        <v>54</v>
      </c>
      <c r="I102" s="195"/>
      <c r="J102" s="195"/>
      <c r="K102" s="196">
        <f>ROUND(P102*H102,2)</f>
        <v>0</v>
      </c>
      <c r="L102" s="192" t="s">
        <v>140</v>
      </c>
      <c r="M102" s="37"/>
      <c r="N102" s="197" t="s">
        <v>20</v>
      </c>
      <c r="O102" s="198" t="s">
        <v>41</v>
      </c>
      <c r="P102" s="199">
        <f>I102+J102</f>
        <v>0</v>
      </c>
      <c r="Q102" s="199">
        <f>ROUND(I102*H102,2)</f>
        <v>0</v>
      </c>
      <c r="R102" s="199">
        <f>ROUND(J102*H102,2)</f>
        <v>0</v>
      </c>
      <c r="S102" s="61"/>
      <c r="T102" s="200">
        <f>S102*H102</f>
        <v>0</v>
      </c>
      <c r="U102" s="200">
        <v>0</v>
      </c>
      <c r="V102" s="200">
        <f>U102*H102</f>
        <v>0</v>
      </c>
      <c r="W102" s="200">
        <v>0</v>
      </c>
      <c r="X102" s="201">
        <f>W102*H102</f>
        <v>0</v>
      </c>
      <c r="Y102" s="32"/>
      <c r="Z102" s="32"/>
      <c r="AA102" s="32"/>
      <c r="AB102" s="32"/>
      <c r="AC102" s="32"/>
      <c r="AD102" s="32"/>
      <c r="AE102" s="32"/>
      <c r="AR102" s="202" t="s">
        <v>175</v>
      </c>
      <c r="AT102" s="202" t="s">
        <v>126</v>
      </c>
      <c r="AU102" s="202" t="s">
        <v>82</v>
      </c>
      <c r="AY102" s="16" t="s">
        <v>122</v>
      </c>
      <c r="BE102" s="203">
        <f>IF(O102="základní",K102,0)</f>
        <v>0</v>
      </c>
      <c r="BF102" s="203">
        <f>IF(O102="snížená",K102,0)</f>
        <v>0</v>
      </c>
      <c r="BG102" s="203">
        <f>IF(O102="zákl. přenesená",K102,0)</f>
        <v>0</v>
      </c>
      <c r="BH102" s="203">
        <f>IF(O102="sníž. přenesená",K102,0)</f>
        <v>0</v>
      </c>
      <c r="BI102" s="203">
        <f>IF(O102="nulová",K102,0)</f>
        <v>0</v>
      </c>
      <c r="BJ102" s="16" t="s">
        <v>80</v>
      </c>
      <c r="BK102" s="203">
        <f>ROUND(P102*H102,2)</f>
        <v>0</v>
      </c>
      <c r="BL102" s="16" t="s">
        <v>175</v>
      </c>
      <c r="BM102" s="202" t="s">
        <v>176</v>
      </c>
    </row>
    <row r="103" spans="1:65" s="2" customFormat="1" ht="21.75" customHeight="1">
      <c r="A103" s="32"/>
      <c r="B103" s="33"/>
      <c r="C103" s="190" t="s">
        <v>130</v>
      </c>
      <c r="D103" s="190" t="s">
        <v>126</v>
      </c>
      <c r="E103" s="191" t="s">
        <v>177</v>
      </c>
      <c r="F103" s="192" t="s">
        <v>178</v>
      </c>
      <c r="G103" s="193" t="s">
        <v>158</v>
      </c>
      <c r="H103" s="194">
        <v>120</v>
      </c>
      <c r="I103" s="195"/>
      <c r="J103" s="195"/>
      <c r="K103" s="196">
        <f>ROUND(P103*H103,2)</f>
        <v>0</v>
      </c>
      <c r="L103" s="192" t="s">
        <v>140</v>
      </c>
      <c r="M103" s="37"/>
      <c r="N103" s="197" t="s">
        <v>20</v>
      </c>
      <c r="O103" s="198" t="s">
        <v>41</v>
      </c>
      <c r="P103" s="199">
        <f>I103+J103</f>
        <v>0</v>
      </c>
      <c r="Q103" s="199">
        <f>ROUND(I103*H103,2)</f>
        <v>0</v>
      </c>
      <c r="R103" s="199">
        <f>ROUND(J103*H103,2)</f>
        <v>0</v>
      </c>
      <c r="S103" s="61"/>
      <c r="T103" s="200">
        <f>S103*H103</f>
        <v>0</v>
      </c>
      <c r="U103" s="200">
        <v>0</v>
      </c>
      <c r="V103" s="200">
        <f>U103*H103</f>
        <v>0</v>
      </c>
      <c r="W103" s="200">
        <v>0</v>
      </c>
      <c r="X103" s="201">
        <f>W103*H103</f>
        <v>0</v>
      </c>
      <c r="Y103" s="32"/>
      <c r="Z103" s="32"/>
      <c r="AA103" s="32"/>
      <c r="AB103" s="32"/>
      <c r="AC103" s="32"/>
      <c r="AD103" s="32"/>
      <c r="AE103" s="32"/>
      <c r="AR103" s="202" t="s">
        <v>175</v>
      </c>
      <c r="AT103" s="202" t="s">
        <v>126</v>
      </c>
      <c r="AU103" s="202" t="s">
        <v>82</v>
      </c>
      <c r="AY103" s="16" t="s">
        <v>122</v>
      </c>
      <c r="BE103" s="203">
        <f>IF(O103="základní",K103,0)</f>
        <v>0</v>
      </c>
      <c r="BF103" s="203">
        <f>IF(O103="snížená",K103,0)</f>
        <v>0</v>
      </c>
      <c r="BG103" s="203">
        <f>IF(O103="zákl. přenesená",K103,0)</f>
        <v>0</v>
      </c>
      <c r="BH103" s="203">
        <f>IF(O103="sníž. přenesená",K103,0)</f>
        <v>0</v>
      </c>
      <c r="BI103" s="203">
        <f>IF(O103="nulová",K103,0)</f>
        <v>0</v>
      </c>
      <c r="BJ103" s="16" t="s">
        <v>80</v>
      </c>
      <c r="BK103" s="203">
        <f>ROUND(P103*H103,2)</f>
        <v>0</v>
      </c>
      <c r="BL103" s="16" t="s">
        <v>175</v>
      </c>
      <c r="BM103" s="202" t="s">
        <v>179</v>
      </c>
    </row>
    <row r="104" spans="1:65" s="2" customFormat="1" ht="21.75" customHeight="1">
      <c r="A104" s="32"/>
      <c r="B104" s="33"/>
      <c r="C104" s="190" t="s">
        <v>82</v>
      </c>
      <c r="D104" s="190" t="s">
        <v>126</v>
      </c>
      <c r="E104" s="191" t="s">
        <v>180</v>
      </c>
      <c r="F104" s="192" t="s">
        <v>181</v>
      </c>
      <c r="G104" s="193" t="s">
        <v>158</v>
      </c>
      <c r="H104" s="194">
        <v>15</v>
      </c>
      <c r="I104" s="195"/>
      <c r="J104" s="195"/>
      <c r="K104" s="196">
        <f>ROUND(P104*H104,2)</f>
        <v>0</v>
      </c>
      <c r="L104" s="192" t="s">
        <v>140</v>
      </c>
      <c r="M104" s="37"/>
      <c r="N104" s="197" t="s">
        <v>20</v>
      </c>
      <c r="O104" s="198" t="s">
        <v>41</v>
      </c>
      <c r="P104" s="199">
        <f>I104+J104</f>
        <v>0</v>
      </c>
      <c r="Q104" s="199">
        <f>ROUND(I104*H104,2)</f>
        <v>0</v>
      </c>
      <c r="R104" s="199">
        <f>ROUND(J104*H104,2)</f>
        <v>0</v>
      </c>
      <c r="S104" s="61"/>
      <c r="T104" s="200">
        <f>S104*H104</f>
        <v>0</v>
      </c>
      <c r="U104" s="200">
        <v>0</v>
      </c>
      <c r="V104" s="200">
        <f>U104*H104</f>
        <v>0</v>
      </c>
      <c r="W104" s="200">
        <v>0</v>
      </c>
      <c r="X104" s="201">
        <f>W104*H104</f>
        <v>0</v>
      </c>
      <c r="Y104" s="32"/>
      <c r="Z104" s="32"/>
      <c r="AA104" s="32"/>
      <c r="AB104" s="32"/>
      <c r="AC104" s="32"/>
      <c r="AD104" s="32"/>
      <c r="AE104" s="32"/>
      <c r="AR104" s="202" t="s">
        <v>175</v>
      </c>
      <c r="AT104" s="202" t="s">
        <v>126</v>
      </c>
      <c r="AU104" s="202" t="s">
        <v>82</v>
      </c>
      <c r="AY104" s="16" t="s">
        <v>122</v>
      </c>
      <c r="BE104" s="203">
        <f>IF(O104="základní",K104,0)</f>
        <v>0</v>
      </c>
      <c r="BF104" s="203">
        <f>IF(O104="snížená",K104,0)</f>
        <v>0</v>
      </c>
      <c r="BG104" s="203">
        <f>IF(O104="zákl. přenesená",K104,0)</f>
        <v>0</v>
      </c>
      <c r="BH104" s="203">
        <f>IF(O104="sníž. přenesená",K104,0)</f>
        <v>0</v>
      </c>
      <c r="BI104" s="203">
        <f>IF(O104="nulová",K104,0)</f>
        <v>0</v>
      </c>
      <c r="BJ104" s="16" t="s">
        <v>80</v>
      </c>
      <c r="BK104" s="203">
        <f>ROUND(P104*H104,2)</f>
        <v>0</v>
      </c>
      <c r="BL104" s="16" t="s">
        <v>175</v>
      </c>
      <c r="BM104" s="202" t="s">
        <v>182</v>
      </c>
    </row>
    <row r="105" spans="2:51" s="13" customFormat="1" ht="11.25">
      <c r="B105" s="204"/>
      <c r="C105" s="205"/>
      <c r="D105" s="206" t="s">
        <v>183</v>
      </c>
      <c r="E105" s="205"/>
      <c r="F105" s="207" t="s">
        <v>184</v>
      </c>
      <c r="G105" s="205"/>
      <c r="H105" s="208">
        <v>15</v>
      </c>
      <c r="I105" s="209"/>
      <c r="J105" s="209"/>
      <c r="K105" s="205"/>
      <c r="L105" s="205"/>
      <c r="M105" s="210"/>
      <c r="N105" s="211"/>
      <c r="O105" s="212"/>
      <c r="P105" s="212"/>
      <c r="Q105" s="212"/>
      <c r="R105" s="212"/>
      <c r="S105" s="212"/>
      <c r="T105" s="212"/>
      <c r="U105" s="212"/>
      <c r="V105" s="212"/>
      <c r="W105" s="212"/>
      <c r="X105" s="213"/>
      <c r="AT105" s="214" t="s">
        <v>183</v>
      </c>
      <c r="AU105" s="214" t="s">
        <v>82</v>
      </c>
      <c r="AV105" s="13" t="s">
        <v>82</v>
      </c>
      <c r="AW105" s="13" t="s">
        <v>4</v>
      </c>
      <c r="AX105" s="13" t="s">
        <v>80</v>
      </c>
      <c r="AY105" s="214" t="s">
        <v>122</v>
      </c>
    </row>
    <row r="106" spans="1:65" s="2" customFormat="1" ht="21.75" customHeight="1">
      <c r="A106" s="32"/>
      <c r="B106" s="33"/>
      <c r="C106" s="190" t="s">
        <v>169</v>
      </c>
      <c r="D106" s="190" t="s">
        <v>126</v>
      </c>
      <c r="E106" s="191" t="s">
        <v>185</v>
      </c>
      <c r="F106" s="192" t="s">
        <v>186</v>
      </c>
      <c r="G106" s="193" t="s">
        <v>158</v>
      </c>
      <c r="H106" s="194">
        <v>12</v>
      </c>
      <c r="I106" s="195"/>
      <c r="J106" s="195"/>
      <c r="K106" s="196">
        <f>ROUND(P106*H106,2)</f>
        <v>0</v>
      </c>
      <c r="L106" s="192" t="s">
        <v>140</v>
      </c>
      <c r="M106" s="37"/>
      <c r="N106" s="197" t="s">
        <v>20</v>
      </c>
      <c r="O106" s="198" t="s">
        <v>41</v>
      </c>
      <c r="P106" s="199">
        <f>I106+J106</f>
        <v>0</v>
      </c>
      <c r="Q106" s="199">
        <f>ROUND(I106*H106,2)</f>
        <v>0</v>
      </c>
      <c r="R106" s="199">
        <f>ROUND(J106*H106,2)</f>
        <v>0</v>
      </c>
      <c r="S106" s="61"/>
      <c r="T106" s="200">
        <f>S106*H106</f>
        <v>0</v>
      </c>
      <c r="U106" s="200">
        <v>0</v>
      </c>
      <c r="V106" s="200">
        <f>U106*H106</f>
        <v>0</v>
      </c>
      <c r="W106" s="200">
        <v>0</v>
      </c>
      <c r="X106" s="201">
        <f>W106*H106</f>
        <v>0</v>
      </c>
      <c r="Y106" s="32"/>
      <c r="Z106" s="32"/>
      <c r="AA106" s="32"/>
      <c r="AB106" s="32"/>
      <c r="AC106" s="32"/>
      <c r="AD106" s="32"/>
      <c r="AE106" s="32"/>
      <c r="AR106" s="202" t="s">
        <v>175</v>
      </c>
      <c r="AT106" s="202" t="s">
        <v>126</v>
      </c>
      <c r="AU106" s="202" t="s">
        <v>82</v>
      </c>
      <c r="AY106" s="16" t="s">
        <v>122</v>
      </c>
      <c r="BE106" s="203">
        <f>IF(O106="základní",K106,0)</f>
        <v>0</v>
      </c>
      <c r="BF106" s="203">
        <f>IF(O106="snížená",K106,0)</f>
        <v>0</v>
      </c>
      <c r="BG106" s="203">
        <f>IF(O106="zákl. přenesená",K106,0)</f>
        <v>0</v>
      </c>
      <c r="BH106" s="203">
        <f>IF(O106="sníž. přenesená",K106,0)</f>
        <v>0</v>
      </c>
      <c r="BI106" s="203">
        <f>IF(O106="nulová",K106,0)</f>
        <v>0</v>
      </c>
      <c r="BJ106" s="16" t="s">
        <v>80</v>
      </c>
      <c r="BK106" s="203">
        <f>ROUND(P106*H106,2)</f>
        <v>0</v>
      </c>
      <c r="BL106" s="16" t="s">
        <v>175</v>
      </c>
      <c r="BM106" s="202" t="s">
        <v>187</v>
      </c>
    </row>
    <row r="107" spans="1:65" s="2" customFormat="1" ht="21.75" customHeight="1">
      <c r="A107" s="32"/>
      <c r="B107" s="33"/>
      <c r="C107" s="190" t="s">
        <v>188</v>
      </c>
      <c r="D107" s="190" t="s">
        <v>126</v>
      </c>
      <c r="E107" s="191" t="s">
        <v>189</v>
      </c>
      <c r="F107" s="192" t="s">
        <v>190</v>
      </c>
      <c r="G107" s="193" t="s">
        <v>158</v>
      </c>
      <c r="H107" s="194">
        <v>3</v>
      </c>
      <c r="I107" s="195"/>
      <c r="J107" s="195"/>
      <c r="K107" s="196">
        <f>ROUND(P107*H107,2)</f>
        <v>0</v>
      </c>
      <c r="L107" s="192" t="s">
        <v>140</v>
      </c>
      <c r="M107" s="37"/>
      <c r="N107" s="215" t="s">
        <v>20</v>
      </c>
      <c r="O107" s="216" t="s">
        <v>41</v>
      </c>
      <c r="P107" s="217">
        <f>I107+J107</f>
        <v>0</v>
      </c>
      <c r="Q107" s="217">
        <f>ROUND(I107*H107,2)</f>
        <v>0</v>
      </c>
      <c r="R107" s="217">
        <f>ROUND(J107*H107,2)</f>
        <v>0</v>
      </c>
      <c r="S107" s="218"/>
      <c r="T107" s="219">
        <f>S107*H107</f>
        <v>0</v>
      </c>
      <c r="U107" s="219">
        <v>0</v>
      </c>
      <c r="V107" s="219">
        <f>U107*H107</f>
        <v>0</v>
      </c>
      <c r="W107" s="219">
        <v>0</v>
      </c>
      <c r="X107" s="220">
        <f>W107*H107</f>
        <v>0</v>
      </c>
      <c r="Y107" s="32"/>
      <c r="Z107" s="32"/>
      <c r="AA107" s="32"/>
      <c r="AB107" s="32"/>
      <c r="AC107" s="32"/>
      <c r="AD107" s="32"/>
      <c r="AE107" s="32"/>
      <c r="AR107" s="202" t="s">
        <v>175</v>
      </c>
      <c r="AT107" s="202" t="s">
        <v>126</v>
      </c>
      <c r="AU107" s="202" t="s">
        <v>82</v>
      </c>
      <c r="AY107" s="16" t="s">
        <v>122</v>
      </c>
      <c r="BE107" s="203">
        <f>IF(O107="základní",K107,0)</f>
        <v>0</v>
      </c>
      <c r="BF107" s="203">
        <f>IF(O107="snížená",K107,0)</f>
        <v>0</v>
      </c>
      <c r="BG107" s="203">
        <f>IF(O107="zákl. přenesená",K107,0)</f>
        <v>0</v>
      </c>
      <c r="BH107" s="203">
        <f>IF(O107="sníž. přenesená",K107,0)</f>
        <v>0</v>
      </c>
      <c r="BI107" s="203">
        <f>IF(O107="nulová",K107,0)</f>
        <v>0</v>
      </c>
      <c r="BJ107" s="16" t="s">
        <v>80</v>
      </c>
      <c r="BK107" s="203">
        <f>ROUND(P107*H107,2)</f>
        <v>0</v>
      </c>
      <c r="BL107" s="16" t="s">
        <v>175</v>
      </c>
      <c r="BM107" s="202" t="s">
        <v>191</v>
      </c>
    </row>
    <row r="108" spans="1:31" s="2" customFormat="1" ht="6.95" customHeight="1">
      <c r="A108" s="32"/>
      <c r="B108" s="45"/>
      <c r="C108" s="46"/>
      <c r="D108" s="46"/>
      <c r="E108" s="46"/>
      <c r="F108" s="46"/>
      <c r="G108" s="46"/>
      <c r="H108" s="46"/>
      <c r="I108" s="135"/>
      <c r="J108" s="135"/>
      <c r="K108" s="46"/>
      <c r="L108" s="46"/>
      <c r="M108" s="37"/>
      <c r="N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</sheetData>
  <sheetProtection algorithmName="SHA-512" hashValue="PbxS/AwVkF3SuhPwgkj4kCYNfuBdTtYl1KnCpFzeJSONuQfpAxENvMw3pyBoy7OZcAKvi6P/tap26rY6fTK6ow==" saltValue="YIJjQCHkwuzOaOz7DoKbAtZOXFORqod9gl1i8Vks7Ve02rswecHpWCSVKMADXVIaGou29IL0h+jVGN3jICWLIA==" spinCount="100000" sheet="1" objects="1" scenarios="1" formatColumns="0" formatRows="0" autoFilter="0"/>
  <autoFilter ref="C86:L107"/>
  <mergeCells count="9">
    <mergeCell ref="E52:H52"/>
    <mergeCell ref="E77:H77"/>
    <mergeCell ref="E79:H79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99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J2" s="99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T2" s="16" t="s">
        <v>85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2"/>
      <c r="J3" s="102"/>
      <c r="K3" s="101"/>
      <c r="L3" s="101"/>
      <c r="M3" s="19"/>
      <c r="AT3" s="16" t="s">
        <v>82</v>
      </c>
    </row>
    <row r="4" spans="2:46" s="1" customFormat="1" ht="24.95" customHeight="1">
      <c r="B4" s="19"/>
      <c r="D4" s="103" t="s">
        <v>86</v>
      </c>
      <c r="I4" s="99"/>
      <c r="J4" s="99"/>
      <c r="M4" s="19"/>
      <c r="N4" s="104" t="s">
        <v>11</v>
      </c>
      <c r="AT4" s="16" t="s">
        <v>4</v>
      </c>
    </row>
    <row r="5" spans="2:13" s="1" customFormat="1" ht="6.95" customHeight="1">
      <c r="B5" s="19"/>
      <c r="I5" s="99"/>
      <c r="J5" s="99"/>
      <c r="M5" s="19"/>
    </row>
    <row r="6" spans="2:13" s="1" customFormat="1" ht="12" customHeight="1">
      <c r="B6" s="19"/>
      <c r="D6" s="105" t="s">
        <v>17</v>
      </c>
      <c r="I6" s="99"/>
      <c r="J6" s="99"/>
      <c r="M6" s="19"/>
    </row>
    <row r="7" spans="2:13" s="1" customFormat="1" ht="16.5" customHeight="1">
      <c r="B7" s="19"/>
      <c r="E7" s="349" t="str">
        <f>'Rekapitulace stavby'!K6</f>
        <v>Veřejné osvětlení na ul. Štefánikova u ČS v Novém Jičíně</v>
      </c>
      <c r="F7" s="350"/>
      <c r="G7" s="350"/>
      <c r="H7" s="350"/>
      <c r="I7" s="99"/>
      <c r="J7" s="99"/>
      <c r="M7" s="19"/>
    </row>
    <row r="8" spans="1:31" s="2" customFormat="1" ht="12" customHeight="1">
      <c r="A8" s="32"/>
      <c r="B8" s="37"/>
      <c r="C8" s="32"/>
      <c r="D8" s="105" t="s">
        <v>87</v>
      </c>
      <c r="E8" s="32"/>
      <c r="F8" s="32"/>
      <c r="G8" s="32"/>
      <c r="H8" s="32"/>
      <c r="I8" s="106"/>
      <c r="J8" s="106"/>
      <c r="K8" s="32"/>
      <c r="L8" s="32"/>
      <c r="M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51" t="s">
        <v>192</v>
      </c>
      <c r="F9" s="352"/>
      <c r="G9" s="352"/>
      <c r="H9" s="352"/>
      <c r="I9" s="106"/>
      <c r="J9" s="106"/>
      <c r="K9" s="32"/>
      <c r="L9" s="32"/>
      <c r="M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06"/>
      <c r="J10" s="106"/>
      <c r="K10" s="32"/>
      <c r="L10" s="32"/>
      <c r="M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5" t="s">
        <v>19</v>
      </c>
      <c r="E11" s="32"/>
      <c r="F11" s="108" t="s">
        <v>20</v>
      </c>
      <c r="G11" s="32"/>
      <c r="H11" s="32"/>
      <c r="I11" s="109" t="s">
        <v>21</v>
      </c>
      <c r="J11" s="110" t="s">
        <v>20</v>
      </c>
      <c r="K11" s="32"/>
      <c r="L11" s="32"/>
      <c r="M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22</v>
      </c>
      <c r="E12" s="32"/>
      <c r="F12" s="108" t="s">
        <v>23</v>
      </c>
      <c r="G12" s="32"/>
      <c r="H12" s="32"/>
      <c r="I12" s="109" t="s">
        <v>24</v>
      </c>
      <c r="J12" s="111" t="str">
        <f>'Rekapitulace stavby'!AN8</f>
        <v>22. 8. 2020</v>
      </c>
      <c r="K12" s="32"/>
      <c r="L12" s="32"/>
      <c r="M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06"/>
      <c r="J13" s="106"/>
      <c r="K13" s="32"/>
      <c r="L13" s="32"/>
      <c r="M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5" t="s">
        <v>26</v>
      </c>
      <c r="E14" s="32"/>
      <c r="F14" s="32"/>
      <c r="G14" s="32"/>
      <c r="H14" s="32"/>
      <c r="I14" s="109" t="s">
        <v>27</v>
      </c>
      <c r="J14" s="110" t="str">
        <f>IF('Rekapitulace stavby'!AN10="","",'Rekapitulace stavby'!AN10)</f>
        <v/>
      </c>
      <c r="K14" s="32"/>
      <c r="L14" s="32"/>
      <c r="M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8" t="str">
        <f>IF('Rekapitulace stavby'!E11="","",'Rekapitulace stavby'!E11)</f>
        <v xml:space="preserve"> </v>
      </c>
      <c r="F15" s="32"/>
      <c r="G15" s="32"/>
      <c r="H15" s="32"/>
      <c r="I15" s="109" t="s">
        <v>28</v>
      </c>
      <c r="J15" s="110" t="str">
        <f>IF('Rekapitulace stavby'!AN11="","",'Rekapitulace stavby'!AN11)</f>
        <v/>
      </c>
      <c r="K15" s="32"/>
      <c r="L15" s="32"/>
      <c r="M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06"/>
      <c r="J16" s="106"/>
      <c r="K16" s="32"/>
      <c r="L16" s="32"/>
      <c r="M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27</v>
      </c>
      <c r="J17" s="29" t="str">
        <f>'Rekapitulace stavby'!AN13</f>
        <v>Vyplň údaj</v>
      </c>
      <c r="K17" s="32"/>
      <c r="L17" s="32"/>
      <c r="M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53" t="str">
        <f>'Rekapitulace stavby'!E14</f>
        <v>Vyplň údaj</v>
      </c>
      <c r="F18" s="354"/>
      <c r="G18" s="354"/>
      <c r="H18" s="354"/>
      <c r="I18" s="109" t="s">
        <v>28</v>
      </c>
      <c r="J18" s="29" t="str">
        <f>'Rekapitulace stavby'!AN14</f>
        <v>Vyplň údaj</v>
      </c>
      <c r="K18" s="32"/>
      <c r="L18" s="32"/>
      <c r="M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06"/>
      <c r="J19" s="106"/>
      <c r="K19" s="32"/>
      <c r="L19" s="32"/>
      <c r="M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27</v>
      </c>
      <c r="J20" s="110" t="str">
        <f>IF('Rekapitulace stavby'!AN16="","",'Rekapitulace stavby'!AN16)</f>
        <v/>
      </c>
      <c r="K20" s="32"/>
      <c r="L20" s="32"/>
      <c r="M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tr">
        <f>IF('Rekapitulace stavby'!E17="","",'Rekapitulace stavby'!E17)</f>
        <v>Ing. Jiří Horák</v>
      </c>
      <c r="F21" s="32"/>
      <c r="G21" s="32"/>
      <c r="H21" s="32"/>
      <c r="I21" s="109" t="s">
        <v>28</v>
      </c>
      <c r="J21" s="110" t="str">
        <f>IF('Rekapitulace stavby'!AN17="","",'Rekapitulace stavby'!AN17)</f>
        <v/>
      </c>
      <c r="K21" s="32"/>
      <c r="L21" s="32"/>
      <c r="M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06"/>
      <c r="J22" s="106"/>
      <c r="K22" s="32"/>
      <c r="L22" s="32"/>
      <c r="M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27</v>
      </c>
      <c r="J23" s="110" t="str">
        <f>IF('Rekapitulace stavby'!AN19="","",'Rekapitulace stavby'!AN19)</f>
        <v/>
      </c>
      <c r="K23" s="32"/>
      <c r="L23" s="32"/>
      <c r="M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>Ing. Jiří Horák</v>
      </c>
      <c r="F24" s="32"/>
      <c r="G24" s="32"/>
      <c r="H24" s="32"/>
      <c r="I24" s="109" t="s">
        <v>28</v>
      </c>
      <c r="J24" s="110" t="str">
        <f>IF('Rekapitulace stavby'!AN20="","",'Rekapitulace stavby'!AN20)</f>
        <v/>
      </c>
      <c r="K24" s="32"/>
      <c r="L24" s="32"/>
      <c r="M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06"/>
      <c r="J25" s="106"/>
      <c r="K25" s="32"/>
      <c r="L25" s="32"/>
      <c r="M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5" t="s">
        <v>34</v>
      </c>
      <c r="E26" s="32"/>
      <c r="F26" s="32"/>
      <c r="G26" s="32"/>
      <c r="H26" s="32"/>
      <c r="I26" s="106"/>
      <c r="J26" s="106"/>
      <c r="K26" s="32"/>
      <c r="L26" s="32"/>
      <c r="M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2"/>
      <c r="B27" s="113"/>
      <c r="C27" s="112"/>
      <c r="D27" s="112"/>
      <c r="E27" s="355" t="s">
        <v>20</v>
      </c>
      <c r="F27" s="355"/>
      <c r="G27" s="355"/>
      <c r="H27" s="355"/>
      <c r="I27" s="114"/>
      <c r="J27" s="114"/>
      <c r="K27" s="112"/>
      <c r="L27" s="112"/>
      <c r="M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06"/>
      <c r="J28" s="106"/>
      <c r="K28" s="32"/>
      <c r="L28" s="32"/>
      <c r="M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7"/>
      <c r="K29" s="116"/>
      <c r="L29" s="116"/>
      <c r="M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05" t="s">
        <v>89</v>
      </c>
      <c r="F30" s="32"/>
      <c r="G30" s="32"/>
      <c r="H30" s="32"/>
      <c r="I30" s="106"/>
      <c r="J30" s="106"/>
      <c r="K30" s="118">
        <f>I61</f>
        <v>0</v>
      </c>
      <c r="L30" s="32"/>
      <c r="M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05" t="s">
        <v>90</v>
      </c>
      <c r="F31" s="32"/>
      <c r="G31" s="32"/>
      <c r="H31" s="32"/>
      <c r="I31" s="106"/>
      <c r="J31" s="106"/>
      <c r="K31" s="118">
        <f>J61</f>
        <v>0</v>
      </c>
      <c r="L31" s="32"/>
      <c r="M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106"/>
      <c r="J32" s="106"/>
      <c r="K32" s="120">
        <f>ROUND(K92,2)</f>
        <v>0</v>
      </c>
      <c r="L32" s="32"/>
      <c r="M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7"/>
      <c r="J33" s="117"/>
      <c r="K33" s="116"/>
      <c r="L33" s="116"/>
      <c r="M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2" t="s">
        <v>37</v>
      </c>
      <c r="J34" s="106"/>
      <c r="K34" s="121" t="s">
        <v>39</v>
      </c>
      <c r="L34" s="32"/>
      <c r="M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3" t="s">
        <v>40</v>
      </c>
      <c r="E35" s="105" t="s">
        <v>41</v>
      </c>
      <c r="F35" s="118">
        <f>ROUND((SUM(BE92:BE201)),2)</f>
        <v>0</v>
      </c>
      <c r="G35" s="32"/>
      <c r="H35" s="32"/>
      <c r="I35" s="124">
        <v>0.21</v>
      </c>
      <c r="J35" s="106"/>
      <c r="K35" s="118">
        <f>ROUND(((SUM(BE92:BE201))*I35),2)</f>
        <v>0</v>
      </c>
      <c r="L35" s="32"/>
      <c r="M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05" t="s">
        <v>42</v>
      </c>
      <c r="F36" s="118">
        <f>ROUND((SUM(BF92:BF201)),2)</f>
        <v>0</v>
      </c>
      <c r="G36" s="32"/>
      <c r="H36" s="32"/>
      <c r="I36" s="124">
        <v>0.15</v>
      </c>
      <c r="J36" s="106"/>
      <c r="K36" s="118">
        <f>ROUND(((SUM(BF92:BF201))*I36),2)</f>
        <v>0</v>
      </c>
      <c r="L36" s="32"/>
      <c r="M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5" t="s">
        <v>43</v>
      </c>
      <c r="F37" s="118">
        <f>ROUND((SUM(BG92:BG201)),2)</f>
        <v>0</v>
      </c>
      <c r="G37" s="32"/>
      <c r="H37" s="32"/>
      <c r="I37" s="124">
        <v>0.21</v>
      </c>
      <c r="J37" s="106"/>
      <c r="K37" s="118">
        <f>0</f>
        <v>0</v>
      </c>
      <c r="L37" s="32"/>
      <c r="M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05" t="s">
        <v>44</v>
      </c>
      <c r="F38" s="118">
        <f>ROUND((SUM(BH92:BH201)),2)</f>
        <v>0</v>
      </c>
      <c r="G38" s="32"/>
      <c r="H38" s="32"/>
      <c r="I38" s="124">
        <v>0.15</v>
      </c>
      <c r="J38" s="106"/>
      <c r="K38" s="118">
        <f>0</f>
        <v>0</v>
      </c>
      <c r="L38" s="32"/>
      <c r="M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05" t="s">
        <v>45</v>
      </c>
      <c r="F39" s="118">
        <f>ROUND((SUM(BI92:BI201)),2)</f>
        <v>0</v>
      </c>
      <c r="G39" s="32"/>
      <c r="H39" s="32"/>
      <c r="I39" s="124">
        <v>0</v>
      </c>
      <c r="J39" s="106"/>
      <c r="K39" s="118">
        <f>0</f>
        <v>0</v>
      </c>
      <c r="L39" s="32"/>
      <c r="M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06"/>
      <c r="J40" s="106"/>
      <c r="K40" s="32"/>
      <c r="L40" s="32"/>
      <c r="M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46</v>
      </c>
      <c r="E41" s="127"/>
      <c r="F41" s="127"/>
      <c r="G41" s="128" t="s">
        <v>47</v>
      </c>
      <c r="H41" s="129" t="s">
        <v>48</v>
      </c>
      <c r="I41" s="130"/>
      <c r="J41" s="130"/>
      <c r="K41" s="131">
        <f>SUM(K32:K39)</f>
        <v>0</v>
      </c>
      <c r="L41" s="132"/>
      <c r="M41" s="10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133"/>
      <c r="C42" s="134"/>
      <c r="D42" s="134"/>
      <c r="E42" s="134"/>
      <c r="F42" s="134"/>
      <c r="G42" s="134"/>
      <c r="H42" s="134"/>
      <c r="I42" s="135"/>
      <c r="J42" s="135"/>
      <c r="K42" s="134"/>
      <c r="L42" s="134"/>
      <c r="M42" s="10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customHeight="1">
      <c r="A46" s="32"/>
      <c r="B46" s="136"/>
      <c r="C46" s="137"/>
      <c r="D46" s="137"/>
      <c r="E46" s="137"/>
      <c r="F46" s="137"/>
      <c r="G46" s="137"/>
      <c r="H46" s="137"/>
      <c r="I46" s="138"/>
      <c r="J46" s="138"/>
      <c r="K46" s="137"/>
      <c r="L46" s="137"/>
      <c r="M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2" t="s">
        <v>91</v>
      </c>
      <c r="D47" s="34"/>
      <c r="E47" s="34"/>
      <c r="F47" s="34"/>
      <c r="G47" s="34"/>
      <c r="H47" s="34"/>
      <c r="I47" s="106"/>
      <c r="J47" s="106"/>
      <c r="K47" s="34"/>
      <c r="L47" s="34"/>
      <c r="M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106"/>
      <c r="J48" s="106"/>
      <c r="K48" s="34"/>
      <c r="L48" s="34"/>
      <c r="M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8" t="s">
        <v>17</v>
      </c>
      <c r="D49" s="34"/>
      <c r="E49" s="34"/>
      <c r="F49" s="34"/>
      <c r="G49" s="34"/>
      <c r="H49" s="34"/>
      <c r="I49" s="106"/>
      <c r="J49" s="106"/>
      <c r="K49" s="34"/>
      <c r="L49" s="34"/>
      <c r="M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4"/>
      <c r="D50" s="34"/>
      <c r="E50" s="356" t="str">
        <f>E7</f>
        <v>Veřejné osvětlení na ul. Štefánikova u ČS v Novém Jičíně</v>
      </c>
      <c r="F50" s="357"/>
      <c r="G50" s="357"/>
      <c r="H50" s="357"/>
      <c r="I50" s="106"/>
      <c r="J50" s="106"/>
      <c r="K50" s="34"/>
      <c r="L50" s="34"/>
      <c r="M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2" customHeight="1">
      <c r="A51" s="32"/>
      <c r="B51" s="33"/>
      <c r="C51" s="28" t="s">
        <v>87</v>
      </c>
      <c r="D51" s="34"/>
      <c r="E51" s="34"/>
      <c r="F51" s="34"/>
      <c r="G51" s="34"/>
      <c r="H51" s="34"/>
      <c r="I51" s="106"/>
      <c r="J51" s="106"/>
      <c r="K51" s="34"/>
      <c r="L51" s="34"/>
      <c r="M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6.5" customHeight="1">
      <c r="A52" s="32"/>
      <c r="B52" s="33"/>
      <c r="C52" s="34"/>
      <c r="D52" s="34"/>
      <c r="E52" s="328" t="str">
        <f>E9</f>
        <v>SO02 - Montáž stožárů VO</v>
      </c>
      <c r="F52" s="358"/>
      <c r="G52" s="358"/>
      <c r="H52" s="358"/>
      <c r="I52" s="106"/>
      <c r="J52" s="106"/>
      <c r="K52" s="34"/>
      <c r="L52" s="34"/>
      <c r="M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4"/>
      <c r="D53" s="34"/>
      <c r="E53" s="34"/>
      <c r="F53" s="34"/>
      <c r="G53" s="34"/>
      <c r="H53" s="34"/>
      <c r="I53" s="106"/>
      <c r="J53" s="106"/>
      <c r="K53" s="34"/>
      <c r="L53" s="34"/>
      <c r="M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2" customHeight="1">
      <c r="A54" s="32"/>
      <c r="B54" s="33"/>
      <c r="C54" s="28" t="s">
        <v>22</v>
      </c>
      <c r="D54" s="34"/>
      <c r="E54" s="34"/>
      <c r="F54" s="26" t="str">
        <f>F12</f>
        <v xml:space="preserve"> </v>
      </c>
      <c r="G54" s="34"/>
      <c r="H54" s="34"/>
      <c r="I54" s="109" t="s">
        <v>24</v>
      </c>
      <c r="J54" s="111" t="str">
        <f>IF(J12="","",J12)</f>
        <v>22. 8. 2020</v>
      </c>
      <c r="K54" s="34"/>
      <c r="L54" s="34"/>
      <c r="M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4"/>
      <c r="D55" s="34"/>
      <c r="E55" s="34"/>
      <c r="F55" s="34"/>
      <c r="G55" s="34"/>
      <c r="H55" s="34"/>
      <c r="I55" s="106"/>
      <c r="J55" s="106"/>
      <c r="K55" s="34"/>
      <c r="L55" s="34"/>
      <c r="M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5.2" customHeight="1">
      <c r="A56" s="32"/>
      <c r="B56" s="33"/>
      <c r="C56" s="28" t="s">
        <v>26</v>
      </c>
      <c r="D56" s="34"/>
      <c r="E56" s="34"/>
      <c r="F56" s="26" t="str">
        <f>E15</f>
        <v xml:space="preserve"> </v>
      </c>
      <c r="G56" s="34"/>
      <c r="H56" s="34"/>
      <c r="I56" s="109" t="s">
        <v>31</v>
      </c>
      <c r="J56" s="139" t="str">
        <f>E21</f>
        <v>Ing. Jiří Horák</v>
      </c>
      <c r="K56" s="34"/>
      <c r="L56" s="34"/>
      <c r="M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15.2" customHeight="1">
      <c r="A57" s="32"/>
      <c r="B57" s="33"/>
      <c r="C57" s="28" t="s">
        <v>29</v>
      </c>
      <c r="D57" s="34"/>
      <c r="E57" s="34"/>
      <c r="F57" s="26" t="str">
        <f>IF(E18="","",E18)</f>
        <v>Vyplň údaj</v>
      </c>
      <c r="G57" s="34"/>
      <c r="H57" s="34"/>
      <c r="I57" s="109" t="s">
        <v>33</v>
      </c>
      <c r="J57" s="139" t="str">
        <f>E24</f>
        <v>Ing. Jiří Horák</v>
      </c>
      <c r="K57" s="34"/>
      <c r="L57" s="34"/>
      <c r="M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4"/>
      <c r="D58" s="34"/>
      <c r="E58" s="34"/>
      <c r="F58" s="34"/>
      <c r="G58" s="34"/>
      <c r="H58" s="34"/>
      <c r="I58" s="106"/>
      <c r="J58" s="106"/>
      <c r="K58" s="34"/>
      <c r="L58" s="34"/>
      <c r="M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29.25" customHeight="1">
      <c r="A59" s="32"/>
      <c r="B59" s="33"/>
      <c r="C59" s="140" t="s">
        <v>92</v>
      </c>
      <c r="D59" s="141"/>
      <c r="E59" s="141"/>
      <c r="F59" s="141"/>
      <c r="G59" s="141"/>
      <c r="H59" s="141"/>
      <c r="I59" s="142" t="s">
        <v>93</v>
      </c>
      <c r="J59" s="142" t="s">
        <v>94</v>
      </c>
      <c r="K59" s="143" t="s">
        <v>95</v>
      </c>
      <c r="L59" s="141"/>
      <c r="M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4"/>
      <c r="D60" s="34"/>
      <c r="E60" s="34"/>
      <c r="F60" s="34"/>
      <c r="G60" s="34"/>
      <c r="H60" s="34"/>
      <c r="I60" s="106"/>
      <c r="J60" s="106"/>
      <c r="K60" s="34"/>
      <c r="L60" s="34"/>
      <c r="M60" s="10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2.9" customHeight="1">
      <c r="A61" s="32"/>
      <c r="B61" s="33"/>
      <c r="C61" s="144" t="s">
        <v>70</v>
      </c>
      <c r="D61" s="34"/>
      <c r="E61" s="34"/>
      <c r="F61" s="34"/>
      <c r="G61" s="34"/>
      <c r="H61" s="34"/>
      <c r="I61" s="145">
        <f aca="true" t="shared" si="0" ref="I61:J63">Q92</f>
        <v>0</v>
      </c>
      <c r="J61" s="145">
        <f t="shared" si="0"/>
        <v>0</v>
      </c>
      <c r="K61" s="74">
        <f>K92</f>
        <v>0</v>
      </c>
      <c r="L61" s="34"/>
      <c r="M61" s="10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U61" s="16" t="s">
        <v>96</v>
      </c>
    </row>
    <row r="62" spans="2:13" s="9" customFormat="1" ht="24.95" customHeight="1">
      <c r="B62" s="146"/>
      <c r="C62" s="147"/>
      <c r="D62" s="148" t="s">
        <v>99</v>
      </c>
      <c r="E62" s="149"/>
      <c r="F62" s="149"/>
      <c r="G62" s="149"/>
      <c r="H62" s="149"/>
      <c r="I62" s="150">
        <f t="shared" si="0"/>
        <v>0</v>
      </c>
      <c r="J62" s="150">
        <f t="shared" si="0"/>
        <v>0</v>
      </c>
      <c r="K62" s="151">
        <f>K93</f>
        <v>0</v>
      </c>
      <c r="L62" s="147"/>
      <c r="M62" s="152"/>
    </row>
    <row r="63" spans="2:13" s="10" customFormat="1" ht="19.9" customHeight="1">
      <c r="B63" s="153"/>
      <c r="C63" s="154"/>
      <c r="D63" s="155" t="s">
        <v>100</v>
      </c>
      <c r="E63" s="156"/>
      <c r="F63" s="156"/>
      <c r="G63" s="156"/>
      <c r="H63" s="156"/>
      <c r="I63" s="157">
        <f t="shared" si="0"/>
        <v>0</v>
      </c>
      <c r="J63" s="157">
        <f t="shared" si="0"/>
        <v>0</v>
      </c>
      <c r="K63" s="158">
        <f>K94</f>
        <v>0</v>
      </c>
      <c r="L63" s="154"/>
      <c r="M63" s="159"/>
    </row>
    <row r="64" spans="2:13" s="9" customFormat="1" ht="24.95" customHeight="1">
      <c r="B64" s="146"/>
      <c r="C64" s="147"/>
      <c r="D64" s="148" t="s">
        <v>101</v>
      </c>
      <c r="E64" s="149"/>
      <c r="F64" s="149"/>
      <c r="G64" s="149"/>
      <c r="H64" s="149"/>
      <c r="I64" s="150">
        <f>Q102</f>
        <v>0</v>
      </c>
      <c r="J64" s="150">
        <f>R102</f>
        <v>0</v>
      </c>
      <c r="K64" s="151">
        <f>K102</f>
        <v>0</v>
      </c>
      <c r="L64" s="147"/>
      <c r="M64" s="152"/>
    </row>
    <row r="65" spans="2:13" s="10" customFormat="1" ht="19.9" customHeight="1">
      <c r="B65" s="153"/>
      <c r="C65" s="154"/>
      <c r="D65" s="155" t="s">
        <v>102</v>
      </c>
      <c r="E65" s="156"/>
      <c r="F65" s="156"/>
      <c r="G65" s="156"/>
      <c r="H65" s="156"/>
      <c r="I65" s="157">
        <f>Q103</f>
        <v>0</v>
      </c>
      <c r="J65" s="157">
        <f>R103</f>
        <v>0</v>
      </c>
      <c r="K65" s="158">
        <f>K103</f>
        <v>0</v>
      </c>
      <c r="L65" s="154"/>
      <c r="M65" s="159"/>
    </row>
    <row r="66" spans="2:13" s="9" customFormat="1" ht="24.95" customHeight="1">
      <c r="B66" s="146"/>
      <c r="C66" s="147"/>
      <c r="D66" s="148" t="s">
        <v>193</v>
      </c>
      <c r="E66" s="149"/>
      <c r="F66" s="149"/>
      <c r="G66" s="149"/>
      <c r="H66" s="149"/>
      <c r="I66" s="150">
        <f>Q141</f>
        <v>0</v>
      </c>
      <c r="J66" s="150">
        <f>R141</f>
        <v>0</v>
      </c>
      <c r="K66" s="151">
        <f>K141</f>
        <v>0</v>
      </c>
      <c r="L66" s="147"/>
      <c r="M66" s="152"/>
    </row>
    <row r="67" spans="2:13" s="10" customFormat="1" ht="19.9" customHeight="1">
      <c r="B67" s="153"/>
      <c r="C67" s="154"/>
      <c r="D67" s="155" t="s">
        <v>194</v>
      </c>
      <c r="E67" s="156"/>
      <c r="F67" s="156"/>
      <c r="G67" s="156"/>
      <c r="H67" s="156"/>
      <c r="I67" s="157">
        <f>Q143</f>
        <v>0</v>
      </c>
      <c r="J67" s="157">
        <f>R143</f>
        <v>0</v>
      </c>
      <c r="K67" s="158">
        <f>K143</f>
        <v>0</v>
      </c>
      <c r="L67" s="154"/>
      <c r="M67" s="159"/>
    </row>
    <row r="68" spans="2:13" s="9" customFormat="1" ht="24.95" customHeight="1">
      <c r="B68" s="146"/>
      <c r="C68" s="147"/>
      <c r="D68" s="148" t="s">
        <v>195</v>
      </c>
      <c r="E68" s="149"/>
      <c r="F68" s="149"/>
      <c r="G68" s="149"/>
      <c r="H68" s="149"/>
      <c r="I68" s="150">
        <f>Q186</f>
        <v>0</v>
      </c>
      <c r="J68" s="150">
        <f>R186</f>
        <v>0</v>
      </c>
      <c r="K68" s="151">
        <f>K186</f>
        <v>0</v>
      </c>
      <c r="L68" s="147"/>
      <c r="M68" s="152"/>
    </row>
    <row r="69" spans="2:13" s="10" customFormat="1" ht="19.9" customHeight="1">
      <c r="B69" s="153"/>
      <c r="C69" s="154"/>
      <c r="D69" s="155" t="s">
        <v>196</v>
      </c>
      <c r="E69" s="156"/>
      <c r="F69" s="156"/>
      <c r="G69" s="156"/>
      <c r="H69" s="156"/>
      <c r="I69" s="157">
        <f>Q187</f>
        <v>0</v>
      </c>
      <c r="J69" s="157">
        <f>R187</f>
        <v>0</v>
      </c>
      <c r="K69" s="158">
        <f>K187</f>
        <v>0</v>
      </c>
      <c r="L69" s="154"/>
      <c r="M69" s="159"/>
    </row>
    <row r="70" spans="2:13" s="10" customFormat="1" ht="19.9" customHeight="1">
      <c r="B70" s="153"/>
      <c r="C70" s="154"/>
      <c r="D70" s="155" t="s">
        <v>197</v>
      </c>
      <c r="E70" s="156"/>
      <c r="F70" s="156"/>
      <c r="G70" s="156"/>
      <c r="H70" s="156"/>
      <c r="I70" s="157">
        <f>Q189</f>
        <v>0</v>
      </c>
      <c r="J70" s="157">
        <f>R189</f>
        <v>0</v>
      </c>
      <c r="K70" s="158">
        <f>K189</f>
        <v>0</v>
      </c>
      <c r="L70" s="154"/>
      <c r="M70" s="159"/>
    </row>
    <row r="71" spans="2:13" s="10" customFormat="1" ht="19.9" customHeight="1">
      <c r="B71" s="153"/>
      <c r="C71" s="154"/>
      <c r="D71" s="155" t="s">
        <v>198</v>
      </c>
      <c r="E71" s="156"/>
      <c r="F71" s="156"/>
      <c r="G71" s="156"/>
      <c r="H71" s="156"/>
      <c r="I71" s="157">
        <f>Q194</f>
        <v>0</v>
      </c>
      <c r="J71" s="157">
        <f>R194</f>
        <v>0</v>
      </c>
      <c r="K71" s="158">
        <f>K194</f>
        <v>0</v>
      </c>
      <c r="L71" s="154"/>
      <c r="M71" s="159"/>
    </row>
    <row r="72" spans="2:13" s="10" customFormat="1" ht="19.9" customHeight="1">
      <c r="B72" s="153"/>
      <c r="C72" s="154"/>
      <c r="D72" s="155" t="s">
        <v>199</v>
      </c>
      <c r="E72" s="156"/>
      <c r="F72" s="156"/>
      <c r="G72" s="156"/>
      <c r="H72" s="156"/>
      <c r="I72" s="157">
        <f>Q200</f>
        <v>0</v>
      </c>
      <c r="J72" s="157">
        <f>R200</f>
        <v>0</v>
      </c>
      <c r="K72" s="158">
        <f>K200</f>
        <v>0</v>
      </c>
      <c r="L72" s="154"/>
      <c r="M72" s="159"/>
    </row>
    <row r="73" spans="1:31" s="2" customFormat="1" ht="21.75" customHeight="1">
      <c r="A73" s="32"/>
      <c r="B73" s="33"/>
      <c r="C73" s="34"/>
      <c r="D73" s="34"/>
      <c r="E73" s="34"/>
      <c r="F73" s="34"/>
      <c r="G73" s="34"/>
      <c r="H73" s="34"/>
      <c r="I73" s="106"/>
      <c r="J73" s="106"/>
      <c r="K73" s="34"/>
      <c r="L73" s="34"/>
      <c r="M73" s="10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45"/>
      <c r="C74" s="46"/>
      <c r="D74" s="46"/>
      <c r="E74" s="46"/>
      <c r="F74" s="46"/>
      <c r="G74" s="46"/>
      <c r="H74" s="46"/>
      <c r="I74" s="135"/>
      <c r="J74" s="135"/>
      <c r="K74" s="46"/>
      <c r="L74" s="46"/>
      <c r="M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8" spans="1:31" s="2" customFormat="1" ht="6.95" customHeight="1">
      <c r="A78" s="32"/>
      <c r="B78" s="47"/>
      <c r="C78" s="48"/>
      <c r="D78" s="48"/>
      <c r="E78" s="48"/>
      <c r="F78" s="48"/>
      <c r="G78" s="48"/>
      <c r="H78" s="48"/>
      <c r="I78" s="138"/>
      <c r="J78" s="138"/>
      <c r="K78" s="48"/>
      <c r="L78" s="48"/>
      <c r="M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24.95" customHeight="1">
      <c r="A79" s="32"/>
      <c r="B79" s="33"/>
      <c r="C79" s="22" t="s">
        <v>103</v>
      </c>
      <c r="D79" s="34"/>
      <c r="E79" s="34"/>
      <c r="F79" s="34"/>
      <c r="G79" s="34"/>
      <c r="H79" s="34"/>
      <c r="I79" s="106"/>
      <c r="J79" s="106"/>
      <c r="K79" s="34"/>
      <c r="L79" s="34"/>
      <c r="M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>
      <c r="A80" s="32"/>
      <c r="B80" s="33"/>
      <c r="C80" s="34"/>
      <c r="D80" s="34"/>
      <c r="E80" s="34"/>
      <c r="F80" s="34"/>
      <c r="G80" s="34"/>
      <c r="H80" s="34"/>
      <c r="I80" s="106"/>
      <c r="J80" s="106"/>
      <c r="K80" s="34"/>
      <c r="L80" s="34"/>
      <c r="M80" s="10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2" customHeight="1">
      <c r="A81" s="32"/>
      <c r="B81" s="33"/>
      <c r="C81" s="28" t="s">
        <v>17</v>
      </c>
      <c r="D81" s="34"/>
      <c r="E81" s="34"/>
      <c r="F81" s="34"/>
      <c r="G81" s="34"/>
      <c r="H81" s="34"/>
      <c r="I81" s="106"/>
      <c r="J81" s="106"/>
      <c r="K81" s="34"/>
      <c r="L81" s="34"/>
      <c r="M81" s="10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6.5" customHeight="1">
      <c r="A82" s="32"/>
      <c r="B82" s="33"/>
      <c r="C82" s="34"/>
      <c r="D82" s="34"/>
      <c r="E82" s="356" t="str">
        <f>E7</f>
        <v>Veřejné osvětlení na ul. Štefánikova u ČS v Novém Jičíně</v>
      </c>
      <c r="F82" s="357"/>
      <c r="G82" s="357"/>
      <c r="H82" s="357"/>
      <c r="I82" s="106"/>
      <c r="J82" s="106"/>
      <c r="K82" s="34"/>
      <c r="L82" s="34"/>
      <c r="M82" s="10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8" t="s">
        <v>87</v>
      </c>
      <c r="D83" s="34"/>
      <c r="E83" s="34"/>
      <c r="F83" s="34"/>
      <c r="G83" s="34"/>
      <c r="H83" s="34"/>
      <c r="I83" s="106"/>
      <c r="J83" s="106"/>
      <c r="K83" s="34"/>
      <c r="L83" s="34"/>
      <c r="M83" s="10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4"/>
      <c r="D84" s="34"/>
      <c r="E84" s="328" t="str">
        <f>E9</f>
        <v>SO02 - Montáž stožárů VO</v>
      </c>
      <c r="F84" s="358"/>
      <c r="G84" s="358"/>
      <c r="H84" s="358"/>
      <c r="I84" s="106"/>
      <c r="J84" s="106"/>
      <c r="K84" s="34"/>
      <c r="L84" s="34"/>
      <c r="M84" s="10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6.95" customHeight="1">
      <c r="A85" s="32"/>
      <c r="B85" s="33"/>
      <c r="C85" s="34"/>
      <c r="D85" s="34"/>
      <c r="E85" s="34"/>
      <c r="F85" s="34"/>
      <c r="G85" s="34"/>
      <c r="H85" s="34"/>
      <c r="I85" s="106"/>
      <c r="J85" s="106"/>
      <c r="K85" s="34"/>
      <c r="L85" s="34"/>
      <c r="M85" s="10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8" t="s">
        <v>22</v>
      </c>
      <c r="D86" s="34"/>
      <c r="E86" s="34"/>
      <c r="F86" s="26" t="str">
        <f>F12</f>
        <v xml:space="preserve"> </v>
      </c>
      <c r="G86" s="34"/>
      <c r="H86" s="34"/>
      <c r="I86" s="109" t="s">
        <v>24</v>
      </c>
      <c r="J86" s="111" t="str">
        <f>IF(J12="","",J12)</f>
        <v>22. 8. 2020</v>
      </c>
      <c r="K86" s="34"/>
      <c r="L86" s="34"/>
      <c r="M86" s="10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6.95" customHeight="1">
      <c r="A87" s="32"/>
      <c r="B87" s="33"/>
      <c r="C87" s="34"/>
      <c r="D87" s="34"/>
      <c r="E87" s="34"/>
      <c r="F87" s="34"/>
      <c r="G87" s="34"/>
      <c r="H87" s="34"/>
      <c r="I87" s="106"/>
      <c r="J87" s="106"/>
      <c r="K87" s="34"/>
      <c r="L87" s="34"/>
      <c r="M87" s="10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5.2" customHeight="1">
      <c r="A88" s="32"/>
      <c r="B88" s="33"/>
      <c r="C88" s="28" t="s">
        <v>26</v>
      </c>
      <c r="D88" s="34"/>
      <c r="E88" s="34"/>
      <c r="F88" s="26" t="str">
        <f>E15</f>
        <v xml:space="preserve"> </v>
      </c>
      <c r="G88" s="34"/>
      <c r="H88" s="34"/>
      <c r="I88" s="109" t="s">
        <v>31</v>
      </c>
      <c r="J88" s="139" t="str">
        <f>E21</f>
        <v>Ing. Jiří Horák</v>
      </c>
      <c r="K88" s="34"/>
      <c r="L88" s="34"/>
      <c r="M88" s="10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8" t="s">
        <v>29</v>
      </c>
      <c r="D89" s="34"/>
      <c r="E89" s="34"/>
      <c r="F89" s="26" t="str">
        <f>IF(E18="","",E18)</f>
        <v>Vyplň údaj</v>
      </c>
      <c r="G89" s="34"/>
      <c r="H89" s="34"/>
      <c r="I89" s="109" t="s">
        <v>33</v>
      </c>
      <c r="J89" s="139" t="str">
        <f>E24</f>
        <v>Ing. Jiří Horák</v>
      </c>
      <c r="K89" s="34"/>
      <c r="L89" s="34"/>
      <c r="M89" s="10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0.35" customHeight="1">
      <c r="A90" s="32"/>
      <c r="B90" s="33"/>
      <c r="C90" s="34"/>
      <c r="D90" s="34"/>
      <c r="E90" s="34"/>
      <c r="F90" s="34"/>
      <c r="G90" s="34"/>
      <c r="H90" s="34"/>
      <c r="I90" s="106"/>
      <c r="J90" s="106"/>
      <c r="K90" s="34"/>
      <c r="L90" s="34"/>
      <c r="M90" s="10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11" customFormat="1" ht="29.25" customHeight="1">
      <c r="A91" s="160"/>
      <c r="B91" s="161"/>
      <c r="C91" s="162" t="s">
        <v>104</v>
      </c>
      <c r="D91" s="163" t="s">
        <v>55</v>
      </c>
      <c r="E91" s="163" t="s">
        <v>51</v>
      </c>
      <c r="F91" s="163" t="s">
        <v>52</v>
      </c>
      <c r="G91" s="163" t="s">
        <v>105</v>
      </c>
      <c r="H91" s="163" t="s">
        <v>106</v>
      </c>
      <c r="I91" s="164" t="s">
        <v>107</v>
      </c>
      <c r="J91" s="164" t="s">
        <v>108</v>
      </c>
      <c r="K91" s="163" t="s">
        <v>95</v>
      </c>
      <c r="L91" s="165" t="s">
        <v>109</v>
      </c>
      <c r="M91" s="166"/>
      <c r="N91" s="65" t="s">
        <v>20</v>
      </c>
      <c r="O91" s="66" t="s">
        <v>40</v>
      </c>
      <c r="P91" s="66" t="s">
        <v>110</v>
      </c>
      <c r="Q91" s="66" t="s">
        <v>111</v>
      </c>
      <c r="R91" s="66" t="s">
        <v>112</v>
      </c>
      <c r="S91" s="66" t="s">
        <v>113</v>
      </c>
      <c r="T91" s="66" t="s">
        <v>114</v>
      </c>
      <c r="U91" s="66" t="s">
        <v>115</v>
      </c>
      <c r="V91" s="66" t="s">
        <v>116</v>
      </c>
      <c r="W91" s="66" t="s">
        <v>117</v>
      </c>
      <c r="X91" s="67" t="s">
        <v>118</v>
      </c>
      <c r="Y91" s="160"/>
      <c r="Z91" s="160"/>
      <c r="AA91" s="160"/>
      <c r="AB91" s="160"/>
      <c r="AC91" s="160"/>
      <c r="AD91" s="160"/>
      <c r="AE91" s="160"/>
    </row>
    <row r="92" spans="1:63" s="2" customFormat="1" ht="22.9" customHeight="1">
      <c r="A92" s="32"/>
      <c r="B92" s="33"/>
      <c r="C92" s="72" t="s">
        <v>119</v>
      </c>
      <c r="D92" s="34"/>
      <c r="E92" s="34"/>
      <c r="F92" s="34"/>
      <c r="G92" s="34"/>
      <c r="H92" s="34"/>
      <c r="I92" s="106"/>
      <c r="J92" s="106"/>
      <c r="K92" s="167">
        <f>BK92</f>
        <v>0</v>
      </c>
      <c r="L92" s="34"/>
      <c r="M92" s="37"/>
      <c r="N92" s="68"/>
      <c r="O92" s="168"/>
      <c r="P92" s="69"/>
      <c r="Q92" s="169">
        <f>Q93+Q102+Q141+Q186</f>
        <v>0</v>
      </c>
      <c r="R92" s="169">
        <f>R93+R102+R141+R186</f>
        <v>0</v>
      </c>
      <c r="S92" s="69"/>
      <c r="T92" s="170">
        <f>T93+T102+T141+T186</f>
        <v>0</v>
      </c>
      <c r="U92" s="69"/>
      <c r="V92" s="170">
        <f>V93+V102+V141+V186</f>
        <v>85.0267907376</v>
      </c>
      <c r="W92" s="69"/>
      <c r="X92" s="171">
        <f>X93+X102+X141+X186</f>
        <v>0</v>
      </c>
      <c r="Y92" s="32"/>
      <c r="Z92" s="32"/>
      <c r="AA92" s="32"/>
      <c r="AB92" s="32"/>
      <c r="AC92" s="32"/>
      <c r="AD92" s="32"/>
      <c r="AE92" s="32"/>
      <c r="AT92" s="16" t="s">
        <v>71</v>
      </c>
      <c r="AU92" s="16" t="s">
        <v>96</v>
      </c>
      <c r="BK92" s="172">
        <f>BK93+BK102+BK141+BK186</f>
        <v>0</v>
      </c>
    </row>
    <row r="93" spans="2:63" s="12" customFormat="1" ht="25.9" customHeight="1">
      <c r="B93" s="173"/>
      <c r="C93" s="174"/>
      <c r="D93" s="175" t="s">
        <v>71</v>
      </c>
      <c r="E93" s="176" t="s">
        <v>142</v>
      </c>
      <c r="F93" s="176" t="s">
        <v>143</v>
      </c>
      <c r="G93" s="174"/>
      <c r="H93" s="174"/>
      <c r="I93" s="177"/>
      <c r="J93" s="177"/>
      <c r="K93" s="178">
        <f>BK93</f>
        <v>0</v>
      </c>
      <c r="L93" s="174"/>
      <c r="M93" s="179"/>
      <c r="N93" s="180"/>
      <c r="O93" s="181"/>
      <c r="P93" s="181"/>
      <c r="Q93" s="182">
        <f>Q94</f>
        <v>0</v>
      </c>
      <c r="R93" s="182">
        <f>R94</f>
        <v>0</v>
      </c>
      <c r="S93" s="181"/>
      <c r="T93" s="183">
        <f>T94</f>
        <v>0</v>
      </c>
      <c r="U93" s="181"/>
      <c r="V93" s="183">
        <f>V94</f>
        <v>0.4548</v>
      </c>
      <c r="W93" s="181"/>
      <c r="X93" s="184">
        <f>X94</f>
        <v>0</v>
      </c>
      <c r="AR93" s="185" t="s">
        <v>82</v>
      </c>
      <c r="AT93" s="186" t="s">
        <v>71</v>
      </c>
      <c r="AU93" s="186" t="s">
        <v>72</v>
      </c>
      <c r="AY93" s="185" t="s">
        <v>122</v>
      </c>
      <c r="BK93" s="187">
        <f>BK94</f>
        <v>0</v>
      </c>
    </row>
    <row r="94" spans="2:63" s="12" customFormat="1" ht="22.9" customHeight="1">
      <c r="B94" s="173"/>
      <c r="C94" s="174"/>
      <c r="D94" s="175" t="s">
        <v>71</v>
      </c>
      <c r="E94" s="188" t="s">
        <v>144</v>
      </c>
      <c r="F94" s="188" t="s">
        <v>145</v>
      </c>
      <c r="G94" s="174"/>
      <c r="H94" s="174"/>
      <c r="I94" s="177"/>
      <c r="J94" s="177"/>
      <c r="K94" s="189">
        <f>BK94</f>
        <v>0</v>
      </c>
      <c r="L94" s="174"/>
      <c r="M94" s="179"/>
      <c r="N94" s="180"/>
      <c r="O94" s="181"/>
      <c r="P94" s="181"/>
      <c r="Q94" s="182">
        <f>SUM(Q95:Q101)</f>
        <v>0</v>
      </c>
      <c r="R94" s="182">
        <f>SUM(R95:R101)</f>
        <v>0</v>
      </c>
      <c r="S94" s="181"/>
      <c r="T94" s="183">
        <f>SUM(T95:T101)</f>
        <v>0</v>
      </c>
      <c r="U94" s="181"/>
      <c r="V94" s="183">
        <f>SUM(V95:V101)</f>
        <v>0.4548</v>
      </c>
      <c r="W94" s="181"/>
      <c r="X94" s="184">
        <f>SUM(X95:X101)</f>
        <v>0</v>
      </c>
      <c r="AR94" s="185" t="s">
        <v>82</v>
      </c>
      <c r="AT94" s="186" t="s">
        <v>71</v>
      </c>
      <c r="AU94" s="186" t="s">
        <v>80</v>
      </c>
      <c r="AY94" s="185" t="s">
        <v>122</v>
      </c>
      <c r="BK94" s="187">
        <f>SUM(BK95:BK101)</f>
        <v>0</v>
      </c>
    </row>
    <row r="95" spans="1:65" s="2" customFormat="1" ht="21.75" customHeight="1">
      <c r="A95" s="32"/>
      <c r="B95" s="33"/>
      <c r="C95" s="190" t="s">
        <v>200</v>
      </c>
      <c r="D95" s="190" t="s">
        <v>126</v>
      </c>
      <c r="E95" s="191" t="s">
        <v>201</v>
      </c>
      <c r="F95" s="192" t="s">
        <v>202</v>
      </c>
      <c r="G95" s="193" t="s">
        <v>149</v>
      </c>
      <c r="H95" s="194">
        <v>177</v>
      </c>
      <c r="I95" s="195"/>
      <c r="J95" s="195"/>
      <c r="K95" s="196">
        <f>ROUND(P95*H95,2)</f>
        <v>0</v>
      </c>
      <c r="L95" s="192" t="s">
        <v>140</v>
      </c>
      <c r="M95" s="37"/>
      <c r="N95" s="197" t="s">
        <v>20</v>
      </c>
      <c r="O95" s="198" t="s">
        <v>41</v>
      </c>
      <c r="P95" s="199">
        <f>I95+J95</f>
        <v>0</v>
      </c>
      <c r="Q95" s="199">
        <f>ROUND(I95*H95,2)</f>
        <v>0</v>
      </c>
      <c r="R95" s="199">
        <f>ROUND(J95*H95,2)</f>
        <v>0</v>
      </c>
      <c r="S95" s="61"/>
      <c r="T95" s="200">
        <f>S95*H95</f>
        <v>0</v>
      </c>
      <c r="U95" s="200">
        <v>0</v>
      </c>
      <c r="V95" s="200">
        <f>U95*H95</f>
        <v>0</v>
      </c>
      <c r="W95" s="200">
        <v>0</v>
      </c>
      <c r="X95" s="201">
        <f>W95*H95</f>
        <v>0</v>
      </c>
      <c r="Y95" s="32"/>
      <c r="Z95" s="32"/>
      <c r="AA95" s="32"/>
      <c r="AB95" s="32"/>
      <c r="AC95" s="32"/>
      <c r="AD95" s="32"/>
      <c r="AE95" s="32"/>
      <c r="AR95" s="202" t="s">
        <v>150</v>
      </c>
      <c r="AT95" s="202" t="s">
        <v>126</v>
      </c>
      <c r="AU95" s="202" t="s">
        <v>82</v>
      </c>
      <c r="AY95" s="16" t="s">
        <v>122</v>
      </c>
      <c r="BE95" s="203">
        <f>IF(O95="základní",K95,0)</f>
        <v>0</v>
      </c>
      <c r="BF95" s="203">
        <f>IF(O95="snížená",K95,0)</f>
        <v>0</v>
      </c>
      <c r="BG95" s="203">
        <f>IF(O95="zákl. přenesená",K95,0)</f>
        <v>0</v>
      </c>
      <c r="BH95" s="203">
        <f>IF(O95="sníž. přenesená",K95,0)</f>
        <v>0</v>
      </c>
      <c r="BI95" s="203">
        <f>IF(O95="nulová",K95,0)</f>
        <v>0</v>
      </c>
      <c r="BJ95" s="16" t="s">
        <v>80</v>
      </c>
      <c r="BK95" s="203">
        <f>ROUND(P95*H95,2)</f>
        <v>0</v>
      </c>
      <c r="BL95" s="16" t="s">
        <v>150</v>
      </c>
      <c r="BM95" s="202" t="s">
        <v>203</v>
      </c>
    </row>
    <row r="96" spans="1:65" s="2" customFormat="1" ht="16.5" customHeight="1">
      <c r="A96" s="32"/>
      <c r="B96" s="33"/>
      <c r="C96" s="221" t="s">
        <v>204</v>
      </c>
      <c r="D96" s="221" t="s">
        <v>167</v>
      </c>
      <c r="E96" s="222" t="s">
        <v>205</v>
      </c>
      <c r="F96" s="223" t="s">
        <v>206</v>
      </c>
      <c r="G96" s="224" t="s">
        <v>207</v>
      </c>
      <c r="H96" s="225">
        <v>0.186</v>
      </c>
      <c r="I96" s="226"/>
      <c r="J96" s="227"/>
      <c r="K96" s="228">
        <f>ROUND(P96*H96,2)</f>
        <v>0</v>
      </c>
      <c r="L96" s="223" t="s">
        <v>20</v>
      </c>
      <c r="M96" s="229"/>
      <c r="N96" s="230" t="s">
        <v>20</v>
      </c>
      <c r="O96" s="198" t="s">
        <v>41</v>
      </c>
      <c r="P96" s="199">
        <f>I96+J96</f>
        <v>0</v>
      </c>
      <c r="Q96" s="199">
        <f>ROUND(I96*H96,2)</f>
        <v>0</v>
      </c>
      <c r="R96" s="199">
        <f>ROUND(J96*H96,2)</f>
        <v>0</v>
      </c>
      <c r="S96" s="61"/>
      <c r="T96" s="200">
        <f>S96*H96</f>
        <v>0</v>
      </c>
      <c r="U96" s="200">
        <v>0.9</v>
      </c>
      <c r="V96" s="200">
        <f>U96*H96</f>
        <v>0.1674</v>
      </c>
      <c r="W96" s="200">
        <v>0</v>
      </c>
      <c r="X96" s="201">
        <f>W96*H96</f>
        <v>0</v>
      </c>
      <c r="Y96" s="32"/>
      <c r="Z96" s="32"/>
      <c r="AA96" s="32"/>
      <c r="AB96" s="32"/>
      <c r="AC96" s="32"/>
      <c r="AD96" s="32"/>
      <c r="AE96" s="32"/>
      <c r="AR96" s="202" t="s">
        <v>208</v>
      </c>
      <c r="AT96" s="202" t="s">
        <v>167</v>
      </c>
      <c r="AU96" s="202" t="s">
        <v>82</v>
      </c>
      <c r="AY96" s="16" t="s">
        <v>122</v>
      </c>
      <c r="BE96" s="203">
        <f>IF(O96="základní",K96,0)</f>
        <v>0</v>
      </c>
      <c r="BF96" s="203">
        <f>IF(O96="snížená",K96,0)</f>
        <v>0</v>
      </c>
      <c r="BG96" s="203">
        <f>IF(O96="zákl. přenesená",K96,0)</f>
        <v>0</v>
      </c>
      <c r="BH96" s="203">
        <f>IF(O96="sníž. přenesená",K96,0)</f>
        <v>0</v>
      </c>
      <c r="BI96" s="203">
        <f>IF(O96="nulová",K96,0)</f>
        <v>0</v>
      </c>
      <c r="BJ96" s="16" t="s">
        <v>80</v>
      </c>
      <c r="BK96" s="203">
        <f>ROUND(P96*H96,2)</f>
        <v>0</v>
      </c>
      <c r="BL96" s="16" t="s">
        <v>150</v>
      </c>
      <c r="BM96" s="202" t="s">
        <v>209</v>
      </c>
    </row>
    <row r="97" spans="2:51" s="13" customFormat="1" ht="11.25">
      <c r="B97" s="204"/>
      <c r="C97" s="205"/>
      <c r="D97" s="206" t="s">
        <v>183</v>
      </c>
      <c r="E97" s="205"/>
      <c r="F97" s="207" t="s">
        <v>210</v>
      </c>
      <c r="G97" s="205"/>
      <c r="H97" s="208">
        <v>0.186</v>
      </c>
      <c r="I97" s="209"/>
      <c r="J97" s="209"/>
      <c r="K97" s="205"/>
      <c r="L97" s="205"/>
      <c r="M97" s="210"/>
      <c r="N97" s="211"/>
      <c r="O97" s="212"/>
      <c r="P97" s="212"/>
      <c r="Q97" s="212"/>
      <c r="R97" s="212"/>
      <c r="S97" s="212"/>
      <c r="T97" s="212"/>
      <c r="U97" s="212"/>
      <c r="V97" s="212"/>
      <c r="W97" s="212"/>
      <c r="X97" s="213"/>
      <c r="AT97" s="214" t="s">
        <v>183</v>
      </c>
      <c r="AU97" s="214" t="s">
        <v>82</v>
      </c>
      <c r="AV97" s="13" t="s">
        <v>82</v>
      </c>
      <c r="AW97" s="13" t="s">
        <v>4</v>
      </c>
      <c r="AX97" s="13" t="s">
        <v>80</v>
      </c>
      <c r="AY97" s="214" t="s">
        <v>122</v>
      </c>
    </row>
    <row r="98" spans="1:65" s="2" customFormat="1" ht="21.75" customHeight="1">
      <c r="A98" s="32"/>
      <c r="B98" s="33"/>
      <c r="C98" s="190" t="s">
        <v>211</v>
      </c>
      <c r="D98" s="190" t="s">
        <v>126</v>
      </c>
      <c r="E98" s="191" t="s">
        <v>212</v>
      </c>
      <c r="F98" s="192" t="s">
        <v>213</v>
      </c>
      <c r="G98" s="193" t="s">
        <v>158</v>
      </c>
      <c r="H98" s="194">
        <v>30</v>
      </c>
      <c r="I98" s="195"/>
      <c r="J98" s="195"/>
      <c r="K98" s="196">
        <f>ROUND(P98*H98,2)</f>
        <v>0</v>
      </c>
      <c r="L98" s="192" t="s">
        <v>140</v>
      </c>
      <c r="M98" s="37"/>
      <c r="N98" s="197" t="s">
        <v>20</v>
      </c>
      <c r="O98" s="198" t="s">
        <v>41</v>
      </c>
      <c r="P98" s="199">
        <f>I98+J98</f>
        <v>0</v>
      </c>
      <c r="Q98" s="199">
        <f>ROUND(I98*H98,2)</f>
        <v>0</v>
      </c>
      <c r="R98" s="199">
        <f>ROUND(J98*H98,2)</f>
        <v>0</v>
      </c>
      <c r="S98" s="61"/>
      <c r="T98" s="200">
        <f>S98*H98</f>
        <v>0</v>
      </c>
      <c r="U98" s="200">
        <v>0</v>
      </c>
      <c r="V98" s="200">
        <f>U98*H98</f>
        <v>0</v>
      </c>
      <c r="W98" s="200">
        <v>0</v>
      </c>
      <c r="X98" s="201">
        <f>W98*H98</f>
        <v>0</v>
      </c>
      <c r="Y98" s="32"/>
      <c r="Z98" s="32"/>
      <c r="AA98" s="32"/>
      <c r="AB98" s="32"/>
      <c r="AC98" s="32"/>
      <c r="AD98" s="32"/>
      <c r="AE98" s="32"/>
      <c r="AR98" s="202" t="s">
        <v>150</v>
      </c>
      <c r="AT98" s="202" t="s">
        <v>126</v>
      </c>
      <c r="AU98" s="202" t="s">
        <v>82</v>
      </c>
      <c r="AY98" s="16" t="s">
        <v>122</v>
      </c>
      <c r="BE98" s="203">
        <f>IF(O98="základní",K98,0)</f>
        <v>0</v>
      </c>
      <c r="BF98" s="203">
        <f>IF(O98="snížená",K98,0)</f>
        <v>0</v>
      </c>
      <c r="BG98" s="203">
        <f>IF(O98="zákl. přenesená",K98,0)</f>
        <v>0</v>
      </c>
      <c r="BH98" s="203">
        <f>IF(O98="sníž. přenesená",K98,0)</f>
        <v>0</v>
      </c>
      <c r="BI98" s="203">
        <f>IF(O98="nulová",K98,0)</f>
        <v>0</v>
      </c>
      <c r="BJ98" s="16" t="s">
        <v>80</v>
      </c>
      <c r="BK98" s="203">
        <f>ROUND(P98*H98,2)</f>
        <v>0</v>
      </c>
      <c r="BL98" s="16" t="s">
        <v>150</v>
      </c>
      <c r="BM98" s="202" t="s">
        <v>214</v>
      </c>
    </row>
    <row r="99" spans="1:65" s="2" customFormat="1" ht="21.75" customHeight="1">
      <c r="A99" s="32"/>
      <c r="B99" s="33"/>
      <c r="C99" s="221" t="s">
        <v>215</v>
      </c>
      <c r="D99" s="221" t="s">
        <v>167</v>
      </c>
      <c r="E99" s="222" t="s">
        <v>216</v>
      </c>
      <c r="F99" s="223" t="s">
        <v>217</v>
      </c>
      <c r="G99" s="224" t="s">
        <v>158</v>
      </c>
      <c r="H99" s="225">
        <v>30</v>
      </c>
      <c r="I99" s="226"/>
      <c r="J99" s="227"/>
      <c r="K99" s="228">
        <f>ROUND(P99*H99,2)</f>
        <v>0</v>
      </c>
      <c r="L99" s="223" t="s">
        <v>140</v>
      </c>
      <c r="M99" s="229"/>
      <c r="N99" s="230" t="s">
        <v>20</v>
      </c>
      <c r="O99" s="198" t="s">
        <v>41</v>
      </c>
      <c r="P99" s="199">
        <f>I99+J99</f>
        <v>0</v>
      </c>
      <c r="Q99" s="199">
        <f>ROUND(I99*H99,2)</f>
        <v>0</v>
      </c>
      <c r="R99" s="199">
        <f>ROUND(J99*H99,2)</f>
        <v>0</v>
      </c>
      <c r="S99" s="61"/>
      <c r="T99" s="200">
        <f>S99*H99</f>
        <v>0</v>
      </c>
      <c r="U99" s="200">
        <v>0.00958</v>
      </c>
      <c r="V99" s="200">
        <f>U99*H99</f>
        <v>0.2874</v>
      </c>
      <c r="W99" s="200">
        <v>0</v>
      </c>
      <c r="X99" s="201">
        <f>W99*H99</f>
        <v>0</v>
      </c>
      <c r="Y99" s="32"/>
      <c r="Z99" s="32"/>
      <c r="AA99" s="32"/>
      <c r="AB99" s="32"/>
      <c r="AC99" s="32"/>
      <c r="AD99" s="32"/>
      <c r="AE99" s="32"/>
      <c r="AR99" s="202" t="s">
        <v>208</v>
      </c>
      <c r="AT99" s="202" t="s">
        <v>167</v>
      </c>
      <c r="AU99" s="202" t="s">
        <v>82</v>
      </c>
      <c r="AY99" s="16" t="s">
        <v>122</v>
      </c>
      <c r="BE99" s="203">
        <f>IF(O99="základní",K99,0)</f>
        <v>0</v>
      </c>
      <c r="BF99" s="203">
        <f>IF(O99="snížená",K99,0)</f>
        <v>0</v>
      </c>
      <c r="BG99" s="203">
        <f>IF(O99="zákl. přenesená",K99,0)</f>
        <v>0</v>
      </c>
      <c r="BH99" s="203">
        <f>IF(O99="sníž. přenesená",K99,0)</f>
        <v>0</v>
      </c>
      <c r="BI99" s="203">
        <f>IF(O99="nulová",K99,0)</f>
        <v>0</v>
      </c>
      <c r="BJ99" s="16" t="s">
        <v>80</v>
      </c>
      <c r="BK99" s="203">
        <f>ROUND(P99*H99,2)</f>
        <v>0</v>
      </c>
      <c r="BL99" s="16" t="s">
        <v>150</v>
      </c>
      <c r="BM99" s="202" t="s">
        <v>218</v>
      </c>
    </row>
    <row r="100" spans="1:65" s="2" customFormat="1" ht="21.75" customHeight="1">
      <c r="A100" s="32"/>
      <c r="B100" s="33"/>
      <c r="C100" s="190" t="s">
        <v>219</v>
      </c>
      <c r="D100" s="190" t="s">
        <v>126</v>
      </c>
      <c r="E100" s="191" t="s">
        <v>220</v>
      </c>
      <c r="F100" s="192" t="s">
        <v>221</v>
      </c>
      <c r="G100" s="193" t="s">
        <v>158</v>
      </c>
      <c r="H100" s="194">
        <v>2</v>
      </c>
      <c r="I100" s="195"/>
      <c r="J100" s="195"/>
      <c r="K100" s="196">
        <f>ROUND(P100*H100,2)</f>
        <v>0</v>
      </c>
      <c r="L100" s="192" t="s">
        <v>140</v>
      </c>
      <c r="M100" s="37"/>
      <c r="N100" s="197" t="s">
        <v>20</v>
      </c>
      <c r="O100" s="198" t="s">
        <v>41</v>
      </c>
      <c r="P100" s="199">
        <f>I100+J100</f>
        <v>0</v>
      </c>
      <c r="Q100" s="199">
        <f>ROUND(I100*H100,2)</f>
        <v>0</v>
      </c>
      <c r="R100" s="199">
        <f>ROUND(J100*H100,2)</f>
        <v>0</v>
      </c>
      <c r="S100" s="61"/>
      <c r="T100" s="200">
        <f>S100*H100</f>
        <v>0</v>
      </c>
      <c r="U100" s="200">
        <v>0</v>
      </c>
      <c r="V100" s="200">
        <f>U100*H100</f>
        <v>0</v>
      </c>
      <c r="W100" s="200">
        <v>0</v>
      </c>
      <c r="X100" s="201">
        <f>W100*H100</f>
        <v>0</v>
      </c>
      <c r="Y100" s="32"/>
      <c r="Z100" s="32"/>
      <c r="AA100" s="32"/>
      <c r="AB100" s="32"/>
      <c r="AC100" s="32"/>
      <c r="AD100" s="32"/>
      <c r="AE100" s="32"/>
      <c r="AR100" s="202" t="s">
        <v>175</v>
      </c>
      <c r="AT100" s="202" t="s">
        <v>126</v>
      </c>
      <c r="AU100" s="202" t="s">
        <v>82</v>
      </c>
      <c r="AY100" s="16" t="s">
        <v>122</v>
      </c>
      <c r="BE100" s="203">
        <f>IF(O100="základní",K100,0)</f>
        <v>0</v>
      </c>
      <c r="BF100" s="203">
        <f>IF(O100="snížená",K100,0)</f>
        <v>0</v>
      </c>
      <c r="BG100" s="203">
        <f>IF(O100="zákl. přenesená",K100,0)</f>
        <v>0</v>
      </c>
      <c r="BH100" s="203">
        <f>IF(O100="sníž. přenesená",K100,0)</f>
        <v>0</v>
      </c>
      <c r="BI100" s="203">
        <f>IF(O100="nulová",K100,0)</f>
        <v>0</v>
      </c>
      <c r="BJ100" s="16" t="s">
        <v>80</v>
      </c>
      <c r="BK100" s="203">
        <f>ROUND(P100*H100,2)</f>
        <v>0</v>
      </c>
      <c r="BL100" s="16" t="s">
        <v>175</v>
      </c>
      <c r="BM100" s="202" t="s">
        <v>222</v>
      </c>
    </row>
    <row r="101" spans="1:65" s="2" customFormat="1" ht="16.5" customHeight="1">
      <c r="A101" s="32"/>
      <c r="B101" s="33"/>
      <c r="C101" s="221" t="s">
        <v>223</v>
      </c>
      <c r="D101" s="221" t="s">
        <v>167</v>
      </c>
      <c r="E101" s="222" t="s">
        <v>224</v>
      </c>
      <c r="F101" s="223" t="s">
        <v>225</v>
      </c>
      <c r="G101" s="224" t="s">
        <v>158</v>
      </c>
      <c r="H101" s="225">
        <v>4</v>
      </c>
      <c r="I101" s="226"/>
      <c r="J101" s="227"/>
      <c r="K101" s="228">
        <f>ROUND(P101*H101,2)</f>
        <v>0</v>
      </c>
      <c r="L101" s="223" t="s">
        <v>20</v>
      </c>
      <c r="M101" s="229"/>
      <c r="N101" s="230" t="s">
        <v>20</v>
      </c>
      <c r="O101" s="198" t="s">
        <v>41</v>
      </c>
      <c r="P101" s="199">
        <f>I101+J101</f>
        <v>0</v>
      </c>
      <c r="Q101" s="199">
        <f>ROUND(I101*H101,2)</f>
        <v>0</v>
      </c>
      <c r="R101" s="199">
        <f>ROUND(J101*H101,2)</f>
        <v>0</v>
      </c>
      <c r="S101" s="61"/>
      <c r="T101" s="200">
        <f>S101*H101</f>
        <v>0</v>
      </c>
      <c r="U101" s="200">
        <v>0</v>
      </c>
      <c r="V101" s="200">
        <f>U101*H101</f>
        <v>0</v>
      </c>
      <c r="W101" s="200">
        <v>0</v>
      </c>
      <c r="X101" s="201">
        <f>W101*H101</f>
        <v>0</v>
      </c>
      <c r="Y101" s="32"/>
      <c r="Z101" s="32"/>
      <c r="AA101" s="32"/>
      <c r="AB101" s="32"/>
      <c r="AC101" s="32"/>
      <c r="AD101" s="32"/>
      <c r="AE101" s="32"/>
      <c r="AR101" s="202" t="s">
        <v>208</v>
      </c>
      <c r="AT101" s="202" t="s">
        <v>167</v>
      </c>
      <c r="AU101" s="202" t="s">
        <v>82</v>
      </c>
      <c r="AY101" s="16" t="s">
        <v>122</v>
      </c>
      <c r="BE101" s="203">
        <f>IF(O101="základní",K101,0)</f>
        <v>0</v>
      </c>
      <c r="BF101" s="203">
        <f>IF(O101="snížená",K101,0)</f>
        <v>0</v>
      </c>
      <c r="BG101" s="203">
        <f>IF(O101="zákl. přenesená",K101,0)</f>
        <v>0</v>
      </c>
      <c r="BH101" s="203">
        <f>IF(O101="sníž. přenesená",K101,0)</f>
        <v>0</v>
      </c>
      <c r="BI101" s="203">
        <f>IF(O101="nulová",K101,0)</f>
        <v>0</v>
      </c>
      <c r="BJ101" s="16" t="s">
        <v>80</v>
      </c>
      <c r="BK101" s="203">
        <f>ROUND(P101*H101,2)</f>
        <v>0</v>
      </c>
      <c r="BL101" s="16" t="s">
        <v>150</v>
      </c>
      <c r="BM101" s="202" t="s">
        <v>226</v>
      </c>
    </row>
    <row r="102" spans="2:63" s="12" customFormat="1" ht="25.9" customHeight="1">
      <c r="B102" s="173"/>
      <c r="C102" s="174"/>
      <c r="D102" s="175" t="s">
        <v>71</v>
      </c>
      <c r="E102" s="176" t="s">
        <v>167</v>
      </c>
      <c r="F102" s="176" t="s">
        <v>168</v>
      </c>
      <c r="G102" s="174"/>
      <c r="H102" s="174"/>
      <c r="I102" s="177"/>
      <c r="J102" s="177"/>
      <c r="K102" s="178">
        <f>BK102</f>
        <v>0</v>
      </c>
      <c r="L102" s="174"/>
      <c r="M102" s="179"/>
      <c r="N102" s="180"/>
      <c r="O102" s="181"/>
      <c r="P102" s="181"/>
      <c r="Q102" s="182">
        <f>Q103</f>
        <v>0</v>
      </c>
      <c r="R102" s="182">
        <f>R103</f>
        <v>0</v>
      </c>
      <c r="S102" s="181"/>
      <c r="T102" s="183">
        <f>T103</f>
        <v>0</v>
      </c>
      <c r="U102" s="181"/>
      <c r="V102" s="183">
        <f>V103</f>
        <v>1.71794</v>
      </c>
      <c r="W102" s="181"/>
      <c r="X102" s="184">
        <f>X103</f>
        <v>0</v>
      </c>
      <c r="AR102" s="185" t="s">
        <v>169</v>
      </c>
      <c r="AT102" s="186" t="s">
        <v>71</v>
      </c>
      <c r="AU102" s="186" t="s">
        <v>72</v>
      </c>
      <c r="AY102" s="185" t="s">
        <v>122</v>
      </c>
      <c r="BK102" s="187">
        <f>BK103</f>
        <v>0</v>
      </c>
    </row>
    <row r="103" spans="2:63" s="12" customFormat="1" ht="22.9" customHeight="1">
      <c r="B103" s="173"/>
      <c r="C103" s="174"/>
      <c r="D103" s="175" t="s">
        <v>71</v>
      </c>
      <c r="E103" s="188" t="s">
        <v>170</v>
      </c>
      <c r="F103" s="188" t="s">
        <v>171</v>
      </c>
      <c r="G103" s="174"/>
      <c r="H103" s="174"/>
      <c r="I103" s="177"/>
      <c r="J103" s="177"/>
      <c r="K103" s="189">
        <f>BK103</f>
        <v>0</v>
      </c>
      <c r="L103" s="174"/>
      <c r="M103" s="179"/>
      <c r="N103" s="180"/>
      <c r="O103" s="181"/>
      <c r="P103" s="181"/>
      <c r="Q103" s="182">
        <f>SUM(Q104:Q140)</f>
        <v>0</v>
      </c>
      <c r="R103" s="182">
        <f>SUM(R104:R140)</f>
        <v>0</v>
      </c>
      <c r="S103" s="181"/>
      <c r="T103" s="183">
        <f>SUM(T104:T140)</f>
        <v>0</v>
      </c>
      <c r="U103" s="181"/>
      <c r="V103" s="183">
        <f>SUM(V104:V140)</f>
        <v>1.71794</v>
      </c>
      <c r="W103" s="181"/>
      <c r="X103" s="184">
        <f>SUM(X104:X140)</f>
        <v>0</v>
      </c>
      <c r="AR103" s="185" t="s">
        <v>169</v>
      </c>
      <c r="AT103" s="186" t="s">
        <v>71</v>
      </c>
      <c r="AU103" s="186" t="s">
        <v>80</v>
      </c>
      <c r="AY103" s="185" t="s">
        <v>122</v>
      </c>
      <c r="BK103" s="187">
        <f>SUM(BK104:BK140)</f>
        <v>0</v>
      </c>
    </row>
    <row r="104" spans="1:65" s="2" customFormat="1" ht="21.75" customHeight="1">
      <c r="A104" s="32"/>
      <c r="B104" s="33"/>
      <c r="C104" s="190" t="s">
        <v>227</v>
      </c>
      <c r="D104" s="190" t="s">
        <v>126</v>
      </c>
      <c r="E104" s="191" t="s">
        <v>228</v>
      </c>
      <c r="F104" s="192" t="s">
        <v>229</v>
      </c>
      <c r="G104" s="193" t="s">
        <v>158</v>
      </c>
      <c r="H104" s="194">
        <v>31</v>
      </c>
      <c r="I104" s="195"/>
      <c r="J104" s="195"/>
      <c r="K104" s="196">
        <f aca="true" t="shared" si="1" ref="K104:K140">ROUND(P104*H104,2)</f>
        <v>0</v>
      </c>
      <c r="L104" s="192" t="s">
        <v>140</v>
      </c>
      <c r="M104" s="37"/>
      <c r="N104" s="197" t="s">
        <v>20</v>
      </c>
      <c r="O104" s="198" t="s">
        <v>41</v>
      </c>
      <c r="P104" s="199">
        <f aca="true" t="shared" si="2" ref="P104:P140">I104+J104</f>
        <v>0</v>
      </c>
      <c r="Q104" s="199">
        <f aca="true" t="shared" si="3" ref="Q104:Q140">ROUND(I104*H104,2)</f>
        <v>0</v>
      </c>
      <c r="R104" s="199">
        <f aca="true" t="shared" si="4" ref="R104:R140">ROUND(J104*H104,2)</f>
        <v>0</v>
      </c>
      <c r="S104" s="61"/>
      <c r="T104" s="200">
        <f aca="true" t="shared" si="5" ref="T104:T140">S104*H104</f>
        <v>0</v>
      </c>
      <c r="U104" s="200">
        <v>0</v>
      </c>
      <c r="V104" s="200">
        <f aca="true" t="shared" si="6" ref="V104:V140">U104*H104</f>
        <v>0</v>
      </c>
      <c r="W104" s="200">
        <v>0</v>
      </c>
      <c r="X104" s="201">
        <f aca="true" t="shared" si="7" ref="X104:X140">W104*H104</f>
        <v>0</v>
      </c>
      <c r="Y104" s="32"/>
      <c r="Z104" s="32"/>
      <c r="AA104" s="32"/>
      <c r="AB104" s="32"/>
      <c r="AC104" s="32"/>
      <c r="AD104" s="32"/>
      <c r="AE104" s="32"/>
      <c r="AR104" s="202" t="s">
        <v>175</v>
      </c>
      <c r="AT104" s="202" t="s">
        <v>126</v>
      </c>
      <c r="AU104" s="202" t="s">
        <v>82</v>
      </c>
      <c r="AY104" s="16" t="s">
        <v>122</v>
      </c>
      <c r="BE104" s="203">
        <f aca="true" t="shared" si="8" ref="BE104:BE140">IF(O104="základní",K104,0)</f>
        <v>0</v>
      </c>
      <c r="BF104" s="203">
        <f aca="true" t="shared" si="9" ref="BF104:BF140">IF(O104="snížená",K104,0)</f>
        <v>0</v>
      </c>
      <c r="BG104" s="203">
        <f aca="true" t="shared" si="10" ref="BG104:BG140">IF(O104="zákl. přenesená",K104,0)</f>
        <v>0</v>
      </c>
      <c r="BH104" s="203">
        <f aca="true" t="shared" si="11" ref="BH104:BH140">IF(O104="sníž. přenesená",K104,0)</f>
        <v>0</v>
      </c>
      <c r="BI104" s="203">
        <f aca="true" t="shared" si="12" ref="BI104:BI140">IF(O104="nulová",K104,0)</f>
        <v>0</v>
      </c>
      <c r="BJ104" s="16" t="s">
        <v>80</v>
      </c>
      <c r="BK104" s="203">
        <f aca="true" t="shared" si="13" ref="BK104:BK140">ROUND(P104*H104,2)</f>
        <v>0</v>
      </c>
      <c r="BL104" s="16" t="s">
        <v>175</v>
      </c>
      <c r="BM104" s="202" t="s">
        <v>230</v>
      </c>
    </row>
    <row r="105" spans="1:65" s="2" customFormat="1" ht="21.75" customHeight="1">
      <c r="A105" s="32"/>
      <c r="B105" s="33"/>
      <c r="C105" s="221" t="s">
        <v>231</v>
      </c>
      <c r="D105" s="221" t="s">
        <v>167</v>
      </c>
      <c r="E105" s="222" t="s">
        <v>232</v>
      </c>
      <c r="F105" s="223" t="s">
        <v>233</v>
      </c>
      <c r="G105" s="224" t="s">
        <v>158</v>
      </c>
      <c r="H105" s="225">
        <v>31</v>
      </c>
      <c r="I105" s="226"/>
      <c r="J105" s="227"/>
      <c r="K105" s="228">
        <f t="shared" si="1"/>
        <v>0</v>
      </c>
      <c r="L105" s="223" t="s">
        <v>140</v>
      </c>
      <c r="M105" s="229"/>
      <c r="N105" s="230" t="s">
        <v>20</v>
      </c>
      <c r="O105" s="198" t="s">
        <v>41</v>
      </c>
      <c r="P105" s="199">
        <f t="shared" si="2"/>
        <v>0</v>
      </c>
      <c r="Q105" s="199">
        <f t="shared" si="3"/>
        <v>0</v>
      </c>
      <c r="R105" s="199">
        <f t="shared" si="4"/>
        <v>0</v>
      </c>
      <c r="S105" s="61"/>
      <c r="T105" s="200">
        <f t="shared" si="5"/>
        <v>0</v>
      </c>
      <c r="U105" s="200">
        <v>0</v>
      </c>
      <c r="V105" s="200">
        <f t="shared" si="6"/>
        <v>0</v>
      </c>
      <c r="W105" s="200">
        <v>0</v>
      </c>
      <c r="X105" s="201">
        <f t="shared" si="7"/>
        <v>0</v>
      </c>
      <c r="Y105" s="32"/>
      <c r="Z105" s="32"/>
      <c r="AA105" s="32"/>
      <c r="AB105" s="32"/>
      <c r="AC105" s="32"/>
      <c r="AD105" s="32"/>
      <c r="AE105" s="32"/>
      <c r="AR105" s="202" t="s">
        <v>234</v>
      </c>
      <c r="AT105" s="202" t="s">
        <v>167</v>
      </c>
      <c r="AU105" s="202" t="s">
        <v>82</v>
      </c>
      <c r="AY105" s="16" t="s">
        <v>122</v>
      </c>
      <c r="BE105" s="203">
        <f t="shared" si="8"/>
        <v>0</v>
      </c>
      <c r="BF105" s="203">
        <f t="shared" si="9"/>
        <v>0</v>
      </c>
      <c r="BG105" s="203">
        <f t="shared" si="10"/>
        <v>0</v>
      </c>
      <c r="BH105" s="203">
        <f t="shared" si="11"/>
        <v>0</v>
      </c>
      <c r="BI105" s="203">
        <f t="shared" si="12"/>
        <v>0</v>
      </c>
      <c r="BJ105" s="16" t="s">
        <v>80</v>
      </c>
      <c r="BK105" s="203">
        <f t="shared" si="13"/>
        <v>0</v>
      </c>
      <c r="BL105" s="16" t="s">
        <v>175</v>
      </c>
      <c r="BM105" s="202" t="s">
        <v>235</v>
      </c>
    </row>
    <row r="106" spans="1:65" s="2" customFormat="1" ht="21.75" customHeight="1">
      <c r="A106" s="32"/>
      <c r="B106" s="33"/>
      <c r="C106" s="190" t="s">
        <v>236</v>
      </c>
      <c r="D106" s="190" t="s">
        <v>126</v>
      </c>
      <c r="E106" s="191" t="s">
        <v>237</v>
      </c>
      <c r="F106" s="192" t="s">
        <v>238</v>
      </c>
      <c r="G106" s="193" t="s">
        <v>158</v>
      </c>
      <c r="H106" s="194">
        <v>18</v>
      </c>
      <c r="I106" s="195"/>
      <c r="J106" s="195"/>
      <c r="K106" s="196">
        <f t="shared" si="1"/>
        <v>0</v>
      </c>
      <c r="L106" s="192" t="s">
        <v>140</v>
      </c>
      <c r="M106" s="37"/>
      <c r="N106" s="197" t="s">
        <v>20</v>
      </c>
      <c r="O106" s="198" t="s">
        <v>41</v>
      </c>
      <c r="P106" s="199">
        <f t="shared" si="2"/>
        <v>0</v>
      </c>
      <c r="Q106" s="199">
        <f t="shared" si="3"/>
        <v>0</v>
      </c>
      <c r="R106" s="199">
        <f t="shared" si="4"/>
        <v>0</v>
      </c>
      <c r="S106" s="61"/>
      <c r="T106" s="200">
        <f t="shared" si="5"/>
        <v>0</v>
      </c>
      <c r="U106" s="200">
        <v>0</v>
      </c>
      <c r="V106" s="200">
        <f t="shared" si="6"/>
        <v>0</v>
      </c>
      <c r="W106" s="200">
        <v>0</v>
      </c>
      <c r="X106" s="201">
        <f t="shared" si="7"/>
        <v>0</v>
      </c>
      <c r="Y106" s="32"/>
      <c r="Z106" s="32"/>
      <c r="AA106" s="32"/>
      <c r="AB106" s="32"/>
      <c r="AC106" s="32"/>
      <c r="AD106" s="32"/>
      <c r="AE106" s="32"/>
      <c r="AR106" s="202" t="s">
        <v>175</v>
      </c>
      <c r="AT106" s="202" t="s">
        <v>126</v>
      </c>
      <c r="AU106" s="202" t="s">
        <v>82</v>
      </c>
      <c r="AY106" s="16" t="s">
        <v>122</v>
      </c>
      <c r="BE106" s="203">
        <f t="shared" si="8"/>
        <v>0</v>
      </c>
      <c r="BF106" s="203">
        <f t="shared" si="9"/>
        <v>0</v>
      </c>
      <c r="BG106" s="203">
        <f t="shared" si="10"/>
        <v>0</v>
      </c>
      <c r="BH106" s="203">
        <f t="shared" si="11"/>
        <v>0</v>
      </c>
      <c r="BI106" s="203">
        <f t="shared" si="12"/>
        <v>0</v>
      </c>
      <c r="BJ106" s="16" t="s">
        <v>80</v>
      </c>
      <c r="BK106" s="203">
        <f t="shared" si="13"/>
        <v>0</v>
      </c>
      <c r="BL106" s="16" t="s">
        <v>175</v>
      </c>
      <c r="BM106" s="202" t="s">
        <v>239</v>
      </c>
    </row>
    <row r="107" spans="1:65" s="2" customFormat="1" ht="21.75" customHeight="1">
      <c r="A107" s="32"/>
      <c r="B107" s="33"/>
      <c r="C107" s="221" t="s">
        <v>188</v>
      </c>
      <c r="D107" s="221" t="s">
        <v>167</v>
      </c>
      <c r="E107" s="222" t="s">
        <v>240</v>
      </c>
      <c r="F107" s="223" t="s">
        <v>241</v>
      </c>
      <c r="G107" s="224" t="s">
        <v>158</v>
      </c>
      <c r="H107" s="225">
        <v>18</v>
      </c>
      <c r="I107" s="226"/>
      <c r="J107" s="227"/>
      <c r="K107" s="228">
        <f t="shared" si="1"/>
        <v>0</v>
      </c>
      <c r="L107" s="223" t="s">
        <v>140</v>
      </c>
      <c r="M107" s="229"/>
      <c r="N107" s="230" t="s">
        <v>20</v>
      </c>
      <c r="O107" s="198" t="s">
        <v>41</v>
      </c>
      <c r="P107" s="199">
        <f t="shared" si="2"/>
        <v>0</v>
      </c>
      <c r="Q107" s="199">
        <f t="shared" si="3"/>
        <v>0</v>
      </c>
      <c r="R107" s="199">
        <f t="shared" si="4"/>
        <v>0</v>
      </c>
      <c r="S107" s="61"/>
      <c r="T107" s="200">
        <f t="shared" si="5"/>
        <v>0</v>
      </c>
      <c r="U107" s="200">
        <v>3E-05</v>
      </c>
      <c r="V107" s="200">
        <f t="shared" si="6"/>
        <v>0.00054</v>
      </c>
      <c r="W107" s="200">
        <v>0</v>
      </c>
      <c r="X107" s="201">
        <f t="shared" si="7"/>
        <v>0</v>
      </c>
      <c r="Y107" s="32"/>
      <c r="Z107" s="32"/>
      <c r="AA107" s="32"/>
      <c r="AB107" s="32"/>
      <c r="AC107" s="32"/>
      <c r="AD107" s="32"/>
      <c r="AE107" s="32"/>
      <c r="AR107" s="202" t="s">
        <v>242</v>
      </c>
      <c r="AT107" s="202" t="s">
        <v>167</v>
      </c>
      <c r="AU107" s="202" t="s">
        <v>82</v>
      </c>
      <c r="AY107" s="16" t="s">
        <v>122</v>
      </c>
      <c r="BE107" s="203">
        <f t="shared" si="8"/>
        <v>0</v>
      </c>
      <c r="BF107" s="203">
        <f t="shared" si="9"/>
        <v>0</v>
      </c>
      <c r="BG107" s="203">
        <f t="shared" si="10"/>
        <v>0</v>
      </c>
      <c r="BH107" s="203">
        <f t="shared" si="11"/>
        <v>0</v>
      </c>
      <c r="BI107" s="203">
        <f t="shared" si="12"/>
        <v>0</v>
      </c>
      <c r="BJ107" s="16" t="s">
        <v>80</v>
      </c>
      <c r="BK107" s="203">
        <f t="shared" si="13"/>
        <v>0</v>
      </c>
      <c r="BL107" s="16" t="s">
        <v>242</v>
      </c>
      <c r="BM107" s="202" t="s">
        <v>243</v>
      </c>
    </row>
    <row r="108" spans="1:65" s="2" customFormat="1" ht="21.75" customHeight="1">
      <c r="A108" s="32"/>
      <c r="B108" s="33"/>
      <c r="C108" s="190" t="s">
        <v>137</v>
      </c>
      <c r="D108" s="190" t="s">
        <v>126</v>
      </c>
      <c r="E108" s="191" t="s">
        <v>244</v>
      </c>
      <c r="F108" s="192" t="s">
        <v>245</v>
      </c>
      <c r="G108" s="193" t="s">
        <v>158</v>
      </c>
      <c r="H108" s="194">
        <v>18</v>
      </c>
      <c r="I108" s="195"/>
      <c r="J108" s="195"/>
      <c r="K108" s="196">
        <f t="shared" si="1"/>
        <v>0</v>
      </c>
      <c r="L108" s="192" t="s">
        <v>140</v>
      </c>
      <c r="M108" s="37"/>
      <c r="N108" s="197" t="s">
        <v>20</v>
      </c>
      <c r="O108" s="198" t="s">
        <v>41</v>
      </c>
      <c r="P108" s="199">
        <f t="shared" si="2"/>
        <v>0</v>
      </c>
      <c r="Q108" s="199">
        <f t="shared" si="3"/>
        <v>0</v>
      </c>
      <c r="R108" s="199">
        <f t="shared" si="4"/>
        <v>0</v>
      </c>
      <c r="S108" s="61"/>
      <c r="T108" s="200">
        <f t="shared" si="5"/>
        <v>0</v>
      </c>
      <c r="U108" s="200">
        <v>0</v>
      </c>
      <c r="V108" s="200">
        <f t="shared" si="6"/>
        <v>0</v>
      </c>
      <c r="W108" s="200">
        <v>0</v>
      </c>
      <c r="X108" s="201">
        <f t="shared" si="7"/>
        <v>0</v>
      </c>
      <c r="Y108" s="32"/>
      <c r="Z108" s="32"/>
      <c r="AA108" s="32"/>
      <c r="AB108" s="32"/>
      <c r="AC108" s="32"/>
      <c r="AD108" s="32"/>
      <c r="AE108" s="32"/>
      <c r="AR108" s="202" t="s">
        <v>175</v>
      </c>
      <c r="AT108" s="202" t="s">
        <v>126</v>
      </c>
      <c r="AU108" s="202" t="s">
        <v>82</v>
      </c>
      <c r="AY108" s="16" t="s">
        <v>122</v>
      </c>
      <c r="BE108" s="203">
        <f t="shared" si="8"/>
        <v>0</v>
      </c>
      <c r="BF108" s="203">
        <f t="shared" si="9"/>
        <v>0</v>
      </c>
      <c r="BG108" s="203">
        <f t="shared" si="10"/>
        <v>0</v>
      </c>
      <c r="BH108" s="203">
        <f t="shared" si="11"/>
        <v>0</v>
      </c>
      <c r="BI108" s="203">
        <f t="shared" si="12"/>
        <v>0</v>
      </c>
      <c r="BJ108" s="16" t="s">
        <v>80</v>
      </c>
      <c r="BK108" s="203">
        <f t="shared" si="13"/>
        <v>0</v>
      </c>
      <c r="BL108" s="16" t="s">
        <v>175</v>
      </c>
      <c r="BM108" s="202" t="s">
        <v>246</v>
      </c>
    </row>
    <row r="109" spans="1:65" s="2" customFormat="1" ht="21.75" customHeight="1">
      <c r="A109" s="32"/>
      <c r="B109" s="33"/>
      <c r="C109" s="221" t="s">
        <v>160</v>
      </c>
      <c r="D109" s="221" t="s">
        <v>167</v>
      </c>
      <c r="E109" s="222" t="s">
        <v>247</v>
      </c>
      <c r="F109" s="223" t="s">
        <v>248</v>
      </c>
      <c r="G109" s="224" t="s">
        <v>158</v>
      </c>
      <c r="H109" s="225">
        <v>4</v>
      </c>
      <c r="I109" s="226"/>
      <c r="J109" s="227"/>
      <c r="K109" s="228">
        <f t="shared" si="1"/>
        <v>0</v>
      </c>
      <c r="L109" s="223" t="s">
        <v>20</v>
      </c>
      <c r="M109" s="229"/>
      <c r="N109" s="230" t="s">
        <v>20</v>
      </c>
      <c r="O109" s="198" t="s">
        <v>41</v>
      </c>
      <c r="P109" s="199">
        <f t="shared" si="2"/>
        <v>0</v>
      </c>
      <c r="Q109" s="199">
        <f t="shared" si="3"/>
        <v>0</v>
      </c>
      <c r="R109" s="199">
        <f t="shared" si="4"/>
        <v>0</v>
      </c>
      <c r="S109" s="61"/>
      <c r="T109" s="200">
        <f t="shared" si="5"/>
        <v>0</v>
      </c>
      <c r="U109" s="200">
        <v>0.01</v>
      </c>
      <c r="V109" s="200">
        <f t="shared" si="6"/>
        <v>0.04</v>
      </c>
      <c r="W109" s="200">
        <v>0</v>
      </c>
      <c r="X109" s="201">
        <f t="shared" si="7"/>
        <v>0</v>
      </c>
      <c r="Y109" s="32"/>
      <c r="Z109" s="32"/>
      <c r="AA109" s="32"/>
      <c r="AB109" s="32"/>
      <c r="AC109" s="32"/>
      <c r="AD109" s="32"/>
      <c r="AE109" s="32"/>
      <c r="AR109" s="202" t="s">
        <v>242</v>
      </c>
      <c r="AT109" s="202" t="s">
        <v>167</v>
      </c>
      <c r="AU109" s="202" t="s">
        <v>82</v>
      </c>
      <c r="AY109" s="16" t="s">
        <v>122</v>
      </c>
      <c r="BE109" s="203">
        <f t="shared" si="8"/>
        <v>0</v>
      </c>
      <c r="BF109" s="203">
        <f t="shared" si="9"/>
        <v>0</v>
      </c>
      <c r="BG109" s="203">
        <f t="shared" si="10"/>
        <v>0</v>
      </c>
      <c r="BH109" s="203">
        <f t="shared" si="11"/>
        <v>0</v>
      </c>
      <c r="BI109" s="203">
        <f t="shared" si="12"/>
        <v>0</v>
      </c>
      <c r="BJ109" s="16" t="s">
        <v>80</v>
      </c>
      <c r="BK109" s="203">
        <f t="shared" si="13"/>
        <v>0</v>
      </c>
      <c r="BL109" s="16" t="s">
        <v>242</v>
      </c>
      <c r="BM109" s="202" t="s">
        <v>249</v>
      </c>
    </row>
    <row r="110" spans="1:65" s="2" customFormat="1" ht="21.75" customHeight="1">
      <c r="A110" s="32"/>
      <c r="B110" s="33"/>
      <c r="C110" s="221" t="s">
        <v>250</v>
      </c>
      <c r="D110" s="221" t="s">
        <v>167</v>
      </c>
      <c r="E110" s="222" t="s">
        <v>251</v>
      </c>
      <c r="F110" s="223" t="s">
        <v>252</v>
      </c>
      <c r="G110" s="224" t="s">
        <v>158</v>
      </c>
      <c r="H110" s="225">
        <v>3</v>
      </c>
      <c r="I110" s="226"/>
      <c r="J110" s="227"/>
      <c r="K110" s="228">
        <f t="shared" si="1"/>
        <v>0</v>
      </c>
      <c r="L110" s="223" t="s">
        <v>20</v>
      </c>
      <c r="M110" s="229"/>
      <c r="N110" s="230" t="s">
        <v>20</v>
      </c>
      <c r="O110" s="198" t="s">
        <v>41</v>
      </c>
      <c r="P110" s="199">
        <f t="shared" si="2"/>
        <v>0</v>
      </c>
      <c r="Q110" s="199">
        <f t="shared" si="3"/>
        <v>0</v>
      </c>
      <c r="R110" s="199">
        <f t="shared" si="4"/>
        <v>0</v>
      </c>
      <c r="S110" s="61"/>
      <c r="T110" s="200">
        <f t="shared" si="5"/>
        <v>0</v>
      </c>
      <c r="U110" s="200">
        <v>0.01</v>
      </c>
      <c r="V110" s="200">
        <f t="shared" si="6"/>
        <v>0.03</v>
      </c>
      <c r="W110" s="200">
        <v>0</v>
      </c>
      <c r="X110" s="201">
        <f t="shared" si="7"/>
        <v>0</v>
      </c>
      <c r="Y110" s="32"/>
      <c r="Z110" s="32"/>
      <c r="AA110" s="32"/>
      <c r="AB110" s="32"/>
      <c r="AC110" s="32"/>
      <c r="AD110" s="32"/>
      <c r="AE110" s="32"/>
      <c r="AR110" s="202" t="s">
        <v>242</v>
      </c>
      <c r="AT110" s="202" t="s">
        <v>167</v>
      </c>
      <c r="AU110" s="202" t="s">
        <v>82</v>
      </c>
      <c r="AY110" s="16" t="s">
        <v>122</v>
      </c>
      <c r="BE110" s="203">
        <f t="shared" si="8"/>
        <v>0</v>
      </c>
      <c r="BF110" s="203">
        <f t="shared" si="9"/>
        <v>0</v>
      </c>
      <c r="BG110" s="203">
        <f t="shared" si="10"/>
        <v>0</v>
      </c>
      <c r="BH110" s="203">
        <f t="shared" si="11"/>
        <v>0</v>
      </c>
      <c r="BI110" s="203">
        <f t="shared" si="12"/>
        <v>0</v>
      </c>
      <c r="BJ110" s="16" t="s">
        <v>80</v>
      </c>
      <c r="BK110" s="203">
        <f t="shared" si="13"/>
        <v>0</v>
      </c>
      <c r="BL110" s="16" t="s">
        <v>242</v>
      </c>
      <c r="BM110" s="202" t="s">
        <v>253</v>
      </c>
    </row>
    <row r="111" spans="1:65" s="2" customFormat="1" ht="21.75" customHeight="1">
      <c r="A111" s="32"/>
      <c r="B111" s="33"/>
      <c r="C111" s="221" t="s">
        <v>254</v>
      </c>
      <c r="D111" s="221" t="s">
        <v>167</v>
      </c>
      <c r="E111" s="222" t="s">
        <v>255</v>
      </c>
      <c r="F111" s="223" t="s">
        <v>256</v>
      </c>
      <c r="G111" s="224" t="s">
        <v>158</v>
      </c>
      <c r="H111" s="225">
        <v>2</v>
      </c>
      <c r="I111" s="226"/>
      <c r="J111" s="227"/>
      <c r="K111" s="228">
        <f t="shared" si="1"/>
        <v>0</v>
      </c>
      <c r="L111" s="223" t="s">
        <v>20</v>
      </c>
      <c r="M111" s="229"/>
      <c r="N111" s="230" t="s">
        <v>20</v>
      </c>
      <c r="O111" s="198" t="s">
        <v>41</v>
      </c>
      <c r="P111" s="199">
        <f t="shared" si="2"/>
        <v>0</v>
      </c>
      <c r="Q111" s="199">
        <f t="shared" si="3"/>
        <v>0</v>
      </c>
      <c r="R111" s="199">
        <f t="shared" si="4"/>
        <v>0</v>
      </c>
      <c r="S111" s="61"/>
      <c r="T111" s="200">
        <f t="shared" si="5"/>
        <v>0</v>
      </c>
      <c r="U111" s="200">
        <v>0.01</v>
      </c>
      <c r="V111" s="200">
        <f t="shared" si="6"/>
        <v>0.02</v>
      </c>
      <c r="W111" s="200">
        <v>0</v>
      </c>
      <c r="X111" s="201">
        <f t="shared" si="7"/>
        <v>0</v>
      </c>
      <c r="Y111" s="32"/>
      <c r="Z111" s="32"/>
      <c r="AA111" s="32"/>
      <c r="AB111" s="32"/>
      <c r="AC111" s="32"/>
      <c r="AD111" s="32"/>
      <c r="AE111" s="32"/>
      <c r="AR111" s="202" t="s">
        <v>242</v>
      </c>
      <c r="AT111" s="202" t="s">
        <v>167</v>
      </c>
      <c r="AU111" s="202" t="s">
        <v>82</v>
      </c>
      <c r="AY111" s="16" t="s">
        <v>122</v>
      </c>
      <c r="BE111" s="203">
        <f t="shared" si="8"/>
        <v>0</v>
      </c>
      <c r="BF111" s="203">
        <f t="shared" si="9"/>
        <v>0</v>
      </c>
      <c r="BG111" s="203">
        <f t="shared" si="10"/>
        <v>0</v>
      </c>
      <c r="BH111" s="203">
        <f t="shared" si="11"/>
        <v>0</v>
      </c>
      <c r="BI111" s="203">
        <f t="shared" si="12"/>
        <v>0</v>
      </c>
      <c r="BJ111" s="16" t="s">
        <v>80</v>
      </c>
      <c r="BK111" s="203">
        <f t="shared" si="13"/>
        <v>0</v>
      </c>
      <c r="BL111" s="16" t="s">
        <v>242</v>
      </c>
      <c r="BM111" s="202" t="s">
        <v>257</v>
      </c>
    </row>
    <row r="112" spans="1:65" s="2" customFormat="1" ht="21.75" customHeight="1">
      <c r="A112" s="32"/>
      <c r="B112" s="33"/>
      <c r="C112" s="221" t="s">
        <v>258</v>
      </c>
      <c r="D112" s="221" t="s">
        <v>167</v>
      </c>
      <c r="E112" s="222" t="s">
        <v>259</v>
      </c>
      <c r="F112" s="223" t="s">
        <v>260</v>
      </c>
      <c r="G112" s="224" t="s">
        <v>158</v>
      </c>
      <c r="H112" s="225">
        <v>2</v>
      </c>
      <c r="I112" s="226"/>
      <c r="J112" s="227"/>
      <c r="K112" s="228">
        <f t="shared" si="1"/>
        <v>0</v>
      </c>
      <c r="L112" s="223" t="s">
        <v>20</v>
      </c>
      <c r="M112" s="229"/>
      <c r="N112" s="230" t="s">
        <v>20</v>
      </c>
      <c r="O112" s="198" t="s">
        <v>41</v>
      </c>
      <c r="P112" s="199">
        <f t="shared" si="2"/>
        <v>0</v>
      </c>
      <c r="Q112" s="199">
        <f t="shared" si="3"/>
        <v>0</v>
      </c>
      <c r="R112" s="199">
        <f t="shared" si="4"/>
        <v>0</v>
      </c>
      <c r="S112" s="61"/>
      <c r="T112" s="200">
        <f t="shared" si="5"/>
        <v>0</v>
      </c>
      <c r="U112" s="200">
        <v>0.01</v>
      </c>
      <c r="V112" s="200">
        <f t="shared" si="6"/>
        <v>0.02</v>
      </c>
      <c r="W112" s="200">
        <v>0</v>
      </c>
      <c r="X112" s="201">
        <f t="shared" si="7"/>
        <v>0</v>
      </c>
      <c r="Y112" s="32"/>
      <c r="Z112" s="32"/>
      <c r="AA112" s="32"/>
      <c r="AB112" s="32"/>
      <c r="AC112" s="32"/>
      <c r="AD112" s="32"/>
      <c r="AE112" s="32"/>
      <c r="AR112" s="202" t="s">
        <v>242</v>
      </c>
      <c r="AT112" s="202" t="s">
        <v>167</v>
      </c>
      <c r="AU112" s="202" t="s">
        <v>82</v>
      </c>
      <c r="AY112" s="16" t="s">
        <v>122</v>
      </c>
      <c r="BE112" s="203">
        <f t="shared" si="8"/>
        <v>0</v>
      </c>
      <c r="BF112" s="203">
        <f t="shared" si="9"/>
        <v>0</v>
      </c>
      <c r="BG112" s="203">
        <f t="shared" si="10"/>
        <v>0</v>
      </c>
      <c r="BH112" s="203">
        <f t="shared" si="11"/>
        <v>0</v>
      </c>
      <c r="BI112" s="203">
        <f t="shared" si="12"/>
        <v>0</v>
      </c>
      <c r="BJ112" s="16" t="s">
        <v>80</v>
      </c>
      <c r="BK112" s="203">
        <f t="shared" si="13"/>
        <v>0</v>
      </c>
      <c r="BL112" s="16" t="s">
        <v>242</v>
      </c>
      <c r="BM112" s="202" t="s">
        <v>261</v>
      </c>
    </row>
    <row r="113" spans="1:65" s="2" customFormat="1" ht="21.75" customHeight="1">
      <c r="A113" s="32"/>
      <c r="B113" s="33"/>
      <c r="C113" s="221" t="s">
        <v>262</v>
      </c>
      <c r="D113" s="221" t="s">
        <v>167</v>
      </c>
      <c r="E113" s="222" t="s">
        <v>263</v>
      </c>
      <c r="F113" s="223" t="s">
        <v>264</v>
      </c>
      <c r="G113" s="224" t="s">
        <v>158</v>
      </c>
      <c r="H113" s="225">
        <v>2</v>
      </c>
      <c r="I113" s="226"/>
      <c r="J113" s="227"/>
      <c r="K113" s="228">
        <f t="shared" si="1"/>
        <v>0</v>
      </c>
      <c r="L113" s="223" t="s">
        <v>20</v>
      </c>
      <c r="M113" s="229"/>
      <c r="N113" s="230" t="s">
        <v>20</v>
      </c>
      <c r="O113" s="198" t="s">
        <v>41</v>
      </c>
      <c r="P113" s="199">
        <f t="shared" si="2"/>
        <v>0</v>
      </c>
      <c r="Q113" s="199">
        <f t="shared" si="3"/>
        <v>0</v>
      </c>
      <c r="R113" s="199">
        <f t="shared" si="4"/>
        <v>0</v>
      </c>
      <c r="S113" s="61"/>
      <c r="T113" s="200">
        <f t="shared" si="5"/>
        <v>0</v>
      </c>
      <c r="U113" s="200">
        <v>0.01</v>
      </c>
      <c r="V113" s="200">
        <f t="shared" si="6"/>
        <v>0.02</v>
      </c>
      <c r="W113" s="200">
        <v>0</v>
      </c>
      <c r="X113" s="201">
        <f t="shared" si="7"/>
        <v>0</v>
      </c>
      <c r="Y113" s="32"/>
      <c r="Z113" s="32"/>
      <c r="AA113" s="32"/>
      <c r="AB113" s="32"/>
      <c r="AC113" s="32"/>
      <c r="AD113" s="32"/>
      <c r="AE113" s="32"/>
      <c r="AR113" s="202" t="s">
        <v>242</v>
      </c>
      <c r="AT113" s="202" t="s">
        <v>167</v>
      </c>
      <c r="AU113" s="202" t="s">
        <v>82</v>
      </c>
      <c r="AY113" s="16" t="s">
        <v>122</v>
      </c>
      <c r="BE113" s="203">
        <f t="shared" si="8"/>
        <v>0</v>
      </c>
      <c r="BF113" s="203">
        <f t="shared" si="9"/>
        <v>0</v>
      </c>
      <c r="BG113" s="203">
        <f t="shared" si="10"/>
        <v>0</v>
      </c>
      <c r="BH113" s="203">
        <f t="shared" si="11"/>
        <v>0</v>
      </c>
      <c r="BI113" s="203">
        <f t="shared" si="12"/>
        <v>0</v>
      </c>
      <c r="BJ113" s="16" t="s">
        <v>80</v>
      </c>
      <c r="BK113" s="203">
        <f t="shared" si="13"/>
        <v>0</v>
      </c>
      <c r="BL113" s="16" t="s">
        <v>242</v>
      </c>
      <c r="BM113" s="202" t="s">
        <v>265</v>
      </c>
    </row>
    <row r="114" spans="1:65" s="2" customFormat="1" ht="21.75" customHeight="1">
      <c r="A114" s="32"/>
      <c r="B114" s="33"/>
      <c r="C114" s="221" t="s">
        <v>266</v>
      </c>
      <c r="D114" s="221" t="s">
        <v>167</v>
      </c>
      <c r="E114" s="222" t="s">
        <v>267</v>
      </c>
      <c r="F114" s="223" t="s">
        <v>268</v>
      </c>
      <c r="G114" s="224" t="s">
        <v>158</v>
      </c>
      <c r="H114" s="225">
        <v>5</v>
      </c>
      <c r="I114" s="226"/>
      <c r="J114" s="227"/>
      <c r="K114" s="228">
        <f t="shared" si="1"/>
        <v>0</v>
      </c>
      <c r="L114" s="223" t="s">
        <v>20</v>
      </c>
      <c r="M114" s="229"/>
      <c r="N114" s="230" t="s">
        <v>20</v>
      </c>
      <c r="O114" s="198" t="s">
        <v>41</v>
      </c>
      <c r="P114" s="199">
        <f t="shared" si="2"/>
        <v>0</v>
      </c>
      <c r="Q114" s="199">
        <f t="shared" si="3"/>
        <v>0</v>
      </c>
      <c r="R114" s="199">
        <f t="shared" si="4"/>
        <v>0</v>
      </c>
      <c r="S114" s="61"/>
      <c r="T114" s="200">
        <f t="shared" si="5"/>
        <v>0</v>
      </c>
      <c r="U114" s="200">
        <v>0.01</v>
      </c>
      <c r="V114" s="200">
        <f t="shared" si="6"/>
        <v>0.05</v>
      </c>
      <c r="W114" s="200">
        <v>0</v>
      </c>
      <c r="X114" s="201">
        <f t="shared" si="7"/>
        <v>0</v>
      </c>
      <c r="Y114" s="32"/>
      <c r="Z114" s="32"/>
      <c r="AA114" s="32"/>
      <c r="AB114" s="32"/>
      <c r="AC114" s="32"/>
      <c r="AD114" s="32"/>
      <c r="AE114" s="32"/>
      <c r="AR114" s="202" t="s">
        <v>242</v>
      </c>
      <c r="AT114" s="202" t="s">
        <v>167</v>
      </c>
      <c r="AU114" s="202" t="s">
        <v>82</v>
      </c>
      <c r="AY114" s="16" t="s">
        <v>122</v>
      </c>
      <c r="BE114" s="203">
        <f t="shared" si="8"/>
        <v>0</v>
      </c>
      <c r="BF114" s="203">
        <f t="shared" si="9"/>
        <v>0</v>
      </c>
      <c r="BG114" s="203">
        <f t="shared" si="10"/>
        <v>0</v>
      </c>
      <c r="BH114" s="203">
        <f t="shared" si="11"/>
        <v>0</v>
      </c>
      <c r="BI114" s="203">
        <f t="shared" si="12"/>
        <v>0</v>
      </c>
      <c r="BJ114" s="16" t="s">
        <v>80</v>
      </c>
      <c r="BK114" s="203">
        <f t="shared" si="13"/>
        <v>0</v>
      </c>
      <c r="BL114" s="16" t="s">
        <v>242</v>
      </c>
      <c r="BM114" s="202" t="s">
        <v>269</v>
      </c>
    </row>
    <row r="115" spans="1:65" s="2" customFormat="1" ht="21.75" customHeight="1">
      <c r="A115" s="32"/>
      <c r="B115" s="33"/>
      <c r="C115" s="190" t="s">
        <v>270</v>
      </c>
      <c r="D115" s="190" t="s">
        <v>126</v>
      </c>
      <c r="E115" s="191" t="s">
        <v>271</v>
      </c>
      <c r="F115" s="192" t="s">
        <v>272</v>
      </c>
      <c r="G115" s="193" t="s">
        <v>158</v>
      </c>
      <c r="H115" s="194">
        <v>5</v>
      </c>
      <c r="I115" s="195"/>
      <c r="J115" s="195"/>
      <c r="K115" s="196">
        <f t="shared" si="1"/>
        <v>0</v>
      </c>
      <c r="L115" s="192" t="s">
        <v>140</v>
      </c>
      <c r="M115" s="37"/>
      <c r="N115" s="197" t="s">
        <v>20</v>
      </c>
      <c r="O115" s="198" t="s">
        <v>41</v>
      </c>
      <c r="P115" s="199">
        <f t="shared" si="2"/>
        <v>0</v>
      </c>
      <c r="Q115" s="199">
        <f t="shared" si="3"/>
        <v>0</v>
      </c>
      <c r="R115" s="199">
        <f t="shared" si="4"/>
        <v>0</v>
      </c>
      <c r="S115" s="61"/>
      <c r="T115" s="200">
        <f t="shared" si="5"/>
        <v>0</v>
      </c>
      <c r="U115" s="200">
        <v>0</v>
      </c>
      <c r="V115" s="200">
        <f t="shared" si="6"/>
        <v>0</v>
      </c>
      <c r="W115" s="200">
        <v>0</v>
      </c>
      <c r="X115" s="201">
        <f t="shared" si="7"/>
        <v>0</v>
      </c>
      <c r="Y115" s="32"/>
      <c r="Z115" s="32"/>
      <c r="AA115" s="32"/>
      <c r="AB115" s="32"/>
      <c r="AC115" s="32"/>
      <c r="AD115" s="32"/>
      <c r="AE115" s="32"/>
      <c r="AR115" s="202" t="s">
        <v>175</v>
      </c>
      <c r="AT115" s="202" t="s">
        <v>126</v>
      </c>
      <c r="AU115" s="202" t="s">
        <v>82</v>
      </c>
      <c r="AY115" s="16" t="s">
        <v>122</v>
      </c>
      <c r="BE115" s="203">
        <f t="shared" si="8"/>
        <v>0</v>
      </c>
      <c r="BF115" s="203">
        <f t="shared" si="9"/>
        <v>0</v>
      </c>
      <c r="BG115" s="203">
        <f t="shared" si="10"/>
        <v>0</v>
      </c>
      <c r="BH115" s="203">
        <f t="shared" si="11"/>
        <v>0</v>
      </c>
      <c r="BI115" s="203">
        <f t="shared" si="12"/>
        <v>0</v>
      </c>
      <c r="BJ115" s="16" t="s">
        <v>80</v>
      </c>
      <c r="BK115" s="203">
        <f t="shared" si="13"/>
        <v>0</v>
      </c>
      <c r="BL115" s="16" t="s">
        <v>175</v>
      </c>
      <c r="BM115" s="202" t="s">
        <v>273</v>
      </c>
    </row>
    <row r="116" spans="1:65" s="2" customFormat="1" ht="16.5" customHeight="1">
      <c r="A116" s="32"/>
      <c r="B116" s="33"/>
      <c r="C116" s="221" t="s">
        <v>274</v>
      </c>
      <c r="D116" s="221" t="s">
        <v>167</v>
      </c>
      <c r="E116" s="222" t="s">
        <v>275</v>
      </c>
      <c r="F116" s="223" t="s">
        <v>276</v>
      </c>
      <c r="G116" s="224" t="s">
        <v>135</v>
      </c>
      <c r="H116" s="225">
        <v>5</v>
      </c>
      <c r="I116" s="226"/>
      <c r="J116" s="227"/>
      <c r="K116" s="228">
        <f t="shared" si="1"/>
        <v>0</v>
      </c>
      <c r="L116" s="223" t="s">
        <v>20</v>
      </c>
      <c r="M116" s="229"/>
      <c r="N116" s="230" t="s">
        <v>20</v>
      </c>
      <c r="O116" s="198" t="s">
        <v>41</v>
      </c>
      <c r="P116" s="199">
        <f t="shared" si="2"/>
        <v>0</v>
      </c>
      <c r="Q116" s="199">
        <f t="shared" si="3"/>
        <v>0</v>
      </c>
      <c r="R116" s="199">
        <f t="shared" si="4"/>
        <v>0</v>
      </c>
      <c r="S116" s="61"/>
      <c r="T116" s="200">
        <f t="shared" si="5"/>
        <v>0</v>
      </c>
      <c r="U116" s="200">
        <v>0</v>
      </c>
      <c r="V116" s="200">
        <f t="shared" si="6"/>
        <v>0</v>
      </c>
      <c r="W116" s="200">
        <v>0</v>
      </c>
      <c r="X116" s="201">
        <f t="shared" si="7"/>
        <v>0</v>
      </c>
      <c r="Y116" s="32"/>
      <c r="Z116" s="32"/>
      <c r="AA116" s="32"/>
      <c r="AB116" s="32"/>
      <c r="AC116" s="32"/>
      <c r="AD116" s="32"/>
      <c r="AE116" s="32"/>
      <c r="AR116" s="202" t="s">
        <v>234</v>
      </c>
      <c r="AT116" s="202" t="s">
        <v>167</v>
      </c>
      <c r="AU116" s="202" t="s">
        <v>82</v>
      </c>
      <c r="AY116" s="16" t="s">
        <v>122</v>
      </c>
      <c r="BE116" s="203">
        <f t="shared" si="8"/>
        <v>0</v>
      </c>
      <c r="BF116" s="203">
        <f t="shared" si="9"/>
        <v>0</v>
      </c>
      <c r="BG116" s="203">
        <f t="shared" si="10"/>
        <v>0</v>
      </c>
      <c r="BH116" s="203">
        <f t="shared" si="11"/>
        <v>0</v>
      </c>
      <c r="BI116" s="203">
        <f t="shared" si="12"/>
        <v>0</v>
      </c>
      <c r="BJ116" s="16" t="s">
        <v>80</v>
      </c>
      <c r="BK116" s="203">
        <f t="shared" si="13"/>
        <v>0</v>
      </c>
      <c r="BL116" s="16" t="s">
        <v>175</v>
      </c>
      <c r="BM116" s="202" t="s">
        <v>277</v>
      </c>
    </row>
    <row r="117" spans="1:65" s="2" customFormat="1" ht="21.75" customHeight="1">
      <c r="A117" s="32"/>
      <c r="B117" s="33"/>
      <c r="C117" s="190" t="s">
        <v>123</v>
      </c>
      <c r="D117" s="190" t="s">
        <v>126</v>
      </c>
      <c r="E117" s="191" t="s">
        <v>180</v>
      </c>
      <c r="F117" s="192" t="s">
        <v>278</v>
      </c>
      <c r="G117" s="193" t="s">
        <v>158</v>
      </c>
      <c r="H117" s="194">
        <v>10</v>
      </c>
      <c r="I117" s="195"/>
      <c r="J117" s="195"/>
      <c r="K117" s="196">
        <f t="shared" si="1"/>
        <v>0</v>
      </c>
      <c r="L117" s="192" t="s">
        <v>140</v>
      </c>
      <c r="M117" s="37"/>
      <c r="N117" s="197" t="s">
        <v>20</v>
      </c>
      <c r="O117" s="198" t="s">
        <v>41</v>
      </c>
      <c r="P117" s="199">
        <f t="shared" si="2"/>
        <v>0</v>
      </c>
      <c r="Q117" s="199">
        <f t="shared" si="3"/>
        <v>0</v>
      </c>
      <c r="R117" s="199">
        <f t="shared" si="4"/>
        <v>0</v>
      </c>
      <c r="S117" s="61"/>
      <c r="T117" s="200">
        <f t="shared" si="5"/>
        <v>0</v>
      </c>
      <c r="U117" s="200">
        <v>0</v>
      </c>
      <c r="V117" s="200">
        <f t="shared" si="6"/>
        <v>0</v>
      </c>
      <c r="W117" s="200">
        <v>0</v>
      </c>
      <c r="X117" s="201">
        <f t="shared" si="7"/>
        <v>0</v>
      </c>
      <c r="Y117" s="32"/>
      <c r="Z117" s="32"/>
      <c r="AA117" s="32"/>
      <c r="AB117" s="32"/>
      <c r="AC117" s="32"/>
      <c r="AD117" s="32"/>
      <c r="AE117" s="32"/>
      <c r="AR117" s="202" t="s">
        <v>175</v>
      </c>
      <c r="AT117" s="202" t="s">
        <v>126</v>
      </c>
      <c r="AU117" s="202" t="s">
        <v>82</v>
      </c>
      <c r="AY117" s="16" t="s">
        <v>122</v>
      </c>
      <c r="BE117" s="203">
        <f t="shared" si="8"/>
        <v>0</v>
      </c>
      <c r="BF117" s="203">
        <f t="shared" si="9"/>
        <v>0</v>
      </c>
      <c r="BG117" s="203">
        <f t="shared" si="10"/>
        <v>0</v>
      </c>
      <c r="BH117" s="203">
        <f t="shared" si="11"/>
        <v>0</v>
      </c>
      <c r="BI117" s="203">
        <f t="shared" si="12"/>
        <v>0</v>
      </c>
      <c r="BJ117" s="16" t="s">
        <v>80</v>
      </c>
      <c r="BK117" s="203">
        <f t="shared" si="13"/>
        <v>0</v>
      </c>
      <c r="BL117" s="16" t="s">
        <v>175</v>
      </c>
      <c r="BM117" s="202" t="s">
        <v>279</v>
      </c>
    </row>
    <row r="118" spans="1:65" s="2" customFormat="1" ht="21.75" customHeight="1">
      <c r="A118" s="32"/>
      <c r="B118" s="33"/>
      <c r="C118" s="221" t="s">
        <v>146</v>
      </c>
      <c r="D118" s="221" t="s">
        <v>167</v>
      </c>
      <c r="E118" s="222" t="s">
        <v>280</v>
      </c>
      <c r="F118" s="223" t="s">
        <v>281</v>
      </c>
      <c r="G118" s="224" t="s">
        <v>158</v>
      </c>
      <c r="H118" s="225">
        <v>10</v>
      </c>
      <c r="I118" s="226"/>
      <c r="J118" s="227"/>
      <c r="K118" s="228">
        <f t="shared" si="1"/>
        <v>0</v>
      </c>
      <c r="L118" s="223" t="s">
        <v>140</v>
      </c>
      <c r="M118" s="229"/>
      <c r="N118" s="230" t="s">
        <v>20</v>
      </c>
      <c r="O118" s="198" t="s">
        <v>41</v>
      </c>
      <c r="P118" s="199">
        <f t="shared" si="2"/>
        <v>0</v>
      </c>
      <c r="Q118" s="199">
        <f t="shared" si="3"/>
        <v>0</v>
      </c>
      <c r="R118" s="199">
        <f t="shared" si="4"/>
        <v>0</v>
      </c>
      <c r="S118" s="61"/>
      <c r="T118" s="200">
        <f t="shared" si="5"/>
        <v>0</v>
      </c>
      <c r="U118" s="200">
        <v>0.092</v>
      </c>
      <c r="V118" s="200">
        <f t="shared" si="6"/>
        <v>0.9199999999999999</v>
      </c>
      <c r="W118" s="200">
        <v>0</v>
      </c>
      <c r="X118" s="201">
        <f t="shared" si="7"/>
        <v>0</v>
      </c>
      <c r="Y118" s="32"/>
      <c r="Z118" s="32"/>
      <c r="AA118" s="32"/>
      <c r="AB118" s="32"/>
      <c r="AC118" s="32"/>
      <c r="AD118" s="32"/>
      <c r="AE118" s="32"/>
      <c r="AR118" s="202" t="s">
        <v>242</v>
      </c>
      <c r="AT118" s="202" t="s">
        <v>167</v>
      </c>
      <c r="AU118" s="202" t="s">
        <v>82</v>
      </c>
      <c r="AY118" s="16" t="s">
        <v>122</v>
      </c>
      <c r="BE118" s="203">
        <f t="shared" si="8"/>
        <v>0</v>
      </c>
      <c r="BF118" s="203">
        <f t="shared" si="9"/>
        <v>0</v>
      </c>
      <c r="BG118" s="203">
        <f t="shared" si="10"/>
        <v>0</v>
      </c>
      <c r="BH118" s="203">
        <f t="shared" si="11"/>
        <v>0</v>
      </c>
      <c r="BI118" s="203">
        <f t="shared" si="12"/>
        <v>0</v>
      </c>
      <c r="BJ118" s="16" t="s">
        <v>80</v>
      </c>
      <c r="BK118" s="203">
        <f t="shared" si="13"/>
        <v>0</v>
      </c>
      <c r="BL118" s="16" t="s">
        <v>242</v>
      </c>
      <c r="BM118" s="202" t="s">
        <v>282</v>
      </c>
    </row>
    <row r="119" spans="1:65" s="2" customFormat="1" ht="21.75" customHeight="1">
      <c r="A119" s="32"/>
      <c r="B119" s="33"/>
      <c r="C119" s="221" t="s">
        <v>152</v>
      </c>
      <c r="D119" s="221" t="s">
        <v>167</v>
      </c>
      <c r="E119" s="222" t="s">
        <v>283</v>
      </c>
      <c r="F119" s="223" t="s">
        <v>284</v>
      </c>
      <c r="G119" s="224" t="s">
        <v>135</v>
      </c>
      <c r="H119" s="225">
        <v>15</v>
      </c>
      <c r="I119" s="226"/>
      <c r="J119" s="227"/>
      <c r="K119" s="228">
        <f t="shared" si="1"/>
        <v>0</v>
      </c>
      <c r="L119" s="223" t="s">
        <v>140</v>
      </c>
      <c r="M119" s="229"/>
      <c r="N119" s="230" t="s">
        <v>20</v>
      </c>
      <c r="O119" s="198" t="s">
        <v>41</v>
      </c>
      <c r="P119" s="199">
        <f t="shared" si="2"/>
        <v>0</v>
      </c>
      <c r="Q119" s="199">
        <f t="shared" si="3"/>
        <v>0</v>
      </c>
      <c r="R119" s="199">
        <f t="shared" si="4"/>
        <v>0</v>
      </c>
      <c r="S119" s="61"/>
      <c r="T119" s="200">
        <f t="shared" si="5"/>
        <v>0</v>
      </c>
      <c r="U119" s="200">
        <v>0</v>
      </c>
      <c r="V119" s="200">
        <f t="shared" si="6"/>
        <v>0</v>
      </c>
      <c r="W119" s="200">
        <v>0</v>
      </c>
      <c r="X119" s="201">
        <f t="shared" si="7"/>
        <v>0</v>
      </c>
      <c r="Y119" s="32"/>
      <c r="Z119" s="32"/>
      <c r="AA119" s="32"/>
      <c r="AB119" s="32"/>
      <c r="AC119" s="32"/>
      <c r="AD119" s="32"/>
      <c r="AE119" s="32"/>
      <c r="AR119" s="202" t="s">
        <v>242</v>
      </c>
      <c r="AT119" s="202" t="s">
        <v>167</v>
      </c>
      <c r="AU119" s="202" t="s">
        <v>82</v>
      </c>
      <c r="AY119" s="16" t="s">
        <v>122</v>
      </c>
      <c r="BE119" s="203">
        <f t="shared" si="8"/>
        <v>0</v>
      </c>
      <c r="BF119" s="203">
        <f t="shared" si="9"/>
        <v>0</v>
      </c>
      <c r="BG119" s="203">
        <f t="shared" si="10"/>
        <v>0</v>
      </c>
      <c r="BH119" s="203">
        <f t="shared" si="11"/>
        <v>0</v>
      </c>
      <c r="BI119" s="203">
        <f t="shared" si="12"/>
        <v>0</v>
      </c>
      <c r="BJ119" s="16" t="s">
        <v>80</v>
      </c>
      <c r="BK119" s="203">
        <f t="shared" si="13"/>
        <v>0</v>
      </c>
      <c r="BL119" s="16" t="s">
        <v>242</v>
      </c>
      <c r="BM119" s="202" t="s">
        <v>285</v>
      </c>
    </row>
    <row r="120" spans="1:65" s="2" customFormat="1" ht="21.75" customHeight="1">
      <c r="A120" s="32"/>
      <c r="B120" s="33"/>
      <c r="C120" s="190" t="s">
        <v>286</v>
      </c>
      <c r="D120" s="190" t="s">
        <v>126</v>
      </c>
      <c r="E120" s="191" t="s">
        <v>287</v>
      </c>
      <c r="F120" s="192" t="s">
        <v>288</v>
      </c>
      <c r="G120" s="193" t="s">
        <v>158</v>
      </c>
      <c r="H120" s="194">
        <v>7</v>
      </c>
      <c r="I120" s="195"/>
      <c r="J120" s="195"/>
      <c r="K120" s="196">
        <f t="shared" si="1"/>
        <v>0</v>
      </c>
      <c r="L120" s="192" t="s">
        <v>140</v>
      </c>
      <c r="M120" s="37"/>
      <c r="N120" s="197" t="s">
        <v>20</v>
      </c>
      <c r="O120" s="198" t="s">
        <v>41</v>
      </c>
      <c r="P120" s="199">
        <f t="shared" si="2"/>
        <v>0</v>
      </c>
      <c r="Q120" s="199">
        <f t="shared" si="3"/>
        <v>0</v>
      </c>
      <c r="R120" s="199">
        <f t="shared" si="4"/>
        <v>0</v>
      </c>
      <c r="S120" s="61"/>
      <c r="T120" s="200">
        <f t="shared" si="5"/>
        <v>0</v>
      </c>
      <c r="U120" s="200">
        <v>0</v>
      </c>
      <c r="V120" s="200">
        <f t="shared" si="6"/>
        <v>0</v>
      </c>
      <c r="W120" s="200">
        <v>0</v>
      </c>
      <c r="X120" s="201">
        <f t="shared" si="7"/>
        <v>0</v>
      </c>
      <c r="Y120" s="32"/>
      <c r="Z120" s="32"/>
      <c r="AA120" s="32"/>
      <c r="AB120" s="32"/>
      <c r="AC120" s="32"/>
      <c r="AD120" s="32"/>
      <c r="AE120" s="32"/>
      <c r="AR120" s="202" t="s">
        <v>175</v>
      </c>
      <c r="AT120" s="202" t="s">
        <v>126</v>
      </c>
      <c r="AU120" s="202" t="s">
        <v>82</v>
      </c>
      <c r="AY120" s="16" t="s">
        <v>122</v>
      </c>
      <c r="BE120" s="203">
        <f t="shared" si="8"/>
        <v>0</v>
      </c>
      <c r="BF120" s="203">
        <f t="shared" si="9"/>
        <v>0</v>
      </c>
      <c r="BG120" s="203">
        <f t="shared" si="10"/>
        <v>0</v>
      </c>
      <c r="BH120" s="203">
        <f t="shared" si="11"/>
        <v>0</v>
      </c>
      <c r="BI120" s="203">
        <f t="shared" si="12"/>
        <v>0</v>
      </c>
      <c r="BJ120" s="16" t="s">
        <v>80</v>
      </c>
      <c r="BK120" s="203">
        <f t="shared" si="13"/>
        <v>0</v>
      </c>
      <c r="BL120" s="16" t="s">
        <v>175</v>
      </c>
      <c r="BM120" s="202" t="s">
        <v>289</v>
      </c>
    </row>
    <row r="121" spans="1:65" s="2" customFormat="1" ht="21.75" customHeight="1">
      <c r="A121" s="32"/>
      <c r="B121" s="33"/>
      <c r="C121" s="221" t="s">
        <v>132</v>
      </c>
      <c r="D121" s="221" t="s">
        <v>167</v>
      </c>
      <c r="E121" s="222" t="s">
        <v>290</v>
      </c>
      <c r="F121" s="223" t="s">
        <v>291</v>
      </c>
      <c r="G121" s="224" t="s">
        <v>158</v>
      </c>
      <c r="H121" s="225">
        <v>7</v>
      </c>
      <c r="I121" s="226"/>
      <c r="J121" s="227"/>
      <c r="K121" s="228">
        <f t="shared" si="1"/>
        <v>0</v>
      </c>
      <c r="L121" s="223" t="s">
        <v>140</v>
      </c>
      <c r="M121" s="229"/>
      <c r="N121" s="230" t="s">
        <v>20</v>
      </c>
      <c r="O121" s="198" t="s">
        <v>41</v>
      </c>
      <c r="P121" s="199">
        <f t="shared" si="2"/>
        <v>0</v>
      </c>
      <c r="Q121" s="199">
        <f t="shared" si="3"/>
        <v>0</v>
      </c>
      <c r="R121" s="199">
        <f t="shared" si="4"/>
        <v>0</v>
      </c>
      <c r="S121" s="61"/>
      <c r="T121" s="200">
        <f t="shared" si="5"/>
        <v>0</v>
      </c>
      <c r="U121" s="200">
        <v>0.0287</v>
      </c>
      <c r="V121" s="200">
        <f t="shared" si="6"/>
        <v>0.2009</v>
      </c>
      <c r="W121" s="200">
        <v>0</v>
      </c>
      <c r="X121" s="201">
        <f t="shared" si="7"/>
        <v>0</v>
      </c>
      <c r="Y121" s="32"/>
      <c r="Z121" s="32"/>
      <c r="AA121" s="32"/>
      <c r="AB121" s="32"/>
      <c r="AC121" s="32"/>
      <c r="AD121" s="32"/>
      <c r="AE121" s="32"/>
      <c r="AR121" s="202" t="s">
        <v>242</v>
      </c>
      <c r="AT121" s="202" t="s">
        <v>167</v>
      </c>
      <c r="AU121" s="202" t="s">
        <v>82</v>
      </c>
      <c r="AY121" s="16" t="s">
        <v>122</v>
      </c>
      <c r="BE121" s="203">
        <f t="shared" si="8"/>
        <v>0</v>
      </c>
      <c r="BF121" s="203">
        <f t="shared" si="9"/>
        <v>0</v>
      </c>
      <c r="BG121" s="203">
        <f t="shared" si="10"/>
        <v>0</v>
      </c>
      <c r="BH121" s="203">
        <f t="shared" si="11"/>
        <v>0</v>
      </c>
      <c r="BI121" s="203">
        <f t="shared" si="12"/>
        <v>0</v>
      </c>
      <c r="BJ121" s="16" t="s">
        <v>80</v>
      </c>
      <c r="BK121" s="203">
        <f t="shared" si="13"/>
        <v>0</v>
      </c>
      <c r="BL121" s="16" t="s">
        <v>242</v>
      </c>
      <c r="BM121" s="202" t="s">
        <v>292</v>
      </c>
    </row>
    <row r="122" spans="1:65" s="2" customFormat="1" ht="21.75" customHeight="1">
      <c r="A122" s="32"/>
      <c r="B122" s="33"/>
      <c r="C122" s="190" t="s">
        <v>293</v>
      </c>
      <c r="D122" s="190" t="s">
        <v>126</v>
      </c>
      <c r="E122" s="191" t="s">
        <v>294</v>
      </c>
      <c r="F122" s="192" t="s">
        <v>295</v>
      </c>
      <c r="G122" s="193" t="s">
        <v>158</v>
      </c>
      <c r="H122" s="194">
        <v>3</v>
      </c>
      <c r="I122" s="195"/>
      <c r="J122" s="195"/>
      <c r="K122" s="196">
        <f t="shared" si="1"/>
        <v>0</v>
      </c>
      <c r="L122" s="192" t="s">
        <v>140</v>
      </c>
      <c r="M122" s="37"/>
      <c r="N122" s="197" t="s">
        <v>20</v>
      </c>
      <c r="O122" s="198" t="s">
        <v>41</v>
      </c>
      <c r="P122" s="199">
        <f t="shared" si="2"/>
        <v>0</v>
      </c>
      <c r="Q122" s="199">
        <f t="shared" si="3"/>
        <v>0</v>
      </c>
      <c r="R122" s="199">
        <f t="shared" si="4"/>
        <v>0</v>
      </c>
      <c r="S122" s="61"/>
      <c r="T122" s="200">
        <f t="shared" si="5"/>
        <v>0</v>
      </c>
      <c r="U122" s="200">
        <v>0</v>
      </c>
      <c r="V122" s="200">
        <f t="shared" si="6"/>
        <v>0</v>
      </c>
      <c r="W122" s="200">
        <v>0</v>
      </c>
      <c r="X122" s="201">
        <f t="shared" si="7"/>
        <v>0</v>
      </c>
      <c r="Y122" s="32"/>
      <c r="Z122" s="32"/>
      <c r="AA122" s="32"/>
      <c r="AB122" s="32"/>
      <c r="AC122" s="32"/>
      <c r="AD122" s="32"/>
      <c r="AE122" s="32"/>
      <c r="AR122" s="202" t="s">
        <v>175</v>
      </c>
      <c r="AT122" s="202" t="s">
        <v>126</v>
      </c>
      <c r="AU122" s="202" t="s">
        <v>82</v>
      </c>
      <c r="AY122" s="16" t="s">
        <v>122</v>
      </c>
      <c r="BE122" s="203">
        <f t="shared" si="8"/>
        <v>0</v>
      </c>
      <c r="BF122" s="203">
        <f t="shared" si="9"/>
        <v>0</v>
      </c>
      <c r="BG122" s="203">
        <f t="shared" si="10"/>
        <v>0</v>
      </c>
      <c r="BH122" s="203">
        <f t="shared" si="11"/>
        <v>0</v>
      </c>
      <c r="BI122" s="203">
        <f t="shared" si="12"/>
        <v>0</v>
      </c>
      <c r="BJ122" s="16" t="s">
        <v>80</v>
      </c>
      <c r="BK122" s="203">
        <f t="shared" si="13"/>
        <v>0</v>
      </c>
      <c r="BL122" s="16" t="s">
        <v>175</v>
      </c>
      <c r="BM122" s="202" t="s">
        <v>296</v>
      </c>
    </row>
    <row r="123" spans="1:65" s="2" customFormat="1" ht="21.75" customHeight="1">
      <c r="A123" s="32"/>
      <c r="B123" s="33"/>
      <c r="C123" s="221" t="s">
        <v>297</v>
      </c>
      <c r="D123" s="221" t="s">
        <v>167</v>
      </c>
      <c r="E123" s="222" t="s">
        <v>298</v>
      </c>
      <c r="F123" s="223" t="s">
        <v>299</v>
      </c>
      <c r="G123" s="224" t="s">
        <v>158</v>
      </c>
      <c r="H123" s="225">
        <v>1</v>
      </c>
      <c r="I123" s="226"/>
      <c r="J123" s="227"/>
      <c r="K123" s="228">
        <f t="shared" si="1"/>
        <v>0</v>
      </c>
      <c r="L123" s="223" t="s">
        <v>140</v>
      </c>
      <c r="M123" s="229"/>
      <c r="N123" s="230" t="s">
        <v>20</v>
      </c>
      <c r="O123" s="198" t="s">
        <v>41</v>
      </c>
      <c r="P123" s="199">
        <f t="shared" si="2"/>
        <v>0</v>
      </c>
      <c r="Q123" s="199">
        <f t="shared" si="3"/>
        <v>0</v>
      </c>
      <c r="R123" s="199">
        <f t="shared" si="4"/>
        <v>0</v>
      </c>
      <c r="S123" s="61"/>
      <c r="T123" s="200">
        <f t="shared" si="5"/>
        <v>0</v>
      </c>
      <c r="U123" s="200">
        <v>0.0238</v>
      </c>
      <c r="V123" s="200">
        <f t="shared" si="6"/>
        <v>0.0238</v>
      </c>
      <c r="W123" s="200">
        <v>0</v>
      </c>
      <c r="X123" s="201">
        <f t="shared" si="7"/>
        <v>0</v>
      </c>
      <c r="Y123" s="32"/>
      <c r="Z123" s="32"/>
      <c r="AA123" s="32"/>
      <c r="AB123" s="32"/>
      <c r="AC123" s="32"/>
      <c r="AD123" s="32"/>
      <c r="AE123" s="32"/>
      <c r="AR123" s="202" t="s">
        <v>242</v>
      </c>
      <c r="AT123" s="202" t="s">
        <v>167</v>
      </c>
      <c r="AU123" s="202" t="s">
        <v>82</v>
      </c>
      <c r="AY123" s="16" t="s">
        <v>122</v>
      </c>
      <c r="BE123" s="203">
        <f t="shared" si="8"/>
        <v>0</v>
      </c>
      <c r="BF123" s="203">
        <f t="shared" si="9"/>
        <v>0</v>
      </c>
      <c r="BG123" s="203">
        <f t="shared" si="10"/>
        <v>0</v>
      </c>
      <c r="BH123" s="203">
        <f t="shared" si="11"/>
        <v>0</v>
      </c>
      <c r="BI123" s="203">
        <f t="shared" si="12"/>
        <v>0</v>
      </c>
      <c r="BJ123" s="16" t="s">
        <v>80</v>
      </c>
      <c r="BK123" s="203">
        <f t="shared" si="13"/>
        <v>0</v>
      </c>
      <c r="BL123" s="16" t="s">
        <v>242</v>
      </c>
      <c r="BM123" s="202" t="s">
        <v>300</v>
      </c>
    </row>
    <row r="124" spans="1:65" s="2" customFormat="1" ht="16.5" customHeight="1">
      <c r="A124" s="32"/>
      <c r="B124" s="33"/>
      <c r="C124" s="221" t="s">
        <v>301</v>
      </c>
      <c r="D124" s="221" t="s">
        <v>167</v>
      </c>
      <c r="E124" s="222" t="s">
        <v>302</v>
      </c>
      <c r="F124" s="223" t="s">
        <v>303</v>
      </c>
      <c r="G124" s="224" t="s">
        <v>158</v>
      </c>
      <c r="H124" s="225">
        <v>2</v>
      </c>
      <c r="I124" s="226"/>
      <c r="J124" s="227"/>
      <c r="K124" s="228">
        <f t="shared" si="1"/>
        <v>0</v>
      </c>
      <c r="L124" s="223" t="s">
        <v>20</v>
      </c>
      <c r="M124" s="229"/>
      <c r="N124" s="230" t="s">
        <v>20</v>
      </c>
      <c r="O124" s="198" t="s">
        <v>41</v>
      </c>
      <c r="P124" s="199">
        <f t="shared" si="2"/>
        <v>0</v>
      </c>
      <c r="Q124" s="199">
        <f t="shared" si="3"/>
        <v>0</v>
      </c>
      <c r="R124" s="199">
        <f t="shared" si="4"/>
        <v>0</v>
      </c>
      <c r="S124" s="61"/>
      <c r="T124" s="200">
        <f t="shared" si="5"/>
        <v>0</v>
      </c>
      <c r="U124" s="200">
        <v>0.0238</v>
      </c>
      <c r="V124" s="200">
        <f t="shared" si="6"/>
        <v>0.0476</v>
      </c>
      <c r="W124" s="200">
        <v>0</v>
      </c>
      <c r="X124" s="201">
        <f t="shared" si="7"/>
        <v>0</v>
      </c>
      <c r="Y124" s="32"/>
      <c r="Z124" s="32"/>
      <c r="AA124" s="32"/>
      <c r="AB124" s="32"/>
      <c r="AC124" s="32"/>
      <c r="AD124" s="32"/>
      <c r="AE124" s="32"/>
      <c r="AR124" s="202" t="s">
        <v>242</v>
      </c>
      <c r="AT124" s="202" t="s">
        <v>167</v>
      </c>
      <c r="AU124" s="202" t="s">
        <v>82</v>
      </c>
      <c r="AY124" s="16" t="s">
        <v>122</v>
      </c>
      <c r="BE124" s="203">
        <f t="shared" si="8"/>
        <v>0</v>
      </c>
      <c r="BF124" s="203">
        <f t="shared" si="9"/>
        <v>0</v>
      </c>
      <c r="BG124" s="203">
        <f t="shared" si="10"/>
        <v>0</v>
      </c>
      <c r="BH124" s="203">
        <f t="shared" si="11"/>
        <v>0</v>
      </c>
      <c r="BI124" s="203">
        <f t="shared" si="12"/>
        <v>0</v>
      </c>
      <c r="BJ124" s="16" t="s">
        <v>80</v>
      </c>
      <c r="BK124" s="203">
        <f t="shared" si="13"/>
        <v>0</v>
      </c>
      <c r="BL124" s="16" t="s">
        <v>242</v>
      </c>
      <c r="BM124" s="202" t="s">
        <v>304</v>
      </c>
    </row>
    <row r="125" spans="1:65" s="2" customFormat="1" ht="21.75" customHeight="1">
      <c r="A125" s="32"/>
      <c r="B125" s="33"/>
      <c r="C125" s="190" t="s">
        <v>305</v>
      </c>
      <c r="D125" s="190" t="s">
        <v>126</v>
      </c>
      <c r="E125" s="191" t="s">
        <v>185</v>
      </c>
      <c r="F125" s="192" t="s">
        <v>306</v>
      </c>
      <c r="G125" s="193" t="s">
        <v>158</v>
      </c>
      <c r="H125" s="194">
        <v>12</v>
      </c>
      <c r="I125" s="195"/>
      <c r="J125" s="195"/>
      <c r="K125" s="196">
        <f t="shared" si="1"/>
        <v>0</v>
      </c>
      <c r="L125" s="192" t="s">
        <v>140</v>
      </c>
      <c r="M125" s="37"/>
      <c r="N125" s="197" t="s">
        <v>20</v>
      </c>
      <c r="O125" s="198" t="s">
        <v>41</v>
      </c>
      <c r="P125" s="199">
        <f t="shared" si="2"/>
        <v>0</v>
      </c>
      <c r="Q125" s="199">
        <f t="shared" si="3"/>
        <v>0</v>
      </c>
      <c r="R125" s="199">
        <f t="shared" si="4"/>
        <v>0</v>
      </c>
      <c r="S125" s="61"/>
      <c r="T125" s="200">
        <f t="shared" si="5"/>
        <v>0</v>
      </c>
      <c r="U125" s="200">
        <v>0</v>
      </c>
      <c r="V125" s="200">
        <f t="shared" si="6"/>
        <v>0</v>
      </c>
      <c r="W125" s="200">
        <v>0</v>
      </c>
      <c r="X125" s="201">
        <f t="shared" si="7"/>
        <v>0</v>
      </c>
      <c r="Y125" s="32"/>
      <c r="Z125" s="32"/>
      <c r="AA125" s="32"/>
      <c r="AB125" s="32"/>
      <c r="AC125" s="32"/>
      <c r="AD125" s="32"/>
      <c r="AE125" s="32"/>
      <c r="AR125" s="202" t="s">
        <v>175</v>
      </c>
      <c r="AT125" s="202" t="s">
        <v>126</v>
      </c>
      <c r="AU125" s="202" t="s">
        <v>82</v>
      </c>
      <c r="AY125" s="16" t="s">
        <v>122</v>
      </c>
      <c r="BE125" s="203">
        <f t="shared" si="8"/>
        <v>0</v>
      </c>
      <c r="BF125" s="203">
        <f t="shared" si="9"/>
        <v>0</v>
      </c>
      <c r="BG125" s="203">
        <f t="shared" si="10"/>
        <v>0</v>
      </c>
      <c r="BH125" s="203">
        <f t="shared" si="11"/>
        <v>0</v>
      </c>
      <c r="BI125" s="203">
        <f t="shared" si="12"/>
        <v>0</v>
      </c>
      <c r="BJ125" s="16" t="s">
        <v>80</v>
      </c>
      <c r="BK125" s="203">
        <f t="shared" si="13"/>
        <v>0</v>
      </c>
      <c r="BL125" s="16" t="s">
        <v>175</v>
      </c>
      <c r="BM125" s="202" t="s">
        <v>307</v>
      </c>
    </row>
    <row r="126" spans="1:65" s="2" customFormat="1" ht="21.75" customHeight="1">
      <c r="A126" s="32"/>
      <c r="B126" s="33"/>
      <c r="C126" s="221" t="s">
        <v>9</v>
      </c>
      <c r="D126" s="221" t="s">
        <v>167</v>
      </c>
      <c r="E126" s="222" t="s">
        <v>308</v>
      </c>
      <c r="F126" s="223" t="s">
        <v>309</v>
      </c>
      <c r="G126" s="224" t="s">
        <v>310</v>
      </c>
      <c r="H126" s="225">
        <v>12</v>
      </c>
      <c r="I126" s="226"/>
      <c r="J126" s="227"/>
      <c r="K126" s="228">
        <f t="shared" si="1"/>
        <v>0</v>
      </c>
      <c r="L126" s="223" t="s">
        <v>140</v>
      </c>
      <c r="M126" s="229"/>
      <c r="N126" s="230" t="s">
        <v>20</v>
      </c>
      <c r="O126" s="198" t="s">
        <v>41</v>
      </c>
      <c r="P126" s="199">
        <f t="shared" si="2"/>
        <v>0</v>
      </c>
      <c r="Q126" s="199">
        <f t="shared" si="3"/>
        <v>0</v>
      </c>
      <c r="R126" s="199">
        <f t="shared" si="4"/>
        <v>0</v>
      </c>
      <c r="S126" s="61"/>
      <c r="T126" s="200">
        <f t="shared" si="5"/>
        <v>0</v>
      </c>
      <c r="U126" s="200">
        <v>0</v>
      </c>
      <c r="V126" s="200">
        <f t="shared" si="6"/>
        <v>0</v>
      </c>
      <c r="W126" s="200">
        <v>0</v>
      </c>
      <c r="X126" s="201">
        <f t="shared" si="7"/>
        <v>0</v>
      </c>
      <c r="Y126" s="32"/>
      <c r="Z126" s="32"/>
      <c r="AA126" s="32"/>
      <c r="AB126" s="32"/>
      <c r="AC126" s="32"/>
      <c r="AD126" s="32"/>
      <c r="AE126" s="32"/>
      <c r="AR126" s="202" t="s">
        <v>234</v>
      </c>
      <c r="AT126" s="202" t="s">
        <v>167</v>
      </c>
      <c r="AU126" s="202" t="s">
        <v>82</v>
      </c>
      <c r="AY126" s="16" t="s">
        <v>122</v>
      </c>
      <c r="BE126" s="203">
        <f t="shared" si="8"/>
        <v>0</v>
      </c>
      <c r="BF126" s="203">
        <f t="shared" si="9"/>
        <v>0</v>
      </c>
      <c r="BG126" s="203">
        <f t="shared" si="10"/>
        <v>0</v>
      </c>
      <c r="BH126" s="203">
        <f t="shared" si="11"/>
        <v>0</v>
      </c>
      <c r="BI126" s="203">
        <f t="shared" si="12"/>
        <v>0</v>
      </c>
      <c r="BJ126" s="16" t="s">
        <v>80</v>
      </c>
      <c r="BK126" s="203">
        <f t="shared" si="13"/>
        <v>0</v>
      </c>
      <c r="BL126" s="16" t="s">
        <v>175</v>
      </c>
      <c r="BM126" s="202" t="s">
        <v>311</v>
      </c>
    </row>
    <row r="127" spans="1:65" s="2" customFormat="1" ht="21.75" customHeight="1">
      <c r="A127" s="32"/>
      <c r="B127" s="33"/>
      <c r="C127" s="190" t="s">
        <v>312</v>
      </c>
      <c r="D127" s="190" t="s">
        <v>126</v>
      </c>
      <c r="E127" s="191" t="s">
        <v>189</v>
      </c>
      <c r="F127" s="192" t="s">
        <v>313</v>
      </c>
      <c r="G127" s="193" t="s">
        <v>158</v>
      </c>
      <c r="H127" s="194">
        <v>3</v>
      </c>
      <c r="I127" s="195"/>
      <c r="J127" s="195"/>
      <c r="K127" s="196">
        <f t="shared" si="1"/>
        <v>0</v>
      </c>
      <c r="L127" s="192" t="s">
        <v>140</v>
      </c>
      <c r="M127" s="37"/>
      <c r="N127" s="197" t="s">
        <v>20</v>
      </c>
      <c r="O127" s="198" t="s">
        <v>41</v>
      </c>
      <c r="P127" s="199">
        <f t="shared" si="2"/>
        <v>0</v>
      </c>
      <c r="Q127" s="199">
        <f t="shared" si="3"/>
        <v>0</v>
      </c>
      <c r="R127" s="199">
        <f t="shared" si="4"/>
        <v>0</v>
      </c>
      <c r="S127" s="61"/>
      <c r="T127" s="200">
        <f t="shared" si="5"/>
        <v>0</v>
      </c>
      <c r="U127" s="200">
        <v>0</v>
      </c>
      <c r="V127" s="200">
        <f t="shared" si="6"/>
        <v>0</v>
      </c>
      <c r="W127" s="200">
        <v>0</v>
      </c>
      <c r="X127" s="201">
        <f t="shared" si="7"/>
        <v>0</v>
      </c>
      <c r="Y127" s="32"/>
      <c r="Z127" s="32"/>
      <c r="AA127" s="32"/>
      <c r="AB127" s="32"/>
      <c r="AC127" s="32"/>
      <c r="AD127" s="32"/>
      <c r="AE127" s="32"/>
      <c r="AR127" s="202" t="s">
        <v>175</v>
      </c>
      <c r="AT127" s="202" t="s">
        <v>126</v>
      </c>
      <c r="AU127" s="202" t="s">
        <v>82</v>
      </c>
      <c r="AY127" s="16" t="s">
        <v>122</v>
      </c>
      <c r="BE127" s="203">
        <f t="shared" si="8"/>
        <v>0</v>
      </c>
      <c r="BF127" s="203">
        <f t="shared" si="9"/>
        <v>0</v>
      </c>
      <c r="BG127" s="203">
        <f t="shared" si="10"/>
        <v>0</v>
      </c>
      <c r="BH127" s="203">
        <f t="shared" si="11"/>
        <v>0</v>
      </c>
      <c r="BI127" s="203">
        <f t="shared" si="12"/>
        <v>0</v>
      </c>
      <c r="BJ127" s="16" t="s">
        <v>80</v>
      </c>
      <c r="BK127" s="203">
        <f t="shared" si="13"/>
        <v>0</v>
      </c>
      <c r="BL127" s="16" t="s">
        <v>175</v>
      </c>
      <c r="BM127" s="202" t="s">
        <v>314</v>
      </c>
    </row>
    <row r="128" spans="1:65" s="2" customFormat="1" ht="16.5" customHeight="1">
      <c r="A128" s="32"/>
      <c r="B128" s="33"/>
      <c r="C128" s="221" t="s">
        <v>315</v>
      </c>
      <c r="D128" s="221" t="s">
        <v>167</v>
      </c>
      <c r="E128" s="222" t="s">
        <v>316</v>
      </c>
      <c r="F128" s="223" t="s">
        <v>317</v>
      </c>
      <c r="G128" s="224" t="s">
        <v>310</v>
      </c>
      <c r="H128" s="225">
        <v>3</v>
      </c>
      <c r="I128" s="226"/>
      <c r="J128" s="227"/>
      <c r="K128" s="228">
        <f t="shared" si="1"/>
        <v>0</v>
      </c>
      <c r="L128" s="223" t="s">
        <v>20</v>
      </c>
      <c r="M128" s="229"/>
      <c r="N128" s="230" t="s">
        <v>20</v>
      </c>
      <c r="O128" s="198" t="s">
        <v>41</v>
      </c>
      <c r="P128" s="199">
        <f t="shared" si="2"/>
        <v>0</v>
      </c>
      <c r="Q128" s="199">
        <f t="shared" si="3"/>
        <v>0</v>
      </c>
      <c r="R128" s="199">
        <f t="shared" si="4"/>
        <v>0</v>
      </c>
      <c r="S128" s="61"/>
      <c r="T128" s="200">
        <f t="shared" si="5"/>
        <v>0</v>
      </c>
      <c r="U128" s="200">
        <v>0</v>
      </c>
      <c r="V128" s="200">
        <f t="shared" si="6"/>
        <v>0</v>
      </c>
      <c r="W128" s="200">
        <v>0</v>
      </c>
      <c r="X128" s="201">
        <f t="shared" si="7"/>
        <v>0</v>
      </c>
      <c r="Y128" s="32"/>
      <c r="Z128" s="32"/>
      <c r="AA128" s="32"/>
      <c r="AB128" s="32"/>
      <c r="AC128" s="32"/>
      <c r="AD128" s="32"/>
      <c r="AE128" s="32"/>
      <c r="AR128" s="202" t="s">
        <v>234</v>
      </c>
      <c r="AT128" s="202" t="s">
        <v>167</v>
      </c>
      <c r="AU128" s="202" t="s">
        <v>82</v>
      </c>
      <c r="AY128" s="16" t="s">
        <v>122</v>
      </c>
      <c r="BE128" s="203">
        <f t="shared" si="8"/>
        <v>0</v>
      </c>
      <c r="BF128" s="203">
        <f t="shared" si="9"/>
        <v>0</v>
      </c>
      <c r="BG128" s="203">
        <f t="shared" si="10"/>
        <v>0</v>
      </c>
      <c r="BH128" s="203">
        <f t="shared" si="11"/>
        <v>0</v>
      </c>
      <c r="BI128" s="203">
        <f t="shared" si="12"/>
        <v>0</v>
      </c>
      <c r="BJ128" s="16" t="s">
        <v>80</v>
      </c>
      <c r="BK128" s="203">
        <f t="shared" si="13"/>
        <v>0</v>
      </c>
      <c r="BL128" s="16" t="s">
        <v>175</v>
      </c>
      <c r="BM128" s="202" t="s">
        <v>318</v>
      </c>
    </row>
    <row r="129" spans="1:65" s="2" customFormat="1" ht="21.75" customHeight="1">
      <c r="A129" s="32"/>
      <c r="B129" s="33"/>
      <c r="C129" s="190" t="s">
        <v>319</v>
      </c>
      <c r="D129" s="190" t="s">
        <v>126</v>
      </c>
      <c r="E129" s="191" t="s">
        <v>320</v>
      </c>
      <c r="F129" s="192" t="s">
        <v>321</v>
      </c>
      <c r="G129" s="193" t="s">
        <v>149</v>
      </c>
      <c r="H129" s="194">
        <v>160</v>
      </c>
      <c r="I129" s="195"/>
      <c r="J129" s="195"/>
      <c r="K129" s="196">
        <f t="shared" si="1"/>
        <v>0</v>
      </c>
      <c r="L129" s="192" t="s">
        <v>140</v>
      </c>
      <c r="M129" s="37"/>
      <c r="N129" s="197" t="s">
        <v>20</v>
      </c>
      <c r="O129" s="198" t="s">
        <v>41</v>
      </c>
      <c r="P129" s="199">
        <f t="shared" si="2"/>
        <v>0</v>
      </c>
      <c r="Q129" s="199">
        <f t="shared" si="3"/>
        <v>0</v>
      </c>
      <c r="R129" s="199">
        <f t="shared" si="4"/>
        <v>0</v>
      </c>
      <c r="S129" s="61"/>
      <c r="T129" s="200">
        <f t="shared" si="5"/>
        <v>0</v>
      </c>
      <c r="U129" s="200">
        <v>0</v>
      </c>
      <c r="V129" s="200">
        <f t="shared" si="6"/>
        <v>0</v>
      </c>
      <c r="W129" s="200">
        <v>0</v>
      </c>
      <c r="X129" s="201">
        <f t="shared" si="7"/>
        <v>0</v>
      </c>
      <c r="Y129" s="32"/>
      <c r="Z129" s="32"/>
      <c r="AA129" s="32"/>
      <c r="AB129" s="32"/>
      <c r="AC129" s="32"/>
      <c r="AD129" s="32"/>
      <c r="AE129" s="32"/>
      <c r="AR129" s="202" t="s">
        <v>175</v>
      </c>
      <c r="AT129" s="202" t="s">
        <v>126</v>
      </c>
      <c r="AU129" s="202" t="s">
        <v>82</v>
      </c>
      <c r="AY129" s="16" t="s">
        <v>122</v>
      </c>
      <c r="BE129" s="203">
        <f t="shared" si="8"/>
        <v>0</v>
      </c>
      <c r="BF129" s="203">
        <f t="shared" si="9"/>
        <v>0</v>
      </c>
      <c r="BG129" s="203">
        <f t="shared" si="10"/>
        <v>0</v>
      </c>
      <c r="BH129" s="203">
        <f t="shared" si="11"/>
        <v>0</v>
      </c>
      <c r="BI129" s="203">
        <f t="shared" si="12"/>
        <v>0</v>
      </c>
      <c r="BJ129" s="16" t="s">
        <v>80</v>
      </c>
      <c r="BK129" s="203">
        <f t="shared" si="13"/>
        <v>0</v>
      </c>
      <c r="BL129" s="16" t="s">
        <v>175</v>
      </c>
      <c r="BM129" s="202" t="s">
        <v>322</v>
      </c>
    </row>
    <row r="130" spans="1:65" s="2" customFormat="1" ht="21.75" customHeight="1">
      <c r="A130" s="32"/>
      <c r="B130" s="33"/>
      <c r="C130" s="221" t="s">
        <v>323</v>
      </c>
      <c r="D130" s="221" t="s">
        <v>167</v>
      </c>
      <c r="E130" s="222" t="s">
        <v>324</v>
      </c>
      <c r="F130" s="223" t="s">
        <v>325</v>
      </c>
      <c r="G130" s="224" t="s">
        <v>326</v>
      </c>
      <c r="H130" s="225">
        <v>160</v>
      </c>
      <c r="I130" s="226"/>
      <c r="J130" s="227"/>
      <c r="K130" s="228">
        <f t="shared" si="1"/>
        <v>0</v>
      </c>
      <c r="L130" s="223" t="s">
        <v>140</v>
      </c>
      <c r="M130" s="229"/>
      <c r="N130" s="230" t="s">
        <v>20</v>
      </c>
      <c r="O130" s="198" t="s">
        <v>41</v>
      </c>
      <c r="P130" s="199">
        <f t="shared" si="2"/>
        <v>0</v>
      </c>
      <c r="Q130" s="199">
        <f t="shared" si="3"/>
        <v>0</v>
      </c>
      <c r="R130" s="199">
        <f t="shared" si="4"/>
        <v>0</v>
      </c>
      <c r="S130" s="61"/>
      <c r="T130" s="200">
        <f t="shared" si="5"/>
        <v>0</v>
      </c>
      <c r="U130" s="200">
        <v>0.001</v>
      </c>
      <c r="V130" s="200">
        <f t="shared" si="6"/>
        <v>0.16</v>
      </c>
      <c r="W130" s="200">
        <v>0</v>
      </c>
      <c r="X130" s="201">
        <f t="shared" si="7"/>
        <v>0</v>
      </c>
      <c r="Y130" s="32"/>
      <c r="Z130" s="32"/>
      <c r="AA130" s="32"/>
      <c r="AB130" s="32"/>
      <c r="AC130" s="32"/>
      <c r="AD130" s="32"/>
      <c r="AE130" s="32"/>
      <c r="AR130" s="202" t="s">
        <v>242</v>
      </c>
      <c r="AT130" s="202" t="s">
        <v>167</v>
      </c>
      <c r="AU130" s="202" t="s">
        <v>82</v>
      </c>
      <c r="AY130" s="16" t="s">
        <v>122</v>
      </c>
      <c r="BE130" s="203">
        <f t="shared" si="8"/>
        <v>0</v>
      </c>
      <c r="BF130" s="203">
        <f t="shared" si="9"/>
        <v>0</v>
      </c>
      <c r="BG130" s="203">
        <f t="shared" si="10"/>
        <v>0</v>
      </c>
      <c r="BH130" s="203">
        <f t="shared" si="11"/>
        <v>0</v>
      </c>
      <c r="BI130" s="203">
        <f t="shared" si="12"/>
        <v>0</v>
      </c>
      <c r="BJ130" s="16" t="s">
        <v>80</v>
      </c>
      <c r="BK130" s="203">
        <f t="shared" si="13"/>
        <v>0</v>
      </c>
      <c r="BL130" s="16" t="s">
        <v>242</v>
      </c>
      <c r="BM130" s="202" t="s">
        <v>327</v>
      </c>
    </row>
    <row r="131" spans="1:65" s="2" customFormat="1" ht="21.75" customHeight="1">
      <c r="A131" s="32"/>
      <c r="B131" s="33"/>
      <c r="C131" s="190" t="s">
        <v>150</v>
      </c>
      <c r="D131" s="190" t="s">
        <v>126</v>
      </c>
      <c r="E131" s="191" t="s">
        <v>328</v>
      </c>
      <c r="F131" s="192" t="s">
        <v>329</v>
      </c>
      <c r="G131" s="193" t="s">
        <v>149</v>
      </c>
      <c r="H131" s="194">
        <v>150</v>
      </c>
      <c r="I131" s="195"/>
      <c r="J131" s="195"/>
      <c r="K131" s="196">
        <f t="shared" si="1"/>
        <v>0</v>
      </c>
      <c r="L131" s="192" t="s">
        <v>140</v>
      </c>
      <c r="M131" s="37"/>
      <c r="N131" s="197" t="s">
        <v>20</v>
      </c>
      <c r="O131" s="198" t="s">
        <v>41</v>
      </c>
      <c r="P131" s="199">
        <f t="shared" si="2"/>
        <v>0</v>
      </c>
      <c r="Q131" s="199">
        <f t="shared" si="3"/>
        <v>0</v>
      </c>
      <c r="R131" s="199">
        <f t="shared" si="4"/>
        <v>0</v>
      </c>
      <c r="S131" s="61"/>
      <c r="T131" s="200">
        <f t="shared" si="5"/>
        <v>0</v>
      </c>
      <c r="U131" s="200">
        <v>0</v>
      </c>
      <c r="V131" s="200">
        <f t="shared" si="6"/>
        <v>0</v>
      </c>
      <c r="W131" s="200">
        <v>0</v>
      </c>
      <c r="X131" s="201">
        <f t="shared" si="7"/>
        <v>0</v>
      </c>
      <c r="Y131" s="32"/>
      <c r="Z131" s="32"/>
      <c r="AA131" s="32"/>
      <c r="AB131" s="32"/>
      <c r="AC131" s="32"/>
      <c r="AD131" s="32"/>
      <c r="AE131" s="32"/>
      <c r="AR131" s="202" t="s">
        <v>175</v>
      </c>
      <c r="AT131" s="202" t="s">
        <v>126</v>
      </c>
      <c r="AU131" s="202" t="s">
        <v>82</v>
      </c>
      <c r="AY131" s="16" t="s">
        <v>122</v>
      </c>
      <c r="BE131" s="203">
        <f t="shared" si="8"/>
        <v>0</v>
      </c>
      <c r="BF131" s="203">
        <f t="shared" si="9"/>
        <v>0</v>
      </c>
      <c r="BG131" s="203">
        <f t="shared" si="10"/>
        <v>0</v>
      </c>
      <c r="BH131" s="203">
        <f t="shared" si="11"/>
        <v>0</v>
      </c>
      <c r="BI131" s="203">
        <f t="shared" si="12"/>
        <v>0</v>
      </c>
      <c r="BJ131" s="16" t="s">
        <v>80</v>
      </c>
      <c r="BK131" s="203">
        <f t="shared" si="13"/>
        <v>0</v>
      </c>
      <c r="BL131" s="16" t="s">
        <v>175</v>
      </c>
      <c r="BM131" s="202" t="s">
        <v>330</v>
      </c>
    </row>
    <row r="132" spans="1:65" s="2" customFormat="1" ht="21.75" customHeight="1">
      <c r="A132" s="32"/>
      <c r="B132" s="33"/>
      <c r="C132" s="221" t="s">
        <v>331</v>
      </c>
      <c r="D132" s="221" t="s">
        <v>167</v>
      </c>
      <c r="E132" s="222" t="s">
        <v>332</v>
      </c>
      <c r="F132" s="223" t="s">
        <v>333</v>
      </c>
      <c r="G132" s="224" t="s">
        <v>326</v>
      </c>
      <c r="H132" s="225">
        <v>150</v>
      </c>
      <c r="I132" s="226"/>
      <c r="J132" s="227"/>
      <c r="K132" s="228">
        <f t="shared" si="1"/>
        <v>0</v>
      </c>
      <c r="L132" s="223" t="s">
        <v>140</v>
      </c>
      <c r="M132" s="229"/>
      <c r="N132" s="230" t="s">
        <v>20</v>
      </c>
      <c r="O132" s="198" t="s">
        <v>41</v>
      </c>
      <c r="P132" s="199">
        <f t="shared" si="2"/>
        <v>0</v>
      </c>
      <c r="Q132" s="199">
        <f t="shared" si="3"/>
        <v>0</v>
      </c>
      <c r="R132" s="199">
        <f t="shared" si="4"/>
        <v>0</v>
      </c>
      <c r="S132" s="61"/>
      <c r="T132" s="200">
        <f t="shared" si="5"/>
        <v>0</v>
      </c>
      <c r="U132" s="200">
        <v>0.001</v>
      </c>
      <c r="V132" s="200">
        <f t="shared" si="6"/>
        <v>0.15</v>
      </c>
      <c r="W132" s="200">
        <v>0</v>
      </c>
      <c r="X132" s="201">
        <f t="shared" si="7"/>
        <v>0</v>
      </c>
      <c r="Y132" s="32"/>
      <c r="Z132" s="32"/>
      <c r="AA132" s="32"/>
      <c r="AB132" s="32"/>
      <c r="AC132" s="32"/>
      <c r="AD132" s="32"/>
      <c r="AE132" s="32"/>
      <c r="AR132" s="202" t="s">
        <v>242</v>
      </c>
      <c r="AT132" s="202" t="s">
        <v>167</v>
      </c>
      <c r="AU132" s="202" t="s">
        <v>82</v>
      </c>
      <c r="AY132" s="16" t="s">
        <v>122</v>
      </c>
      <c r="BE132" s="203">
        <f t="shared" si="8"/>
        <v>0</v>
      </c>
      <c r="BF132" s="203">
        <f t="shared" si="9"/>
        <v>0</v>
      </c>
      <c r="BG132" s="203">
        <f t="shared" si="10"/>
        <v>0</v>
      </c>
      <c r="BH132" s="203">
        <f t="shared" si="11"/>
        <v>0</v>
      </c>
      <c r="BI132" s="203">
        <f t="shared" si="12"/>
        <v>0</v>
      </c>
      <c r="BJ132" s="16" t="s">
        <v>80</v>
      </c>
      <c r="BK132" s="203">
        <f t="shared" si="13"/>
        <v>0</v>
      </c>
      <c r="BL132" s="16" t="s">
        <v>242</v>
      </c>
      <c r="BM132" s="202" t="s">
        <v>334</v>
      </c>
    </row>
    <row r="133" spans="1:65" s="2" customFormat="1" ht="21.75" customHeight="1">
      <c r="A133" s="32"/>
      <c r="B133" s="33"/>
      <c r="C133" s="190" t="s">
        <v>335</v>
      </c>
      <c r="D133" s="190" t="s">
        <v>126</v>
      </c>
      <c r="E133" s="191" t="s">
        <v>336</v>
      </c>
      <c r="F133" s="192" t="s">
        <v>337</v>
      </c>
      <c r="G133" s="193" t="s">
        <v>158</v>
      </c>
      <c r="H133" s="194">
        <v>15</v>
      </c>
      <c r="I133" s="195"/>
      <c r="J133" s="195"/>
      <c r="K133" s="196">
        <f t="shared" si="1"/>
        <v>0</v>
      </c>
      <c r="L133" s="192" t="s">
        <v>140</v>
      </c>
      <c r="M133" s="37"/>
      <c r="N133" s="197" t="s">
        <v>20</v>
      </c>
      <c r="O133" s="198" t="s">
        <v>41</v>
      </c>
      <c r="P133" s="199">
        <f t="shared" si="2"/>
        <v>0</v>
      </c>
      <c r="Q133" s="199">
        <f t="shared" si="3"/>
        <v>0</v>
      </c>
      <c r="R133" s="199">
        <f t="shared" si="4"/>
        <v>0</v>
      </c>
      <c r="S133" s="61"/>
      <c r="T133" s="200">
        <f t="shared" si="5"/>
        <v>0</v>
      </c>
      <c r="U133" s="200">
        <v>0</v>
      </c>
      <c r="V133" s="200">
        <f t="shared" si="6"/>
        <v>0</v>
      </c>
      <c r="W133" s="200">
        <v>0</v>
      </c>
      <c r="X133" s="201">
        <f t="shared" si="7"/>
        <v>0</v>
      </c>
      <c r="Y133" s="32"/>
      <c r="Z133" s="32"/>
      <c r="AA133" s="32"/>
      <c r="AB133" s="32"/>
      <c r="AC133" s="32"/>
      <c r="AD133" s="32"/>
      <c r="AE133" s="32"/>
      <c r="AR133" s="202" t="s">
        <v>175</v>
      </c>
      <c r="AT133" s="202" t="s">
        <v>126</v>
      </c>
      <c r="AU133" s="202" t="s">
        <v>82</v>
      </c>
      <c r="AY133" s="16" t="s">
        <v>122</v>
      </c>
      <c r="BE133" s="203">
        <f t="shared" si="8"/>
        <v>0</v>
      </c>
      <c r="BF133" s="203">
        <f t="shared" si="9"/>
        <v>0</v>
      </c>
      <c r="BG133" s="203">
        <f t="shared" si="10"/>
        <v>0</v>
      </c>
      <c r="BH133" s="203">
        <f t="shared" si="11"/>
        <v>0</v>
      </c>
      <c r="BI133" s="203">
        <f t="shared" si="12"/>
        <v>0</v>
      </c>
      <c r="BJ133" s="16" t="s">
        <v>80</v>
      </c>
      <c r="BK133" s="203">
        <f t="shared" si="13"/>
        <v>0</v>
      </c>
      <c r="BL133" s="16" t="s">
        <v>175</v>
      </c>
      <c r="BM133" s="202" t="s">
        <v>338</v>
      </c>
    </row>
    <row r="134" spans="1:65" s="2" customFormat="1" ht="21.75" customHeight="1">
      <c r="A134" s="32"/>
      <c r="B134" s="33"/>
      <c r="C134" s="221" t="s">
        <v>339</v>
      </c>
      <c r="D134" s="221" t="s">
        <v>167</v>
      </c>
      <c r="E134" s="222" t="s">
        <v>340</v>
      </c>
      <c r="F134" s="223" t="s">
        <v>341</v>
      </c>
      <c r="G134" s="224" t="s">
        <v>158</v>
      </c>
      <c r="H134" s="225">
        <v>15</v>
      </c>
      <c r="I134" s="226"/>
      <c r="J134" s="227"/>
      <c r="K134" s="228">
        <f t="shared" si="1"/>
        <v>0</v>
      </c>
      <c r="L134" s="223" t="s">
        <v>140</v>
      </c>
      <c r="M134" s="229"/>
      <c r="N134" s="230" t="s">
        <v>20</v>
      </c>
      <c r="O134" s="198" t="s">
        <v>41</v>
      </c>
      <c r="P134" s="199">
        <f t="shared" si="2"/>
        <v>0</v>
      </c>
      <c r="Q134" s="199">
        <f t="shared" si="3"/>
        <v>0</v>
      </c>
      <c r="R134" s="199">
        <f t="shared" si="4"/>
        <v>0</v>
      </c>
      <c r="S134" s="61"/>
      <c r="T134" s="200">
        <f t="shared" si="5"/>
        <v>0</v>
      </c>
      <c r="U134" s="200">
        <v>0.00016</v>
      </c>
      <c r="V134" s="200">
        <f t="shared" si="6"/>
        <v>0.0024000000000000002</v>
      </c>
      <c r="W134" s="200">
        <v>0</v>
      </c>
      <c r="X134" s="201">
        <f t="shared" si="7"/>
        <v>0</v>
      </c>
      <c r="Y134" s="32"/>
      <c r="Z134" s="32"/>
      <c r="AA134" s="32"/>
      <c r="AB134" s="32"/>
      <c r="AC134" s="32"/>
      <c r="AD134" s="32"/>
      <c r="AE134" s="32"/>
      <c r="AR134" s="202" t="s">
        <v>242</v>
      </c>
      <c r="AT134" s="202" t="s">
        <v>167</v>
      </c>
      <c r="AU134" s="202" t="s">
        <v>82</v>
      </c>
      <c r="AY134" s="16" t="s">
        <v>122</v>
      </c>
      <c r="BE134" s="203">
        <f t="shared" si="8"/>
        <v>0</v>
      </c>
      <c r="BF134" s="203">
        <f t="shared" si="9"/>
        <v>0</v>
      </c>
      <c r="BG134" s="203">
        <f t="shared" si="10"/>
        <v>0</v>
      </c>
      <c r="BH134" s="203">
        <f t="shared" si="11"/>
        <v>0</v>
      </c>
      <c r="BI134" s="203">
        <f t="shared" si="12"/>
        <v>0</v>
      </c>
      <c r="BJ134" s="16" t="s">
        <v>80</v>
      </c>
      <c r="BK134" s="203">
        <f t="shared" si="13"/>
        <v>0</v>
      </c>
      <c r="BL134" s="16" t="s">
        <v>242</v>
      </c>
      <c r="BM134" s="202" t="s">
        <v>342</v>
      </c>
    </row>
    <row r="135" spans="1:65" s="2" customFormat="1" ht="21.75" customHeight="1">
      <c r="A135" s="32"/>
      <c r="B135" s="33"/>
      <c r="C135" s="190" t="s">
        <v>343</v>
      </c>
      <c r="D135" s="190" t="s">
        <v>126</v>
      </c>
      <c r="E135" s="191" t="s">
        <v>344</v>
      </c>
      <c r="F135" s="192" t="s">
        <v>345</v>
      </c>
      <c r="G135" s="193" t="s">
        <v>158</v>
      </c>
      <c r="H135" s="194">
        <v>15</v>
      </c>
      <c r="I135" s="195"/>
      <c r="J135" s="195"/>
      <c r="K135" s="196">
        <f t="shared" si="1"/>
        <v>0</v>
      </c>
      <c r="L135" s="192" t="s">
        <v>140</v>
      </c>
      <c r="M135" s="37"/>
      <c r="N135" s="197" t="s">
        <v>20</v>
      </c>
      <c r="O135" s="198" t="s">
        <v>41</v>
      </c>
      <c r="P135" s="199">
        <f t="shared" si="2"/>
        <v>0</v>
      </c>
      <c r="Q135" s="199">
        <f t="shared" si="3"/>
        <v>0</v>
      </c>
      <c r="R135" s="199">
        <f t="shared" si="4"/>
        <v>0</v>
      </c>
      <c r="S135" s="61"/>
      <c r="T135" s="200">
        <f t="shared" si="5"/>
        <v>0</v>
      </c>
      <c r="U135" s="200">
        <v>0</v>
      </c>
      <c r="V135" s="200">
        <f t="shared" si="6"/>
        <v>0</v>
      </c>
      <c r="W135" s="200">
        <v>0</v>
      </c>
      <c r="X135" s="201">
        <f t="shared" si="7"/>
        <v>0</v>
      </c>
      <c r="Y135" s="32"/>
      <c r="Z135" s="32"/>
      <c r="AA135" s="32"/>
      <c r="AB135" s="32"/>
      <c r="AC135" s="32"/>
      <c r="AD135" s="32"/>
      <c r="AE135" s="32"/>
      <c r="AR135" s="202" t="s">
        <v>175</v>
      </c>
      <c r="AT135" s="202" t="s">
        <v>126</v>
      </c>
      <c r="AU135" s="202" t="s">
        <v>82</v>
      </c>
      <c r="AY135" s="16" t="s">
        <v>122</v>
      </c>
      <c r="BE135" s="203">
        <f t="shared" si="8"/>
        <v>0</v>
      </c>
      <c r="BF135" s="203">
        <f t="shared" si="9"/>
        <v>0</v>
      </c>
      <c r="BG135" s="203">
        <f t="shared" si="10"/>
        <v>0</v>
      </c>
      <c r="BH135" s="203">
        <f t="shared" si="11"/>
        <v>0</v>
      </c>
      <c r="BI135" s="203">
        <f t="shared" si="12"/>
        <v>0</v>
      </c>
      <c r="BJ135" s="16" t="s">
        <v>80</v>
      </c>
      <c r="BK135" s="203">
        <f t="shared" si="13"/>
        <v>0</v>
      </c>
      <c r="BL135" s="16" t="s">
        <v>175</v>
      </c>
      <c r="BM135" s="202" t="s">
        <v>346</v>
      </c>
    </row>
    <row r="136" spans="1:65" s="2" customFormat="1" ht="21.75" customHeight="1">
      <c r="A136" s="32"/>
      <c r="B136" s="33"/>
      <c r="C136" s="221" t="s">
        <v>8</v>
      </c>
      <c r="D136" s="221" t="s">
        <v>167</v>
      </c>
      <c r="E136" s="222" t="s">
        <v>347</v>
      </c>
      <c r="F136" s="223" t="s">
        <v>348</v>
      </c>
      <c r="G136" s="224" t="s">
        <v>158</v>
      </c>
      <c r="H136" s="225">
        <v>15</v>
      </c>
      <c r="I136" s="226"/>
      <c r="J136" s="227"/>
      <c r="K136" s="228">
        <f t="shared" si="1"/>
        <v>0</v>
      </c>
      <c r="L136" s="223" t="s">
        <v>140</v>
      </c>
      <c r="M136" s="229"/>
      <c r="N136" s="230" t="s">
        <v>20</v>
      </c>
      <c r="O136" s="198" t="s">
        <v>41</v>
      </c>
      <c r="P136" s="199">
        <f t="shared" si="2"/>
        <v>0</v>
      </c>
      <c r="Q136" s="199">
        <f t="shared" si="3"/>
        <v>0</v>
      </c>
      <c r="R136" s="199">
        <f t="shared" si="4"/>
        <v>0</v>
      </c>
      <c r="S136" s="61"/>
      <c r="T136" s="200">
        <f t="shared" si="5"/>
        <v>0</v>
      </c>
      <c r="U136" s="200">
        <v>0.00022</v>
      </c>
      <c r="V136" s="200">
        <f t="shared" si="6"/>
        <v>0.0033</v>
      </c>
      <c r="W136" s="200">
        <v>0</v>
      </c>
      <c r="X136" s="201">
        <f t="shared" si="7"/>
        <v>0</v>
      </c>
      <c r="Y136" s="32"/>
      <c r="Z136" s="32"/>
      <c r="AA136" s="32"/>
      <c r="AB136" s="32"/>
      <c r="AC136" s="32"/>
      <c r="AD136" s="32"/>
      <c r="AE136" s="32"/>
      <c r="AR136" s="202" t="s">
        <v>242</v>
      </c>
      <c r="AT136" s="202" t="s">
        <v>167</v>
      </c>
      <c r="AU136" s="202" t="s">
        <v>82</v>
      </c>
      <c r="AY136" s="16" t="s">
        <v>122</v>
      </c>
      <c r="BE136" s="203">
        <f t="shared" si="8"/>
        <v>0</v>
      </c>
      <c r="BF136" s="203">
        <f t="shared" si="9"/>
        <v>0</v>
      </c>
      <c r="BG136" s="203">
        <f t="shared" si="10"/>
        <v>0</v>
      </c>
      <c r="BH136" s="203">
        <f t="shared" si="11"/>
        <v>0</v>
      </c>
      <c r="BI136" s="203">
        <f t="shared" si="12"/>
        <v>0</v>
      </c>
      <c r="BJ136" s="16" t="s">
        <v>80</v>
      </c>
      <c r="BK136" s="203">
        <f t="shared" si="13"/>
        <v>0</v>
      </c>
      <c r="BL136" s="16" t="s">
        <v>242</v>
      </c>
      <c r="BM136" s="202" t="s">
        <v>349</v>
      </c>
    </row>
    <row r="137" spans="1:65" s="2" customFormat="1" ht="21.75" customHeight="1">
      <c r="A137" s="32"/>
      <c r="B137" s="33"/>
      <c r="C137" s="190" t="s">
        <v>350</v>
      </c>
      <c r="D137" s="190" t="s">
        <v>126</v>
      </c>
      <c r="E137" s="191" t="s">
        <v>351</v>
      </c>
      <c r="F137" s="192" t="s">
        <v>352</v>
      </c>
      <c r="G137" s="193" t="s">
        <v>149</v>
      </c>
      <c r="H137" s="194">
        <v>245</v>
      </c>
      <c r="I137" s="195"/>
      <c r="J137" s="195"/>
      <c r="K137" s="196">
        <f t="shared" si="1"/>
        <v>0</v>
      </c>
      <c r="L137" s="192" t="s">
        <v>140</v>
      </c>
      <c r="M137" s="37"/>
      <c r="N137" s="197" t="s">
        <v>20</v>
      </c>
      <c r="O137" s="198" t="s">
        <v>41</v>
      </c>
      <c r="P137" s="199">
        <f t="shared" si="2"/>
        <v>0</v>
      </c>
      <c r="Q137" s="199">
        <f t="shared" si="3"/>
        <v>0</v>
      </c>
      <c r="R137" s="199">
        <f t="shared" si="4"/>
        <v>0</v>
      </c>
      <c r="S137" s="61"/>
      <c r="T137" s="200">
        <f t="shared" si="5"/>
        <v>0</v>
      </c>
      <c r="U137" s="200">
        <v>0</v>
      </c>
      <c r="V137" s="200">
        <f t="shared" si="6"/>
        <v>0</v>
      </c>
      <c r="W137" s="200">
        <v>0</v>
      </c>
      <c r="X137" s="201">
        <f t="shared" si="7"/>
        <v>0</v>
      </c>
      <c r="Y137" s="32"/>
      <c r="Z137" s="32"/>
      <c r="AA137" s="32"/>
      <c r="AB137" s="32"/>
      <c r="AC137" s="32"/>
      <c r="AD137" s="32"/>
      <c r="AE137" s="32"/>
      <c r="AR137" s="202" t="s">
        <v>175</v>
      </c>
      <c r="AT137" s="202" t="s">
        <v>126</v>
      </c>
      <c r="AU137" s="202" t="s">
        <v>82</v>
      </c>
      <c r="AY137" s="16" t="s">
        <v>122</v>
      </c>
      <c r="BE137" s="203">
        <f t="shared" si="8"/>
        <v>0</v>
      </c>
      <c r="BF137" s="203">
        <f t="shared" si="9"/>
        <v>0</v>
      </c>
      <c r="BG137" s="203">
        <f t="shared" si="10"/>
        <v>0</v>
      </c>
      <c r="BH137" s="203">
        <f t="shared" si="11"/>
        <v>0</v>
      </c>
      <c r="BI137" s="203">
        <f t="shared" si="12"/>
        <v>0</v>
      </c>
      <c r="BJ137" s="16" t="s">
        <v>80</v>
      </c>
      <c r="BK137" s="203">
        <f t="shared" si="13"/>
        <v>0</v>
      </c>
      <c r="BL137" s="16" t="s">
        <v>175</v>
      </c>
      <c r="BM137" s="202" t="s">
        <v>353</v>
      </c>
    </row>
    <row r="138" spans="1:65" s="2" customFormat="1" ht="21.75" customHeight="1">
      <c r="A138" s="32"/>
      <c r="B138" s="33"/>
      <c r="C138" s="221" t="s">
        <v>354</v>
      </c>
      <c r="D138" s="221" t="s">
        <v>167</v>
      </c>
      <c r="E138" s="222" t="s">
        <v>355</v>
      </c>
      <c r="F138" s="223" t="s">
        <v>356</v>
      </c>
      <c r="G138" s="224" t="s">
        <v>149</v>
      </c>
      <c r="H138" s="225">
        <v>245</v>
      </c>
      <c r="I138" s="226"/>
      <c r="J138" s="227"/>
      <c r="K138" s="228">
        <f t="shared" si="1"/>
        <v>0</v>
      </c>
      <c r="L138" s="223" t="s">
        <v>140</v>
      </c>
      <c r="M138" s="229"/>
      <c r="N138" s="230" t="s">
        <v>20</v>
      </c>
      <c r="O138" s="198" t="s">
        <v>41</v>
      </c>
      <c r="P138" s="199">
        <f t="shared" si="2"/>
        <v>0</v>
      </c>
      <c r="Q138" s="199">
        <f t="shared" si="3"/>
        <v>0</v>
      </c>
      <c r="R138" s="199">
        <f t="shared" si="4"/>
        <v>0</v>
      </c>
      <c r="S138" s="61"/>
      <c r="T138" s="200">
        <f t="shared" si="5"/>
        <v>0</v>
      </c>
      <c r="U138" s="200">
        <v>0.00012</v>
      </c>
      <c r="V138" s="200">
        <f t="shared" si="6"/>
        <v>0.0294</v>
      </c>
      <c r="W138" s="200">
        <v>0</v>
      </c>
      <c r="X138" s="201">
        <f t="shared" si="7"/>
        <v>0</v>
      </c>
      <c r="Y138" s="32"/>
      <c r="Z138" s="32"/>
      <c r="AA138" s="32"/>
      <c r="AB138" s="32"/>
      <c r="AC138" s="32"/>
      <c r="AD138" s="32"/>
      <c r="AE138" s="32"/>
      <c r="AR138" s="202" t="s">
        <v>242</v>
      </c>
      <c r="AT138" s="202" t="s">
        <v>167</v>
      </c>
      <c r="AU138" s="202" t="s">
        <v>82</v>
      </c>
      <c r="AY138" s="16" t="s">
        <v>122</v>
      </c>
      <c r="BE138" s="203">
        <f t="shared" si="8"/>
        <v>0</v>
      </c>
      <c r="BF138" s="203">
        <f t="shared" si="9"/>
        <v>0</v>
      </c>
      <c r="BG138" s="203">
        <f t="shared" si="10"/>
        <v>0</v>
      </c>
      <c r="BH138" s="203">
        <f t="shared" si="11"/>
        <v>0</v>
      </c>
      <c r="BI138" s="203">
        <f t="shared" si="12"/>
        <v>0</v>
      </c>
      <c r="BJ138" s="16" t="s">
        <v>80</v>
      </c>
      <c r="BK138" s="203">
        <f t="shared" si="13"/>
        <v>0</v>
      </c>
      <c r="BL138" s="16" t="s">
        <v>242</v>
      </c>
      <c r="BM138" s="202" t="s">
        <v>357</v>
      </c>
    </row>
    <row r="139" spans="1:65" s="2" customFormat="1" ht="21.75" customHeight="1">
      <c r="A139" s="32"/>
      <c r="B139" s="33"/>
      <c r="C139" s="190" t="s">
        <v>358</v>
      </c>
      <c r="D139" s="190" t="s">
        <v>126</v>
      </c>
      <c r="E139" s="191" t="s">
        <v>359</v>
      </c>
      <c r="F139" s="192" t="s">
        <v>360</v>
      </c>
      <c r="G139" s="193" t="s">
        <v>149</v>
      </c>
      <c r="H139" s="194">
        <v>60</v>
      </c>
      <c r="I139" s="195"/>
      <c r="J139" s="195"/>
      <c r="K139" s="196">
        <f t="shared" si="1"/>
        <v>0</v>
      </c>
      <c r="L139" s="192" t="s">
        <v>140</v>
      </c>
      <c r="M139" s="37"/>
      <c r="N139" s="197" t="s">
        <v>20</v>
      </c>
      <c r="O139" s="198" t="s">
        <v>41</v>
      </c>
      <c r="P139" s="199">
        <f t="shared" si="2"/>
        <v>0</v>
      </c>
      <c r="Q139" s="199">
        <f t="shared" si="3"/>
        <v>0</v>
      </c>
      <c r="R139" s="199">
        <f t="shared" si="4"/>
        <v>0</v>
      </c>
      <c r="S139" s="61"/>
      <c r="T139" s="200">
        <f t="shared" si="5"/>
        <v>0</v>
      </c>
      <c r="U139" s="200">
        <v>0</v>
      </c>
      <c r="V139" s="200">
        <f t="shared" si="6"/>
        <v>0</v>
      </c>
      <c r="W139" s="200">
        <v>0</v>
      </c>
      <c r="X139" s="201">
        <f t="shared" si="7"/>
        <v>0</v>
      </c>
      <c r="Y139" s="32"/>
      <c r="Z139" s="32"/>
      <c r="AA139" s="32"/>
      <c r="AB139" s="32"/>
      <c r="AC139" s="32"/>
      <c r="AD139" s="32"/>
      <c r="AE139" s="32"/>
      <c r="AR139" s="202" t="s">
        <v>175</v>
      </c>
      <c r="AT139" s="202" t="s">
        <v>126</v>
      </c>
      <c r="AU139" s="202" t="s">
        <v>82</v>
      </c>
      <c r="AY139" s="16" t="s">
        <v>122</v>
      </c>
      <c r="BE139" s="203">
        <f t="shared" si="8"/>
        <v>0</v>
      </c>
      <c r="BF139" s="203">
        <f t="shared" si="9"/>
        <v>0</v>
      </c>
      <c r="BG139" s="203">
        <f t="shared" si="10"/>
        <v>0</v>
      </c>
      <c r="BH139" s="203">
        <f t="shared" si="11"/>
        <v>0</v>
      </c>
      <c r="BI139" s="203">
        <f t="shared" si="12"/>
        <v>0</v>
      </c>
      <c r="BJ139" s="16" t="s">
        <v>80</v>
      </c>
      <c r="BK139" s="203">
        <f t="shared" si="13"/>
        <v>0</v>
      </c>
      <c r="BL139" s="16" t="s">
        <v>175</v>
      </c>
      <c r="BM139" s="202" t="s">
        <v>361</v>
      </c>
    </row>
    <row r="140" spans="1:65" s="2" customFormat="1" ht="21.75" customHeight="1">
      <c r="A140" s="32"/>
      <c r="B140" s="33"/>
      <c r="C140" s="190" t="s">
        <v>362</v>
      </c>
      <c r="D140" s="190" t="s">
        <v>126</v>
      </c>
      <c r="E140" s="191" t="s">
        <v>363</v>
      </c>
      <c r="F140" s="192" t="s">
        <v>364</v>
      </c>
      <c r="G140" s="193" t="s">
        <v>158</v>
      </c>
      <c r="H140" s="194">
        <v>31</v>
      </c>
      <c r="I140" s="195"/>
      <c r="J140" s="195"/>
      <c r="K140" s="196">
        <f t="shared" si="1"/>
        <v>0</v>
      </c>
      <c r="L140" s="192" t="s">
        <v>140</v>
      </c>
      <c r="M140" s="37"/>
      <c r="N140" s="197" t="s">
        <v>20</v>
      </c>
      <c r="O140" s="198" t="s">
        <v>41</v>
      </c>
      <c r="P140" s="199">
        <f t="shared" si="2"/>
        <v>0</v>
      </c>
      <c r="Q140" s="199">
        <f t="shared" si="3"/>
        <v>0</v>
      </c>
      <c r="R140" s="199">
        <f t="shared" si="4"/>
        <v>0</v>
      </c>
      <c r="S140" s="61"/>
      <c r="T140" s="200">
        <f t="shared" si="5"/>
        <v>0</v>
      </c>
      <c r="U140" s="200">
        <v>0</v>
      </c>
      <c r="V140" s="200">
        <f t="shared" si="6"/>
        <v>0</v>
      </c>
      <c r="W140" s="200">
        <v>0</v>
      </c>
      <c r="X140" s="201">
        <f t="shared" si="7"/>
        <v>0</v>
      </c>
      <c r="Y140" s="32"/>
      <c r="Z140" s="32"/>
      <c r="AA140" s="32"/>
      <c r="AB140" s="32"/>
      <c r="AC140" s="32"/>
      <c r="AD140" s="32"/>
      <c r="AE140" s="32"/>
      <c r="AR140" s="202" t="s">
        <v>175</v>
      </c>
      <c r="AT140" s="202" t="s">
        <v>126</v>
      </c>
      <c r="AU140" s="202" t="s">
        <v>82</v>
      </c>
      <c r="AY140" s="16" t="s">
        <v>122</v>
      </c>
      <c r="BE140" s="203">
        <f t="shared" si="8"/>
        <v>0</v>
      </c>
      <c r="BF140" s="203">
        <f t="shared" si="9"/>
        <v>0</v>
      </c>
      <c r="BG140" s="203">
        <f t="shared" si="10"/>
        <v>0</v>
      </c>
      <c r="BH140" s="203">
        <f t="shared" si="11"/>
        <v>0</v>
      </c>
      <c r="BI140" s="203">
        <f t="shared" si="12"/>
        <v>0</v>
      </c>
      <c r="BJ140" s="16" t="s">
        <v>80</v>
      </c>
      <c r="BK140" s="203">
        <f t="shared" si="13"/>
        <v>0</v>
      </c>
      <c r="BL140" s="16" t="s">
        <v>175</v>
      </c>
      <c r="BM140" s="202" t="s">
        <v>365</v>
      </c>
    </row>
    <row r="141" spans="2:63" s="12" customFormat="1" ht="25.9" customHeight="1">
      <c r="B141" s="173"/>
      <c r="C141" s="174"/>
      <c r="D141" s="175" t="s">
        <v>71</v>
      </c>
      <c r="E141" s="176" t="s">
        <v>366</v>
      </c>
      <c r="F141" s="176" t="s">
        <v>367</v>
      </c>
      <c r="G141" s="174"/>
      <c r="H141" s="174"/>
      <c r="I141" s="177"/>
      <c r="J141" s="177"/>
      <c r="K141" s="178">
        <f>BK141</f>
        <v>0</v>
      </c>
      <c r="L141" s="174"/>
      <c r="M141" s="179"/>
      <c r="N141" s="180"/>
      <c r="O141" s="181"/>
      <c r="P141" s="181"/>
      <c r="Q141" s="182">
        <f>Q142+Q143</f>
        <v>0</v>
      </c>
      <c r="R141" s="182">
        <f>R142+R143</f>
        <v>0</v>
      </c>
      <c r="S141" s="181"/>
      <c r="T141" s="183">
        <f>T142+T143</f>
        <v>0</v>
      </c>
      <c r="U141" s="181"/>
      <c r="V141" s="183">
        <f>V142+V143</f>
        <v>82.85405073759999</v>
      </c>
      <c r="W141" s="181"/>
      <c r="X141" s="184">
        <f>X142+X143</f>
        <v>0</v>
      </c>
      <c r="AR141" s="185" t="s">
        <v>130</v>
      </c>
      <c r="AT141" s="186" t="s">
        <v>71</v>
      </c>
      <c r="AU141" s="186" t="s">
        <v>72</v>
      </c>
      <c r="AY141" s="185" t="s">
        <v>122</v>
      </c>
      <c r="BK141" s="187">
        <f>BK142+BK143</f>
        <v>0</v>
      </c>
    </row>
    <row r="142" spans="1:65" s="2" customFormat="1" ht="21.75" customHeight="1">
      <c r="A142" s="32"/>
      <c r="B142" s="33"/>
      <c r="C142" s="190" t="s">
        <v>368</v>
      </c>
      <c r="D142" s="190" t="s">
        <v>126</v>
      </c>
      <c r="E142" s="191" t="s">
        <v>369</v>
      </c>
      <c r="F142" s="192" t="s">
        <v>370</v>
      </c>
      <c r="G142" s="193" t="s">
        <v>371</v>
      </c>
      <c r="H142" s="194">
        <v>6</v>
      </c>
      <c r="I142" s="195"/>
      <c r="J142" s="195"/>
      <c r="K142" s="196">
        <f>ROUND(P142*H142,2)</f>
        <v>0</v>
      </c>
      <c r="L142" s="192" t="s">
        <v>140</v>
      </c>
      <c r="M142" s="37"/>
      <c r="N142" s="197" t="s">
        <v>20</v>
      </c>
      <c r="O142" s="198" t="s">
        <v>41</v>
      </c>
      <c r="P142" s="199">
        <f>I142+J142</f>
        <v>0</v>
      </c>
      <c r="Q142" s="199">
        <f>ROUND(I142*H142,2)</f>
        <v>0</v>
      </c>
      <c r="R142" s="199">
        <f>ROUND(J142*H142,2)</f>
        <v>0</v>
      </c>
      <c r="S142" s="61"/>
      <c r="T142" s="200">
        <f>S142*H142</f>
        <v>0</v>
      </c>
      <c r="U142" s="200">
        <v>0</v>
      </c>
      <c r="V142" s="200">
        <f>U142*H142</f>
        <v>0</v>
      </c>
      <c r="W142" s="200">
        <v>0</v>
      </c>
      <c r="X142" s="201">
        <f>W142*H142</f>
        <v>0</v>
      </c>
      <c r="Y142" s="32"/>
      <c r="Z142" s="32"/>
      <c r="AA142" s="32"/>
      <c r="AB142" s="32"/>
      <c r="AC142" s="32"/>
      <c r="AD142" s="32"/>
      <c r="AE142" s="32"/>
      <c r="AR142" s="202" t="s">
        <v>372</v>
      </c>
      <c r="AT142" s="202" t="s">
        <v>126</v>
      </c>
      <c r="AU142" s="202" t="s">
        <v>80</v>
      </c>
      <c r="AY142" s="16" t="s">
        <v>122</v>
      </c>
      <c r="BE142" s="203">
        <f>IF(O142="základní",K142,0)</f>
        <v>0</v>
      </c>
      <c r="BF142" s="203">
        <f>IF(O142="snížená",K142,0)</f>
        <v>0</v>
      </c>
      <c r="BG142" s="203">
        <f>IF(O142="zákl. přenesená",K142,0)</f>
        <v>0</v>
      </c>
      <c r="BH142" s="203">
        <f>IF(O142="sníž. přenesená",K142,0)</f>
        <v>0</v>
      </c>
      <c r="BI142" s="203">
        <f>IF(O142="nulová",K142,0)</f>
        <v>0</v>
      </c>
      <c r="BJ142" s="16" t="s">
        <v>80</v>
      </c>
      <c r="BK142" s="203">
        <f>ROUND(P142*H142,2)</f>
        <v>0</v>
      </c>
      <c r="BL142" s="16" t="s">
        <v>372</v>
      </c>
      <c r="BM142" s="202" t="s">
        <v>373</v>
      </c>
    </row>
    <row r="143" spans="2:63" s="12" customFormat="1" ht="22.9" customHeight="1">
      <c r="B143" s="173"/>
      <c r="C143" s="174"/>
      <c r="D143" s="175" t="s">
        <v>71</v>
      </c>
      <c r="E143" s="188" t="s">
        <v>374</v>
      </c>
      <c r="F143" s="188" t="s">
        <v>375</v>
      </c>
      <c r="G143" s="174"/>
      <c r="H143" s="174"/>
      <c r="I143" s="177"/>
      <c r="J143" s="177"/>
      <c r="K143" s="189">
        <f>BK143</f>
        <v>0</v>
      </c>
      <c r="L143" s="174"/>
      <c r="M143" s="179"/>
      <c r="N143" s="180"/>
      <c r="O143" s="181"/>
      <c r="P143" s="181"/>
      <c r="Q143" s="182">
        <f>SUM(Q144:Q185)</f>
        <v>0</v>
      </c>
      <c r="R143" s="182">
        <f>SUM(R144:R185)</f>
        <v>0</v>
      </c>
      <c r="S143" s="181"/>
      <c r="T143" s="183">
        <f>SUM(T144:T185)</f>
        <v>0</v>
      </c>
      <c r="U143" s="181"/>
      <c r="V143" s="183">
        <f>SUM(V144:V185)</f>
        <v>82.85405073759999</v>
      </c>
      <c r="W143" s="181"/>
      <c r="X143" s="184">
        <f>SUM(X144:X185)</f>
        <v>0</v>
      </c>
      <c r="AR143" s="185" t="s">
        <v>169</v>
      </c>
      <c r="AT143" s="186" t="s">
        <v>71</v>
      </c>
      <c r="AU143" s="186" t="s">
        <v>80</v>
      </c>
      <c r="AY143" s="185" t="s">
        <v>122</v>
      </c>
      <c r="BK143" s="187">
        <f>SUM(BK144:BK185)</f>
        <v>0</v>
      </c>
    </row>
    <row r="144" spans="1:65" s="2" customFormat="1" ht="21.75" customHeight="1">
      <c r="A144" s="32"/>
      <c r="B144" s="33"/>
      <c r="C144" s="190" t="s">
        <v>376</v>
      </c>
      <c r="D144" s="190" t="s">
        <v>126</v>
      </c>
      <c r="E144" s="191" t="s">
        <v>377</v>
      </c>
      <c r="F144" s="192" t="s">
        <v>378</v>
      </c>
      <c r="G144" s="193" t="s">
        <v>207</v>
      </c>
      <c r="H144" s="194">
        <v>0.16</v>
      </c>
      <c r="I144" s="195"/>
      <c r="J144" s="195"/>
      <c r="K144" s="196">
        <f aca="true" t="shared" si="14" ref="K144:K185">ROUND(P144*H144,2)</f>
        <v>0</v>
      </c>
      <c r="L144" s="192" t="s">
        <v>140</v>
      </c>
      <c r="M144" s="37"/>
      <c r="N144" s="197" t="s">
        <v>20</v>
      </c>
      <c r="O144" s="198" t="s">
        <v>41</v>
      </c>
      <c r="P144" s="199">
        <f aca="true" t="shared" si="15" ref="P144:P185">I144+J144</f>
        <v>0</v>
      </c>
      <c r="Q144" s="199">
        <f aca="true" t="shared" si="16" ref="Q144:Q185">ROUND(I144*H144,2)</f>
        <v>0</v>
      </c>
      <c r="R144" s="199">
        <f aca="true" t="shared" si="17" ref="R144:R185">ROUND(J144*H144,2)</f>
        <v>0</v>
      </c>
      <c r="S144" s="61"/>
      <c r="T144" s="200">
        <f aca="true" t="shared" si="18" ref="T144:T185">S144*H144</f>
        <v>0</v>
      </c>
      <c r="U144" s="200">
        <v>0.0088</v>
      </c>
      <c r="V144" s="200">
        <f aca="true" t="shared" si="19" ref="V144:V185">U144*H144</f>
        <v>0.0014080000000000002</v>
      </c>
      <c r="W144" s="200">
        <v>0</v>
      </c>
      <c r="X144" s="201">
        <f aca="true" t="shared" si="20" ref="X144:X185">W144*H144</f>
        <v>0</v>
      </c>
      <c r="Y144" s="32"/>
      <c r="Z144" s="32"/>
      <c r="AA144" s="32"/>
      <c r="AB144" s="32"/>
      <c r="AC144" s="32"/>
      <c r="AD144" s="32"/>
      <c r="AE144" s="32"/>
      <c r="AR144" s="202" t="s">
        <v>175</v>
      </c>
      <c r="AT144" s="202" t="s">
        <v>126</v>
      </c>
      <c r="AU144" s="202" t="s">
        <v>82</v>
      </c>
      <c r="AY144" s="16" t="s">
        <v>122</v>
      </c>
      <c r="BE144" s="203">
        <f aca="true" t="shared" si="21" ref="BE144:BE185">IF(O144="základní",K144,0)</f>
        <v>0</v>
      </c>
      <c r="BF144" s="203">
        <f aca="true" t="shared" si="22" ref="BF144:BF185">IF(O144="snížená",K144,0)</f>
        <v>0</v>
      </c>
      <c r="BG144" s="203">
        <f aca="true" t="shared" si="23" ref="BG144:BG185">IF(O144="zákl. přenesená",K144,0)</f>
        <v>0</v>
      </c>
      <c r="BH144" s="203">
        <f aca="true" t="shared" si="24" ref="BH144:BH185">IF(O144="sníž. přenesená",K144,0)</f>
        <v>0</v>
      </c>
      <c r="BI144" s="203">
        <f aca="true" t="shared" si="25" ref="BI144:BI185">IF(O144="nulová",K144,0)</f>
        <v>0</v>
      </c>
      <c r="BJ144" s="16" t="s">
        <v>80</v>
      </c>
      <c r="BK144" s="203">
        <f aca="true" t="shared" si="26" ref="BK144:BK185">ROUND(P144*H144,2)</f>
        <v>0</v>
      </c>
      <c r="BL144" s="16" t="s">
        <v>175</v>
      </c>
      <c r="BM144" s="202" t="s">
        <v>379</v>
      </c>
    </row>
    <row r="145" spans="1:65" s="2" customFormat="1" ht="21.75" customHeight="1">
      <c r="A145" s="32"/>
      <c r="B145" s="33"/>
      <c r="C145" s="190" t="s">
        <v>380</v>
      </c>
      <c r="D145" s="190" t="s">
        <v>126</v>
      </c>
      <c r="E145" s="191" t="s">
        <v>381</v>
      </c>
      <c r="F145" s="192" t="s">
        <v>382</v>
      </c>
      <c r="G145" s="193" t="s">
        <v>383</v>
      </c>
      <c r="H145" s="194">
        <v>15</v>
      </c>
      <c r="I145" s="195"/>
      <c r="J145" s="195"/>
      <c r="K145" s="196">
        <f t="shared" si="14"/>
        <v>0</v>
      </c>
      <c r="L145" s="192" t="s">
        <v>140</v>
      </c>
      <c r="M145" s="37"/>
      <c r="N145" s="197" t="s">
        <v>20</v>
      </c>
      <c r="O145" s="198" t="s">
        <v>41</v>
      </c>
      <c r="P145" s="199">
        <f t="shared" si="15"/>
        <v>0</v>
      </c>
      <c r="Q145" s="199">
        <f t="shared" si="16"/>
        <v>0</v>
      </c>
      <c r="R145" s="199">
        <f t="shared" si="17"/>
        <v>0</v>
      </c>
      <c r="S145" s="61"/>
      <c r="T145" s="200">
        <f t="shared" si="18"/>
        <v>0</v>
      </c>
      <c r="U145" s="200">
        <v>0</v>
      </c>
      <c r="V145" s="200">
        <f t="shared" si="19"/>
        <v>0</v>
      </c>
      <c r="W145" s="200">
        <v>0</v>
      </c>
      <c r="X145" s="201">
        <f t="shared" si="20"/>
        <v>0</v>
      </c>
      <c r="Y145" s="32"/>
      <c r="Z145" s="32"/>
      <c r="AA145" s="32"/>
      <c r="AB145" s="32"/>
      <c r="AC145" s="32"/>
      <c r="AD145" s="32"/>
      <c r="AE145" s="32"/>
      <c r="AR145" s="202" t="s">
        <v>175</v>
      </c>
      <c r="AT145" s="202" t="s">
        <v>126</v>
      </c>
      <c r="AU145" s="202" t="s">
        <v>82</v>
      </c>
      <c r="AY145" s="16" t="s">
        <v>122</v>
      </c>
      <c r="BE145" s="203">
        <f t="shared" si="21"/>
        <v>0</v>
      </c>
      <c r="BF145" s="203">
        <f t="shared" si="22"/>
        <v>0</v>
      </c>
      <c r="BG145" s="203">
        <f t="shared" si="23"/>
        <v>0</v>
      </c>
      <c r="BH145" s="203">
        <f t="shared" si="24"/>
        <v>0</v>
      </c>
      <c r="BI145" s="203">
        <f t="shared" si="25"/>
        <v>0</v>
      </c>
      <c r="BJ145" s="16" t="s">
        <v>80</v>
      </c>
      <c r="BK145" s="203">
        <f t="shared" si="26"/>
        <v>0</v>
      </c>
      <c r="BL145" s="16" t="s">
        <v>175</v>
      </c>
      <c r="BM145" s="202" t="s">
        <v>384</v>
      </c>
    </row>
    <row r="146" spans="1:65" s="2" customFormat="1" ht="16.5" customHeight="1">
      <c r="A146" s="32"/>
      <c r="B146" s="33"/>
      <c r="C146" s="221" t="s">
        <v>385</v>
      </c>
      <c r="D146" s="221" t="s">
        <v>167</v>
      </c>
      <c r="E146" s="222" t="s">
        <v>386</v>
      </c>
      <c r="F146" s="223" t="s">
        <v>387</v>
      </c>
      <c r="G146" s="224" t="s">
        <v>383</v>
      </c>
      <c r="H146" s="225">
        <v>15</v>
      </c>
      <c r="I146" s="226"/>
      <c r="J146" s="227"/>
      <c r="K146" s="228">
        <f t="shared" si="14"/>
        <v>0</v>
      </c>
      <c r="L146" s="223" t="s">
        <v>20</v>
      </c>
      <c r="M146" s="229"/>
      <c r="N146" s="230" t="s">
        <v>20</v>
      </c>
      <c r="O146" s="198" t="s">
        <v>41</v>
      </c>
      <c r="P146" s="199">
        <f t="shared" si="15"/>
        <v>0</v>
      </c>
      <c r="Q146" s="199">
        <f t="shared" si="16"/>
        <v>0</v>
      </c>
      <c r="R146" s="199">
        <f t="shared" si="17"/>
        <v>0</v>
      </c>
      <c r="S146" s="61"/>
      <c r="T146" s="200">
        <f t="shared" si="18"/>
        <v>0</v>
      </c>
      <c r="U146" s="200">
        <v>0</v>
      </c>
      <c r="V146" s="200">
        <f t="shared" si="19"/>
        <v>0</v>
      </c>
      <c r="W146" s="200">
        <v>0</v>
      </c>
      <c r="X146" s="201">
        <f t="shared" si="20"/>
        <v>0</v>
      </c>
      <c r="Y146" s="32"/>
      <c r="Z146" s="32"/>
      <c r="AA146" s="32"/>
      <c r="AB146" s="32"/>
      <c r="AC146" s="32"/>
      <c r="AD146" s="32"/>
      <c r="AE146" s="32"/>
      <c r="AR146" s="202" t="s">
        <v>234</v>
      </c>
      <c r="AT146" s="202" t="s">
        <v>167</v>
      </c>
      <c r="AU146" s="202" t="s">
        <v>82</v>
      </c>
      <c r="AY146" s="16" t="s">
        <v>122</v>
      </c>
      <c r="BE146" s="203">
        <f t="shared" si="21"/>
        <v>0</v>
      </c>
      <c r="BF146" s="203">
        <f t="shared" si="22"/>
        <v>0</v>
      </c>
      <c r="BG146" s="203">
        <f t="shared" si="23"/>
        <v>0</v>
      </c>
      <c r="BH146" s="203">
        <f t="shared" si="24"/>
        <v>0</v>
      </c>
      <c r="BI146" s="203">
        <f t="shared" si="25"/>
        <v>0</v>
      </c>
      <c r="BJ146" s="16" t="s">
        <v>80</v>
      </c>
      <c r="BK146" s="203">
        <f t="shared" si="26"/>
        <v>0</v>
      </c>
      <c r="BL146" s="16" t="s">
        <v>175</v>
      </c>
      <c r="BM146" s="202" t="s">
        <v>388</v>
      </c>
    </row>
    <row r="147" spans="1:65" s="2" customFormat="1" ht="33" customHeight="1">
      <c r="A147" s="32"/>
      <c r="B147" s="33"/>
      <c r="C147" s="190" t="s">
        <v>175</v>
      </c>
      <c r="D147" s="190" t="s">
        <v>126</v>
      </c>
      <c r="E147" s="191" t="s">
        <v>389</v>
      </c>
      <c r="F147" s="192" t="s">
        <v>390</v>
      </c>
      <c r="G147" s="193" t="s">
        <v>383</v>
      </c>
      <c r="H147" s="194">
        <v>78.3</v>
      </c>
      <c r="I147" s="195"/>
      <c r="J147" s="195"/>
      <c r="K147" s="196">
        <f t="shared" si="14"/>
        <v>0</v>
      </c>
      <c r="L147" s="192" t="s">
        <v>140</v>
      </c>
      <c r="M147" s="37"/>
      <c r="N147" s="197" t="s">
        <v>20</v>
      </c>
      <c r="O147" s="198" t="s">
        <v>41</v>
      </c>
      <c r="P147" s="199">
        <f t="shared" si="15"/>
        <v>0</v>
      </c>
      <c r="Q147" s="199">
        <f t="shared" si="16"/>
        <v>0</v>
      </c>
      <c r="R147" s="199">
        <f t="shared" si="17"/>
        <v>0</v>
      </c>
      <c r="S147" s="61"/>
      <c r="T147" s="200">
        <f t="shared" si="18"/>
        <v>0</v>
      </c>
      <c r="U147" s="200">
        <v>0</v>
      </c>
      <c r="V147" s="200">
        <f t="shared" si="19"/>
        <v>0</v>
      </c>
      <c r="W147" s="200">
        <v>0</v>
      </c>
      <c r="X147" s="201">
        <f t="shared" si="20"/>
        <v>0</v>
      </c>
      <c r="Y147" s="32"/>
      <c r="Z147" s="32"/>
      <c r="AA147" s="32"/>
      <c r="AB147" s="32"/>
      <c r="AC147" s="32"/>
      <c r="AD147" s="32"/>
      <c r="AE147" s="32"/>
      <c r="AR147" s="202" t="s">
        <v>175</v>
      </c>
      <c r="AT147" s="202" t="s">
        <v>126</v>
      </c>
      <c r="AU147" s="202" t="s">
        <v>82</v>
      </c>
      <c r="AY147" s="16" t="s">
        <v>122</v>
      </c>
      <c r="BE147" s="203">
        <f t="shared" si="21"/>
        <v>0</v>
      </c>
      <c r="BF147" s="203">
        <f t="shared" si="22"/>
        <v>0</v>
      </c>
      <c r="BG147" s="203">
        <f t="shared" si="23"/>
        <v>0</v>
      </c>
      <c r="BH147" s="203">
        <f t="shared" si="24"/>
        <v>0</v>
      </c>
      <c r="BI147" s="203">
        <f t="shared" si="25"/>
        <v>0</v>
      </c>
      <c r="BJ147" s="16" t="s">
        <v>80</v>
      </c>
      <c r="BK147" s="203">
        <f t="shared" si="26"/>
        <v>0</v>
      </c>
      <c r="BL147" s="16" t="s">
        <v>175</v>
      </c>
      <c r="BM147" s="202" t="s">
        <v>391</v>
      </c>
    </row>
    <row r="148" spans="1:65" s="2" customFormat="1" ht="21.75" customHeight="1">
      <c r="A148" s="32"/>
      <c r="B148" s="33"/>
      <c r="C148" s="190" t="s">
        <v>392</v>
      </c>
      <c r="D148" s="190" t="s">
        <v>126</v>
      </c>
      <c r="E148" s="191" t="s">
        <v>393</v>
      </c>
      <c r="F148" s="192" t="s">
        <v>394</v>
      </c>
      <c r="G148" s="193" t="s">
        <v>149</v>
      </c>
      <c r="H148" s="194">
        <v>16</v>
      </c>
      <c r="I148" s="195"/>
      <c r="J148" s="195"/>
      <c r="K148" s="196">
        <f t="shared" si="14"/>
        <v>0</v>
      </c>
      <c r="L148" s="192" t="s">
        <v>140</v>
      </c>
      <c r="M148" s="37"/>
      <c r="N148" s="197" t="s">
        <v>20</v>
      </c>
      <c r="O148" s="198" t="s">
        <v>41</v>
      </c>
      <c r="P148" s="199">
        <f t="shared" si="15"/>
        <v>0</v>
      </c>
      <c r="Q148" s="199">
        <f t="shared" si="16"/>
        <v>0</v>
      </c>
      <c r="R148" s="199">
        <f t="shared" si="17"/>
        <v>0</v>
      </c>
      <c r="S148" s="61"/>
      <c r="T148" s="200">
        <f t="shared" si="18"/>
        <v>0</v>
      </c>
      <c r="U148" s="200">
        <v>0</v>
      </c>
      <c r="V148" s="200">
        <f t="shared" si="19"/>
        <v>0</v>
      </c>
      <c r="W148" s="200">
        <v>0</v>
      </c>
      <c r="X148" s="201">
        <f t="shared" si="20"/>
        <v>0</v>
      </c>
      <c r="Y148" s="32"/>
      <c r="Z148" s="32"/>
      <c r="AA148" s="32"/>
      <c r="AB148" s="32"/>
      <c r="AC148" s="32"/>
      <c r="AD148" s="32"/>
      <c r="AE148" s="32"/>
      <c r="AR148" s="202" t="s">
        <v>175</v>
      </c>
      <c r="AT148" s="202" t="s">
        <v>126</v>
      </c>
      <c r="AU148" s="202" t="s">
        <v>82</v>
      </c>
      <c r="AY148" s="16" t="s">
        <v>122</v>
      </c>
      <c r="BE148" s="203">
        <f t="shared" si="21"/>
        <v>0</v>
      </c>
      <c r="BF148" s="203">
        <f t="shared" si="22"/>
        <v>0</v>
      </c>
      <c r="BG148" s="203">
        <f t="shared" si="23"/>
        <v>0</v>
      </c>
      <c r="BH148" s="203">
        <f t="shared" si="24"/>
        <v>0</v>
      </c>
      <c r="BI148" s="203">
        <f t="shared" si="25"/>
        <v>0</v>
      </c>
      <c r="BJ148" s="16" t="s">
        <v>80</v>
      </c>
      <c r="BK148" s="203">
        <f t="shared" si="26"/>
        <v>0</v>
      </c>
      <c r="BL148" s="16" t="s">
        <v>175</v>
      </c>
      <c r="BM148" s="202" t="s">
        <v>395</v>
      </c>
    </row>
    <row r="149" spans="1:65" s="2" customFormat="1" ht="21.75" customHeight="1">
      <c r="A149" s="32"/>
      <c r="B149" s="33"/>
      <c r="C149" s="190" t="s">
        <v>396</v>
      </c>
      <c r="D149" s="190" t="s">
        <v>126</v>
      </c>
      <c r="E149" s="191" t="s">
        <v>397</v>
      </c>
      <c r="F149" s="192" t="s">
        <v>398</v>
      </c>
      <c r="G149" s="193" t="s">
        <v>383</v>
      </c>
      <c r="H149" s="194">
        <v>22</v>
      </c>
      <c r="I149" s="195"/>
      <c r="J149" s="195"/>
      <c r="K149" s="196">
        <f t="shared" si="14"/>
        <v>0</v>
      </c>
      <c r="L149" s="192" t="s">
        <v>140</v>
      </c>
      <c r="M149" s="37"/>
      <c r="N149" s="197" t="s">
        <v>20</v>
      </c>
      <c r="O149" s="198" t="s">
        <v>41</v>
      </c>
      <c r="P149" s="199">
        <f t="shared" si="15"/>
        <v>0</v>
      </c>
      <c r="Q149" s="199">
        <f t="shared" si="16"/>
        <v>0</v>
      </c>
      <c r="R149" s="199">
        <f t="shared" si="17"/>
        <v>0</v>
      </c>
      <c r="S149" s="61"/>
      <c r="T149" s="200">
        <f t="shared" si="18"/>
        <v>0</v>
      </c>
      <c r="U149" s="200">
        <v>0</v>
      </c>
      <c r="V149" s="200">
        <f t="shared" si="19"/>
        <v>0</v>
      </c>
      <c r="W149" s="200">
        <v>0</v>
      </c>
      <c r="X149" s="201">
        <f t="shared" si="20"/>
        <v>0</v>
      </c>
      <c r="Y149" s="32"/>
      <c r="Z149" s="32"/>
      <c r="AA149" s="32"/>
      <c r="AB149" s="32"/>
      <c r="AC149" s="32"/>
      <c r="AD149" s="32"/>
      <c r="AE149" s="32"/>
      <c r="AR149" s="202" t="s">
        <v>175</v>
      </c>
      <c r="AT149" s="202" t="s">
        <v>126</v>
      </c>
      <c r="AU149" s="202" t="s">
        <v>82</v>
      </c>
      <c r="AY149" s="16" t="s">
        <v>122</v>
      </c>
      <c r="BE149" s="203">
        <f t="shared" si="21"/>
        <v>0</v>
      </c>
      <c r="BF149" s="203">
        <f t="shared" si="22"/>
        <v>0</v>
      </c>
      <c r="BG149" s="203">
        <f t="shared" si="23"/>
        <v>0</v>
      </c>
      <c r="BH149" s="203">
        <f t="shared" si="24"/>
        <v>0</v>
      </c>
      <c r="BI149" s="203">
        <f t="shared" si="25"/>
        <v>0</v>
      </c>
      <c r="BJ149" s="16" t="s">
        <v>80</v>
      </c>
      <c r="BK149" s="203">
        <f t="shared" si="26"/>
        <v>0</v>
      </c>
      <c r="BL149" s="16" t="s">
        <v>175</v>
      </c>
      <c r="BM149" s="202" t="s">
        <v>399</v>
      </c>
    </row>
    <row r="150" spans="1:65" s="2" customFormat="1" ht="21.75" customHeight="1">
      <c r="A150" s="32"/>
      <c r="B150" s="33"/>
      <c r="C150" s="190" t="s">
        <v>400</v>
      </c>
      <c r="D150" s="190" t="s">
        <v>126</v>
      </c>
      <c r="E150" s="191" t="s">
        <v>401</v>
      </c>
      <c r="F150" s="192" t="s">
        <v>402</v>
      </c>
      <c r="G150" s="193" t="s">
        <v>149</v>
      </c>
      <c r="H150" s="194">
        <v>44</v>
      </c>
      <c r="I150" s="195"/>
      <c r="J150" s="195"/>
      <c r="K150" s="196">
        <f t="shared" si="14"/>
        <v>0</v>
      </c>
      <c r="L150" s="192" t="s">
        <v>140</v>
      </c>
      <c r="M150" s="37"/>
      <c r="N150" s="197" t="s">
        <v>20</v>
      </c>
      <c r="O150" s="198" t="s">
        <v>41</v>
      </c>
      <c r="P150" s="199">
        <f t="shared" si="15"/>
        <v>0</v>
      </c>
      <c r="Q150" s="199">
        <f t="shared" si="16"/>
        <v>0</v>
      </c>
      <c r="R150" s="199">
        <f t="shared" si="17"/>
        <v>0</v>
      </c>
      <c r="S150" s="61"/>
      <c r="T150" s="200">
        <f t="shared" si="18"/>
        <v>0</v>
      </c>
      <c r="U150" s="200">
        <v>0</v>
      </c>
      <c r="V150" s="200">
        <f t="shared" si="19"/>
        <v>0</v>
      </c>
      <c r="W150" s="200">
        <v>0</v>
      </c>
      <c r="X150" s="201">
        <f t="shared" si="20"/>
        <v>0</v>
      </c>
      <c r="Y150" s="32"/>
      <c r="Z150" s="32"/>
      <c r="AA150" s="32"/>
      <c r="AB150" s="32"/>
      <c r="AC150" s="32"/>
      <c r="AD150" s="32"/>
      <c r="AE150" s="32"/>
      <c r="AR150" s="202" t="s">
        <v>175</v>
      </c>
      <c r="AT150" s="202" t="s">
        <v>126</v>
      </c>
      <c r="AU150" s="202" t="s">
        <v>82</v>
      </c>
      <c r="AY150" s="16" t="s">
        <v>122</v>
      </c>
      <c r="BE150" s="203">
        <f t="shared" si="21"/>
        <v>0</v>
      </c>
      <c r="BF150" s="203">
        <f t="shared" si="22"/>
        <v>0</v>
      </c>
      <c r="BG150" s="203">
        <f t="shared" si="23"/>
        <v>0</v>
      </c>
      <c r="BH150" s="203">
        <f t="shared" si="24"/>
        <v>0</v>
      </c>
      <c r="BI150" s="203">
        <f t="shared" si="25"/>
        <v>0</v>
      </c>
      <c r="BJ150" s="16" t="s">
        <v>80</v>
      </c>
      <c r="BK150" s="203">
        <f t="shared" si="26"/>
        <v>0</v>
      </c>
      <c r="BL150" s="16" t="s">
        <v>175</v>
      </c>
      <c r="BM150" s="202" t="s">
        <v>403</v>
      </c>
    </row>
    <row r="151" spans="1:65" s="2" customFormat="1" ht="33" customHeight="1">
      <c r="A151" s="32"/>
      <c r="B151" s="33"/>
      <c r="C151" s="190" t="s">
        <v>404</v>
      </c>
      <c r="D151" s="190" t="s">
        <v>126</v>
      </c>
      <c r="E151" s="191" t="s">
        <v>405</v>
      </c>
      <c r="F151" s="192" t="s">
        <v>406</v>
      </c>
      <c r="G151" s="193" t="s">
        <v>158</v>
      </c>
      <c r="H151" s="194">
        <v>15</v>
      </c>
      <c r="I151" s="195"/>
      <c r="J151" s="195"/>
      <c r="K151" s="196">
        <f t="shared" si="14"/>
        <v>0</v>
      </c>
      <c r="L151" s="192" t="s">
        <v>140</v>
      </c>
      <c r="M151" s="37"/>
      <c r="N151" s="197" t="s">
        <v>20</v>
      </c>
      <c r="O151" s="198" t="s">
        <v>41</v>
      </c>
      <c r="P151" s="199">
        <f t="shared" si="15"/>
        <v>0</v>
      </c>
      <c r="Q151" s="199">
        <f t="shared" si="16"/>
        <v>0</v>
      </c>
      <c r="R151" s="199">
        <f t="shared" si="17"/>
        <v>0</v>
      </c>
      <c r="S151" s="61"/>
      <c r="T151" s="200">
        <f t="shared" si="18"/>
        <v>0</v>
      </c>
      <c r="U151" s="200">
        <v>0</v>
      </c>
      <c r="V151" s="200">
        <f t="shared" si="19"/>
        <v>0</v>
      </c>
      <c r="W151" s="200">
        <v>0</v>
      </c>
      <c r="X151" s="201">
        <f t="shared" si="20"/>
        <v>0</v>
      </c>
      <c r="Y151" s="32"/>
      <c r="Z151" s="32"/>
      <c r="AA151" s="32"/>
      <c r="AB151" s="32"/>
      <c r="AC151" s="32"/>
      <c r="AD151" s="32"/>
      <c r="AE151" s="32"/>
      <c r="AR151" s="202" t="s">
        <v>175</v>
      </c>
      <c r="AT151" s="202" t="s">
        <v>126</v>
      </c>
      <c r="AU151" s="202" t="s">
        <v>82</v>
      </c>
      <c r="AY151" s="16" t="s">
        <v>122</v>
      </c>
      <c r="BE151" s="203">
        <f t="shared" si="21"/>
        <v>0</v>
      </c>
      <c r="BF151" s="203">
        <f t="shared" si="22"/>
        <v>0</v>
      </c>
      <c r="BG151" s="203">
        <f t="shared" si="23"/>
        <v>0</v>
      </c>
      <c r="BH151" s="203">
        <f t="shared" si="24"/>
        <v>0</v>
      </c>
      <c r="BI151" s="203">
        <f t="shared" si="25"/>
        <v>0</v>
      </c>
      <c r="BJ151" s="16" t="s">
        <v>80</v>
      </c>
      <c r="BK151" s="203">
        <f t="shared" si="26"/>
        <v>0</v>
      </c>
      <c r="BL151" s="16" t="s">
        <v>175</v>
      </c>
      <c r="BM151" s="202" t="s">
        <v>407</v>
      </c>
    </row>
    <row r="152" spans="1:65" s="2" customFormat="1" ht="21.75" customHeight="1">
      <c r="A152" s="32"/>
      <c r="B152" s="33"/>
      <c r="C152" s="190" t="s">
        <v>408</v>
      </c>
      <c r="D152" s="190" t="s">
        <v>126</v>
      </c>
      <c r="E152" s="191" t="s">
        <v>409</v>
      </c>
      <c r="F152" s="192" t="s">
        <v>410</v>
      </c>
      <c r="G152" s="193" t="s">
        <v>129</v>
      </c>
      <c r="H152" s="194">
        <v>19</v>
      </c>
      <c r="I152" s="195"/>
      <c r="J152" s="195"/>
      <c r="K152" s="196">
        <f t="shared" si="14"/>
        <v>0</v>
      </c>
      <c r="L152" s="192" t="s">
        <v>140</v>
      </c>
      <c r="M152" s="37"/>
      <c r="N152" s="197" t="s">
        <v>20</v>
      </c>
      <c r="O152" s="198" t="s">
        <v>41</v>
      </c>
      <c r="P152" s="199">
        <f t="shared" si="15"/>
        <v>0</v>
      </c>
      <c r="Q152" s="199">
        <f t="shared" si="16"/>
        <v>0</v>
      </c>
      <c r="R152" s="199">
        <f t="shared" si="17"/>
        <v>0</v>
      </c>
      <c r="S152" s="61"/>
      <c r="T152" s="200">
        <f t="shared" si="18"/>
        <v>0</v>
      </c>
      <c r="U152" s="200">
        <v>0</v>
      </c>
      <c r="V152" s="200">
        <f t="shared" si="19"/>
        <v>0</v>
      </c>
      <c r="W152" s="200">
        <v>0</v>
      </c>
      <c r="X152" s="201">
        <f t="shared" si="20"/>
        <v>0</v>
      </c>
      <c r="Y152" s="32"/>
      <c r="Z152" s="32"/>
      <c r="AA152" s="32"/>
      <c r="AB152" s="32"/>
      <c r="AC152" s="32"/>
      <c r="AD152" s="32"/>
      <c r="AE152" s="32"/>
      <c r="AR152" s="202" t="s">
        <v>175</v>
      </c>
      <c r="AT152" s="202" t="s">
        <v>126</v>
      </c>
      <c r="AU152" s="202" t="s">
        <v>82</v>
      </c>
      <c r="AY152" s="16" t="s">
        <v>122</v>
      </c>
      <c r="BE152" s="203">
        <f t="shared" si="21"/>
        <v>0</v>
      </c>
      <c r="BF152" s="203">
        <f t="shared" si="22"/>
        <v>0</v>
      </c>
      <c r="BG152" s="203">
        <f t="shared" si="23"/>
        <v>0</v>
      </c>
      <c r="BH152" s="203">
        <f t="shared" si="24"/>
        <v>0</v>
      </c>
      <c r="BI152" s="203">
        <f t="shared" si="25"/>
        <v>0</v>
      </c>
      <c r="BJ152" s="16" t="s">
        <v>80</v>
      </c>
      <c r="BK152" s="203">
        <f t="shared" si="26"/>
        <v>0</v>
      </c>
      <c r="BL152" s="16" t="s">
        <v>175</v>
      </c>
      <c r="BM152" s="202" t="s">
        <v>411</v>
      </c>
    </row>
    <row r="153" spans="1:65" s="2" customFormat="1" ht="21.75" customHeight="1">
      <c r="A153" s="32"/>
      <c r="B153" s="33"/>
      <c r="C153" s="190" t="s">
        <v>412</v>
      </c>
      <c r="D153" s="190" t="s">
        <v>126</v>
      </c>
      <c r="E153" s="191" t="s">
        <v>413</v>
      </c>
      <c r="F153" s="192" t="s">
        <v>414</v>
      </c>
      <c r="G153" s="193" t="s">
        <v>129</v>
      </c>
      <c r="H153" s="194">
        <v>14.4</v>
      </c>
      <c r="I153" s="195"/>
      <c r="J153" s="195"/>
      <c r="K153" s="196">
        <f t="shared" si="14"/>
        <v>0</v>
      </c>
      <c r="L153" s="192" t="s">
        <v>140</v>
      </c>
      <c r="M153" s="37"/>
      <c r="N153" s="197" t="s">
        <v>20</v>
      </c>
      <c r="O153" s="198" t="s">
        <v>41</v>
      </c>
      <c r="P153" s="199">
        <f t="shared" si="15"/>
        <v>0</v>
      </c>
      <c r="Q153" s="199">
        <f t="shared" si="16"/>
        <v>0</v>
      </c>
      <c r="R153" s="199">
        <f t="shared" si="17"/>
        <v>0</v>
      </c>
      <c r="S153" s="61"/>
      <c r="T153" s="200">
        <f t="shared" si="18"/>
        <v>0</v>
      </c>
      <c r="U153" s="200">
        <v>2.453292204</v>
      </c>
      <c r="V153" s="200">
        <f t="shared" si="19"/>
        <v>35.3274077376</v>
      </c>
      <c r="W153" s="200">
        <v>0</v>
      </c>
      <c r="X153" s="201">
        <f t="shared" si="20"/>
        <v>0</v>
      </c>
      <c r="Y153" s="32"/>
      <c r="Z153" s="32"/>
      <c r="AA153" s="32"/>
      <c r="AB153" s="32"/>
      <c r="AC153" s="32"/>
      <c r="AD153" s="32"/>
      <c r="AE153" s="32"/>
      <c r="AR153" s="202" t="s">
        <v>175</v>
      </c>
      <c r="AT153" s="202" t="s">
        <v>126</v>
      </c>
      <c r="AU153" s="202" t="s">
        <v>82</v>
      </c>
      <c r="AY153" s="16" t="s">
        <v>122</v>
      </c>
      <c r="BE153" s="203">
        <f t="shared" si="21"/>
        <v>0</v>
      </c>
      <c r="BF153" s="203">
        <f t="shared" si="22"/>
        <v>0</v>
      </c>
      <c r="BG153" s="203">
        <f t="shared" si="23"/>
        <v>0</v>
      </c>
      <c r="BH153" s="203">
        <f t="shared" si="24"/>
        <v>0</v>
      </c>
      <c r="BI153" s="203">
        <f t="shared" si="25"/>
        <v>0</v>
      </c>
      <c r="BJ153" s="16" t="s">
        <v>80</v>
      </c>
      <c r="BK153" s="203">
        <f t="shared" si="26"/>
        <v>0</v>
      </c>
      <c r="BL153" s="16" t="s">
        <v>175</v>
      </c>
      <c r="BM153" s="202" t="s">
        <v>415</v>
      </c>
    </row>
    <row r="154" spans="1:65" s="2" customFormat="1" ht="16.5" customHeight="1">
      <c r="A154" s="32"/>
      <c r="B154" s="33"/>
      <c r="C154" s="221" t="s">
        <v>416</v>
      </c>
      <c r="D154" s="221" t="s">
        <v>167</v>
      </c>
      <c r="E154" s="222" t="s">
        <v>417</v>
      </c>
      <c r="F154" s="223" t="s">
        <v>418</v>
      </c>
      <c r="G154" s="224" t="s">
        <v>129</v>
      </c>
      <c r="H154" s="225">
        <v>14.4</v>
      </c>
      <c r="I154" s="226"/>
      <c r="J154" s="227"/>
      <c r="K154" s="228">
        <f t="shared" si="14"/>
        <v>0</v>
      </c>
      <c r="L154" s="223" t="s">
        <v>20</v>
      </c>
      <c r="M154" s="229"/>
      <c r="N154" s="230" t="s">
        <v>20</v>
      </c>
      <c r="O154" s="198" t="s">
        <v>41</v>
      </c>
      <c r="P154" s="199">
        <f t="shared" si="15"/>
        <v>0</v>
      </c>
      <c r="Q154" s="199">
        <f t="shared" si="16"/>
        <v>0</v>
      </c>
      <c r="R154" s="199">
        <f t="shared" si="17"/>
        <v>0</v>
      </c>
      <c r="S154" s="61"/>
      <c r="T154" s="200">
        <f t="shared" si="18"/>
        <v>0</v>
      </c>
      <c r="U154" s="200">
        <v>0</v>
      </c>
      <c r="V154" s="200">
        <f t="shared" si="19"/>
        <v>0</v>
      </c>
      <c r="W154" s="200">
        <v>0</v>
      </c>
      <c r="X154" s="201">
        <f t="shared" si="20"/>
        <v>0</v>
      </c>
      <c r="Y154" s="32"/>
      <c r="Z154" s="32"/>
      <c r="AA154" s="32"/>
      <c r="AB154" s="32"/>
      <c r="AC154" s="32"/>
      <c r="AD154" s="32"/>
      <c r="AE154" s="32"/>
      <c r="AR154" s="202" t="s">
        <v>234</v>
      </c>
      <c r="AT154" s="202" t="s">
        <v>167</v>
      </c>
      <c r="AU154" s="202" t="s">
        <v>82</v>
      </c>
      <c r="AY154" s="16" t="s">
        <v>122</v>
      </c>
      <c r="BE154" s="203">
        <f t="shared" si="21"/>
        <v>0</v>
      </c>
      <c r="BF154" s="203">
        <f t="shared" si="22"/>
        <v>0</v>
      </c>
      <c r="BG154" s="203">
        <f t="shared" si="23"/>
        <v>0</v>
      </c>
      <c r="BH154" s="203">
        <f t="shared" si="24"/>
        <v>0</v>
      </c>
      <c r="BI154" s="203">
        <f t="shared" si="25"/>
        <v>0</v>
      </c>
      <c r="BJ154" s="16" t="s">
        <v>80</v>
      </c>
      <c r="BK154" s="203">
        <f t="shared" si="26"/>
        <v>0</v>
      </c>
      <c r="BL154" s="16" t="s">
        <v>175</v>
      </c>
      <c r="BM154" s="202" t="s">
        <v>419</v>
      </c>
    </row>
    <row r="155" spans="1:65" s="2" customFormat="1" ht="33" customHeight="1">
      <c r="A155" s="32"/>
      <c r="B155" s="33"/>
      <c r="C155" s="190" t="s">
        <v>208</v>
      </c>
      <c r="D155" s="190" t="s">
        <v>126</v>
      </c>
      <c r="E155" s="191" t="s">
        <v>420</v>
      </c>
      <c r="F155" s="192" t="s">
        <v>421</v>
      </c>
      <c r="G155" s="193" t="s">
        <v>149</v>
      </c>
      <c r="H155" s="194">
        <v>123</v>
      </c>
      <c r="I155" s="195"/>
      <c r="J155" s="195"/>
      <c r="K155" s="196">
        <f t="shared" si="14"/>
        <v>0</v>
      </c>
      <c r="L155" s="192" t="s">
        <v>140</v>
      </c>
      <c r="M155" s="37"/>
      <c r="N155" s="197" t="s">
        <v>20</v>
      </c>
      <c r="O155" s="198" t="s">
        <v>41</v>
      </c>
      <c r="P155" s="199">
        <f t="shared" si="15"/>
        <v>0</v>
      </c>
      <c r="Q155" s="199">
        <f t="shared" si="16"/>
        <v>0</v>
      </c>
      <c r="R155" s="199">
        <f t="shared" si="17"/>
        <v>0</v>
      </c>
      <c r="S155" s="61"/>
      <c r="T155" s="200">
        <f t="shared" si="18"/>
        <v>0</v>
      </c>
      <c r="U155" s="200">
        <v>0</v>
      </c>
      <c r="V155" s="200">
        <f t="shared" si="19"/>
        <v>0</v>
      </c>
      <c r="W155" s="200">
        <v>0</v>
      </c>
      <c r="X155" s="201">
        <f t="shared" si="20"/>
        <v>0</v>
      </c>
      <c r="Y155" s="32"/>
      <c r="Z155" s="32"/>
      <c r="AA155" s="32"/>
      <c r="AB155" s="32"/>
      <c r="AC155" s="32"/>
      <c r="AD155" s="32"/>
      <c r="AE155" s="32"/>
      <c r="AR155" s="202" t="s">
        <v>175</v>
      </c>
      <c r="AT155" s="202" t="s">
        <v>126</v>
      </c>
      <c r="AU155" s="202" t="s">
        <v>82</v>
      </c>
      <c r="AY155" s="16" t="s">
        <v>122</v>
      </c>
      <c r="BE155" s="203">
        <f t="shared" si="21"/>
        <v>0</v>
      </c>
      <c r="BF155" s="203">
        <f t="shared" si="22"/>
        <v>0</v>
      </c>
      <c r="BG155" s="203">
        <f t="shared" si="23"/>
        <v>0</v>
      </c>
      <c r="BH155" s="203">
        <f t="shared" si="24"/>
        <v>0</v>
      </c>
      <c r="BI155" s="203">
        <f t="shared" si="25"/>
        <v>0</v>
      </c>
      <c r="BJ155" s="16" t="s">
        <v>80</v>
      </c>
      <c r="BK155" s="203">
        <f t="shared" si="26"/>
        <v>0</v>
      </c>
      <c r="BL155" s="16" t="s">
        <v>175</v>
      </c>
      <c r="BM155" s="202" t="s">
        <v>422</v>
      </c>
    </row>
    <row r="156" spans="1:65" s="2" customFormat="1" ht="33" customHeight="1">
      <c r="A156" s="32"/>
      <c r="B156" s="33"/>
      <c r="C156" s="190" t="s">
        <v>423</v>
      </c>
      <c r="D156" s="190" t="s">
        <v>126</v>
      </c>
      <c r="E156" s="191" t="s">
        <v>424</v>
      </c>
      <c r="F156" s="192" t="s">
        <v>425</v>
      </c>
      <c r="G156" s="193" t="s">
        <v>149</v>
      </c>
      <c r="H156" s="194">
        <v>14</v>
      </c>
      <c r="I156" s="195"/>
      <c r="J156" s="195"/>
      <c r="K156" s="196">
        <f t="shared" si="14"/>
        <v>0</v>
      </c>
      <c r="L156" s="192" t="s">
        <v>140</v>
      </c>
      <c r="M156" s="37"/>
      <c r="N156" s="197" t="s">
        <v>20</v>
      </c>
      <c r="O156" s="198" t="s">
        <v>41</v>
      </c>
      <c r="P156" s="199">
        <f t="shared" si="15"/>
        <v>0</v>
      </c>
      <c r="Q156" s="199">
        <f t="shared" si="16"/>
        <v>0</v>
      </c>
      <c r="R156" s="199">
        <f t="shared" si="17"/>
        <v>0</v>
      </c>
      <c r="S156" s="61"/>
      <c r="T156" s="200">
        <f t="shared" si="18"/>
        <v>0</v>
      </c>
      <c r="U156" s="200">
        <v>0</v>
      </c>
      <c r="V156" s="200">
        <f t="shared" si="19"/>
        <v>0</v>
      </c>
      <c r="W156" s="200">
        <v>0</v>
      </c>
      <c r="X156" s="201">
        <f t="shared" si="20"/>
        <v>0</v>
      </c>
      <c r="Y156" s="32"/>
      <c r="Z156" s="32"/>
      <c r="AA156" s="32"/>
      <c r="AB156" s="32"/>
      <c r="AC156" s="32"/>
      <c r="AD156" s="32"/>
      <c r="AE156" s="32"/>
      <c r="AR156" s="202" t="s">
        <v>175</v>
      </c>
      <c r="AT156" s="202" t="s">
        <v>126</v>
      </c>
      <c r="AU156" s="202" t="s">
        <v>82</v>
      </c>
      <c r="AY156" s="16" t="s">
        <v>122</v>
      </c>
      <c r="BE156" s="203">
        <f t="shared" si="21"/>
        <v>0</v>
      </c>
      <c r="BF156" s="203">
        <f t="shared" si="22"/>
        <v>0</v>
      </c>
      <c r="BG156" s="203">
        <f t="shared" si="23"/>
        <v>0</v>
      </c>
      <c r="BH156" s="203">
        <f t="shared" si="24"/>
        <v>0</v>
      </c>
      <c r="BI156" s="203">
        <f t="shared" si="25"/>
        <v>0</v>
      </c>
      <c r="BJ156" s="16" t="s">
        <v>80</v>
      </c>
      <c r="BK156" s="203">
        <f t="shared" si="26"/>
        <v>0</v>
      </c>
      <c r="BL156" s="16" t="s">
        <v>175</v>
      </c>
      <c r="BM156" s="202" t="s">
        <v>426</v>
      </c>
    </row>
    <row r="157" spans="1:65" s="2" customFormat="1" ht="21.75" customHeight="1">
      <c r="A157" s="32"/>
      <c r="B157" s="33"/>
      <c r="C157" s="190" t="s">
        <v>427</v>
      </c>
      <c r="D157" s="190" t="s">
        <v>126</v>
      </c>
      <c r="E157" s="191" t="s">
        <v>428</v>
      </c>
      <c r="F157" s="192" t="s">
        <v>429</v>
      </c>
      <c r="G157" s="193" t="s">
        <v>149</v>
      </c>
      <c r="H157" s="194">
        <v>23</v>
      </c>
      <c r="I157" s="195"/>
      <c r="J157" s="195"/>
      <c r="K157" s="196">
        <f t="shared" si="14"/>
        <v>0</v>
      </c>
      <c r="L157" s="192" t="s">
        <v>140</v>
      </c>
      <c r="M157" s="37"/>
      <c r="N157" s="197" t="s">
        <v>20</v>
      </c>
      <c r="O157" s="198" t="s">
        <v>41</v>
      </c>
      <c r="P157" s="199">
        <f t="shared" si="15"/>
        <v>0</v>
      </c>
      <c r="Q157" s="199">
        <f t="shared" si="16"/>
        <v>0</v>
      </c>
      <c r="R157" s="199">
        <f t="shared" si="17"/>
        <v>0</v>
      </c>
      <c r="S157" s="61"/>
      <c r="T157" s="200">
        <f t="shared" si="18"/>
        <v>0</v>
      </c>
      <c r="U157" s="200">
        <v>0</v>
      </c>
      <c r="V157" s="200">
        <f t="shared" si="19"/>
        <v>0</v>
      </c>
      <c r="W157" s="200">
        <v>0</v>
      </c>
      <c r="X157" s="201">
        <f t="shared" si="20"/>
        <v>0</v>
      </c>
      <c r="Y157" s="32"/>
      <c r="Z157" s="32"/>
      <c r="AA157" s="32"/>
      <c r="AB157" s="32"/>
      <c r="AC157" s="32"/>
      <c r="AD157" s="32"/>
      <c r="AE157" s="32"/>
      <c r="AR157" s="202" t="s">
        <v>175</v>
      </c>
      <c r="AT157" s="202" t="s">
        <v>126</v>
      </c>
      <c r="AU157" s="202" t="s">
        <v>82</v>
      </c>
      <c r="AY157" s="16" t="s">
        <v>122</v>
      </c>
      <c r="BE157" s="203">
        <f t="shared" si="21"/>
        <v>0</v>
      </c>
      <c r="BF157" s="203">
        <f t="shared" si="22"/>
        <v>0</v>
      </c>
      <c r="BG157" s="203">
        <f t="shared" si="23"/>
        <v>0</v>
      </c>
      <c r="BH157" s="203">
        <f t="shared" si="24"/>
        <v>0</v>
      </c>
      <c r="BI157" s="203">
        <f t="shared" si="25"/>
        <v>0</v>
      </c>
      <c r="BJ157" s="16" t="s">
        <v>80</v>
      </c>
      <c r="BK157" s="203">
        <f t="shared" si="26"/>
        <v>0</v>
      </c>
      <c r="BL157" s="16" t="s">
        <v>175</v>
      </c>
      <c r="BM157" s="202" t="s">
        <v>430</v>
      </c>
    </row>
    <row r="158" spans="1:65" s="2" customFormat="1" ht="21.75" customHeight="1">
      <c r="A158" s="32"/>
      <c r="B158" s="33"/>
      <c r="C158" s="190" t="s">
        <v>431</v>
      </c>
      <c r="D158" s="190" t="s">
        <v>126</v>
      </c>
      <c r="E158" s="191" t="s">
        <v>432</v>
      </c>
      <c r="F158" s="192" t="s">
        <v>433</v>
      </c>
      <c r="G158" s="193" t="s">
        <v>149</v>
      </c>
      <c r="H158" s="194">
        <v>137</v>
      </c>
      <c r="I158" s="195"/>
      <c r="J158" s="195"/>
      <c r="K158" s="196">
        <f t="shared" si="14"/>
        <v>0</v>
      </c>
      <c r="L158" s="192" t="s">
        <v>140</v>
      </c>
      <c r="M158" s="37"/>
      <c r="N158" s="197" t="s">
        <v>20</v>
      </c>
      <c r="O158" s="198" t="s">
        <v>41</v>
      </c>
      <c r="P158" s="199">
        <f t="shared" si="15"/>
        <v>0</v>
      </c>
      <c r="Q158" s="199">
        <f t="shared" si="16"/>
        <v>0</v>
      </c>
      <c r="R158" s="199">
        <f t="shared" si="17"/>
        <v>0</v>
      </c>
      <c r="S158" s="61"/>
      <c r="T158" s="200">
        <f t="shared" si="18"/>
        <v>0</v>
      </c>
      <c r="U158" s="200">
        <v>0.15614</v>
      </c>
      <c r="V158" s="200">
        <f t="shared" si="19"/>
        <v>21.39118</v>
      </c>
      <c r="W158" s="200">
        <v>0</v>
      </c>
      <c r="X158" s="201">
        <f t="shared" si="20"/>
        <v>0</v>
      </c>
      <c r="Y158" s="32"/>
      <c r="Z158" s="32"/>
      <c r="AA158" s="32"/>
      <c r="AB158" s="32"/>
      <c r="AC158" s="32"/>
      <c r="AD158" s="32"/>
      <c r="AE158" s="32"/>
      <c r="AR158" s="202" t="s">
        <v>175</v>
      </c>
      <c r="AT158" s="202" t="s">
        <v>126</v>
      </c>
      <c r="AU158" s="202" t="s">
        <v>82</v>
      </c>
      <c r="AY158" s="16" t="s">
        <v>122</v>
      </c>
      <c r="BE158" s="203">
        <f t="shared" si="21"/>
        <v>0</v>
      </c>
      <c r="BF158" s="203">
        <f t="shared" si="22"/>
        <v>0</v>
      </c>
      <c r="BG158" s="203">
        <f t="shared" si="23"/>
        <v>0</v>
      </c>
      <c r="BH158" s="203">
        <f t="shared" si="24"/>
        <v>0</v>
      </c>
      <c r="BI158" s="203">
        <f t="shared" si="25"/>
        <v>0</v>
      </c>
      <c r="BJ158" s="16" t="s">
        <v>80</v>
      </c>
      <c r="BK158" s="203">
        <f t="shared" si="26"/>
        <v>0</v>
      </c>
      <c r="BL158" s="16" t="s">
        <v>175</v>
      </c>
      <c r="BM158" s="202" t="s">
        <v>434</v>
      </c>
    </row>
    <row r="159" spans="1:65" s="2" customFormat="1" ht="21.75" customHeight="1">
      <c r="A159" s="32"/>
      <c r="B159" s="33"/>
      <c r="C159" s="221" t="s">
        <v>435</v>
      </c>
      <c r="D159" s="221" t="s">
        <v>167</v>
      </c>
      <c r="E159" s="222" t="s">
        <v>436</v>
      </c>
      <c r="F159" s="223" t="s">
        <v>437</v>
      </c>
      <c r="G159" s="224" t="s">
        <v>310</v>
      </c>
      <c r="H159" s="225">
        <v>2.74</v>
      </c>
      <c r="I159" s="226"/>
      <c r="J159" s="227"/>
      <c r="K159" s="228">
        <f t="shared" si="14"/>
        <v>0</v>
      </c>
      <c r="L159" s="223" t="s">
        <v>140</v>
      </c>
      <c r="M159" s="229"/>
      <c r="N159" s="230" t="s">
        <v>20</v>
      </c>
      <c r="O159" s="198" t="s">
        <v>41</v>
      </c>
      <c r="P159" s="199">
        <f t="shared" si="15"/>
        <v>0</v>
      </c>
      <c r="Q159" s="199">
        <f t="shared" si="16"/>
        <v>0</v>
      </c>
      <c r="R159" s="199">
        <f t="shared" si="17"/>
        <v>0</v>
      </c>
      <c r="S159" s="61"/>
      <c r="T159" s="200">
        <f t="shared" si="18"/>
        <v>0</v>
      </c>
      <c r="U159" s="200">
        <v>0</v>
      </c>
      <c r="V159" s="200">
        <f t="shared" si="19"/>
        <v>0</v>
      </c>
      <c r="W159" s="200">
        <v>0</v>
      </c>
      <c r="X159" s="201">
        <f t="shared" si="20"/>
        <v>0</v>
      </c>
      <c r="Y159" s="32"/>
      <c r="Z159" s="32"/>
      <c r="AA159" s="32"/>
      <c r="AB159" s="32"/>
      <c r="AC159" s="32"/>
      <c r="AD159" s="32"/>
      <c r="AE159" s="32"/>
      <c r="AR159" s="202" t="s">
        <v>234</v>
      </c>
      <c r="AT159" s="202" t="s">
        <v>167</v>
      </c>
      <c r="AU159" s="202" t="s">
        <v>82</v>
      </c>
      <c r="AY159" s="16" t="s">
        <v>122</v>
      </c>
      <c r="BE159" s="203">
        <f t="shared" si="21"/>
        <v>0</v>
      </c>
      <c r="BF159" s="203">
        <f t="shared" si="22"/>
        <v>0</v>
      </c>
      <c r="BG159" s="203">
        <f t="shared" si="23"/>
        <v>0</v>
      </c>
      <c r="BH159" s="203">
        <f t="shared" si="24"/>
        <v>0</v>
      </c>
      <c r="BI159" s="203">
        <f t="shared" si="25"/>
        <v>0</v>
      </c>
      <c r="BJ159" s="16" t="s">
        <v>80</v>
      </c>
      <c r="BK159" s="203">
        <f t="shared" si="26"/>
        <v>0</v>
      </c>
      <c r="BL159" s="16" t="s">
        <v>175</v>
      </c>
      <c r="BM159" s="202" t="s">
        <v>438</v>
      </c>
    </row>
    <row r="160" spans="1:65" s="2" customFormat="1" ht="21.75" customHeight="1">
      <c r="A160" s="32"/>
      <c r="B160" s="33"/>
      <c r="C160" s="190" t="s">
        <v>439</v>
      </c>
      <c r="D160" s="190" t="s">
        <v>126</v>
      </c>
      <c r="E160" s="191" t="s">
        <v>440</v>
      </c>
      <c r="F160" s="192" t="s">
        <v>441</v>
      </c>
      <c r="G160" s="193" t="s">
        <v>158</v>
      </c>
      <c r="H160" s="194">
        <v>13</v>
      </c>
      <c r="I160" s="195"/>
      <c r="J160" s="195"/>
      <c r="K160" s="196">
        <f t="shared" si="14"/>
        <v>0</v>
      </c>
      <c r="L160" s="192" t="s">
        <v>140</v>
      </c>
      <c r="M160" s="37"/>
      <c r="N160" s="197" t="s">
        <v>20</v>
      </c>
      <c r="O160" s="198" t="s">
        <v>41</v>
      </c>
      <c r="P160" s="199">
        <f t="shared" si="15"/>
        <v>0</v>
      </c>
      <c r="Q160" s="199">
        <f t="shared" si="16"/>
        <v>0</v>
      </c>
      <c r="R160" s="199">
        <f t="shared" si="17"/>
        <v>0</v>
      </c>
      <c r="S160" s="61"/>
      <c r="T160" s="200">
        <f t="shared" si="18"/>
        <v>0</v>
      </c>
      <c r="U160" s="200">
        <v>0.0038</v>
      </c>
      <c r="V160" s="200">
        <f t="shared" si="19"/>
        <v>0.0494</v>
      </c>
      <c r="W160" s="200">
        <v>0</v>
      </c>
      <c r="X160" s="201">
        <f t="shared" si="20"/>
        <v>0</v>
      </c>
      <c r="Y160" s="32"/>
      <c r="Z160" s="32"/>
      <c r="AA160" s="32"/>
      <c r="AB160" s="32"/>
      <c r="AC160" s="32"/>
      <c r="AD160" s="32"/>
      <c r="AE160" s="32"/>
      <c r="AR160" s="202" t="s">
        <v>175</v>
      </c>
      <c r="AT160" s="202" t="s">
        <v>126</v>
      </c>
      <c r="AU160" s="202" t="s">
        <v>82</v>
      </c>
      <c r="AY160" s="16" t="s">
        <v>122</v>
      </c>
      <c r="BE160" s="203">
        <f t="shared" si="21"/>
        <v>0</v>
      </c>
      <c r="BF160" s="203">
        <f t="shared" si="22"/>
        <v>0</v>
      </c>
      <c r="BG160" s="203">
        <f t="shared" si="23"/>
        <v>0</v>
      </c>
      <c r="BH160" s="203">
        <f t="shared" si="24"/>
        <v>0</v>
      </c>
      <c r="BI160" s="203">
        <f t="shared" si="25"/>
        <v>0</v>
      </c>
      <c r="BJ160" s="16" t="s">
        <v>80</v>
      </c>
      <c r="BK160" s="203">
        <f t="shared" si="26"/>
        <v>0</v>
      </c>
      <c r="BL160" s="16" t="s">
        <v>175</v>
      </c>
      <c r="BM160" s="202" t="s">
        <v>442</v>
      </c>
    </row>
    <row r="161" spans="1:65" s="2" customFormat="1" ht="21.75" customHeight="1">
      <c r="A161" s="32"/>
      <c r="B161" s="33"/>
      <c r="C161" s="190" t="s">
        <v>443</v>
      </c>
      <c r="D161" s="190" t="s">
        <v>126</v>
      </c>
      <c r="E161" s="191" t="s">
        <v>444</v>
      </c>
      <c r="F161" s="192" t="s">
        <v>445</v>
      </c>
      <c r="G161" s="193" t="s">
        <v>158</v>
      </c>
      <c r="H161" s="194">
        <v>9</v>
      </c>
      <c r="I161" s="195"/>
      <c r="J161" s="195"/>
      <c r="K161" s="196">
        <f t="shared" si="14"/>
        <v>0</v>
      </c>
      <c r="L161" s="192" t="s">
        <v>140</v>
      </c>
      <c r="M161" s="37"/>
      <c r="N161" s="197" t="s">
        <v>20</v>
      </c>
      <c r="O161" s="198" t="s">
        <v>41</v>
      </c>
      <c r="P161" s="199">
        <f t="shared" si="15"/>
        <v>0</v>
      </c>
      <c r="Q161" s="199">
        <f t="shared" si="16"/>
        <v>0</v>
      </c>
      <c r="R161" s="199">
        <f t="shared" si="17"/>
        <v>0</v>
      </c>
      <c r="S161" s="61"/>
      <c r="T161" s="200">
        <f t="shared" si="18"/>
        <v>0</v>
      </c>
      <c r="U161" s="200">
        <v>0.0076</v>
      </c>
      <c r="V161" s="200">
        <f t="shared" si="19"/>
        <v>0.0684</v>
      </c>
      <c r="W161" s="200">
        <v>0</v>
      </c>
      <c r="X161" s="201">
        <f t="shared" si="20"/>
        <v>0</v>
      </c>
      <c r="Y161" s="32"/>
      <c r="Z161" s="32"/>
      <c r="AA161" s="32"/>
      <c r="AB161" s="32"/>
      <c r="AC161" s="32"/>
      <c r="AD161" s="32"/>
      <c r="AE161" s="32"/>
      <c r="AR161" s="202" t="s">
        <v>175</v>
      </c>
      <c r="AT161" s="202" t="s">
        <v>126</v>
      </c>
      <c r="AU161" s="202" t="s">
        <v>82</v>
      </c>
      <c r="AY161" s="16" t="s">
        <v>122</v>
      </c>
      <c r="BE161" s="203">
        <f t="shared" si="21"/>
        <v>0</v>
      </c>
      <c r="BF161" s="203">
        <f t="shared" si="22"/>
        <v>0</v>
      </c>
      <c r="BG161" s="203">
        <f t="shared" si="23"/>
        <v>0</v>
      </c>
      <c r="BH161" s="203">
        <f t="shared" si="24"/>
        <v>0</v>
      </c>
      <c r="BI161" s="203">
        <f t="shared" si="25"/>
        <v>0</v>
      </c>
      <c r="BJ161" s="16" t="s">
        <v>80</v>
      </c>
      <c r="BK161" s="203">
        <f t="shared" si="26"/>
        <v>0</v>
      </c>
      <c r="BL161" s="16" t="s">
        <v>175</v>
      </c>
      <c r="BM161" s="202" t="s">
        <v>446</v>
      </c>
    </row>
    <row r="162" spans="1:65" s="2" customFormat="1" ht="21.75" customHeight="1">
      <c r="A162" s="32"/>
      <c r="B162" s="33"/>
      <c r="C162" s="190" t="s">
        <v>447</v>
      </c>
      <c r="D162" s="190" t="s">
        <v>126</v>
      </c>
      <c r="E162" s="191" t="s">
        <v>448</v>
      </c>
      <c r="F162" s="192" t="s">
        <v>449</v>
      </c>
      <c r="G162" s="193" t="s">
        <v>149</v>
      </c>
      <c r="H162" s="194">
        <v>134</v>
      </c>
      <c r="I162" s="195"/>
      <c r="J162" s="195"/>
      <c r="K162" s="196">
        <f t="shared" si="14"/>
        <v>0</v>
      </c>
      <c r="L162" s="192" t="s">
        <v>140</v>
      </c>
      <c r="M162" s="37"/>
      <c r="N162" s="197" t="s">
        <v>20</v>
      </c>
      <c r="O162" s="198" t="s">
        <v>41</v>
      </c>
      <c r="P162" s="199">
        <f t="shared" si="15"/>
        <v>0</v>
      </c>
      <c r="Q162" s="199">
        <f t="shared" si="16"/>
        <v>0</v>
      </c>
      <c r="R162" s="199">
        <f t="shared" si="17"/>
        <v>0</v>
      </c>
      <c r="S162" s="61"/>
      <c r="T162" s="200">
        <f t="shared" si="18"/>
        <v>0</v>
      </c>
      <c r="U162" s="200">
        <v>0.0019</v>
      </c>
      <c r="V162" s="200">
        <f t="shared" si="19"/>
        <v>0.2546</v>
      </c>
      <c r="W162" s="200">
        <v>0</v>
      </c>
      <c r="X162" s="201">
        <f t="shared" si="20"/>
        <v>0</v>
      </c>
      <c r="Y162" s="32"/>
      <c r="Z162" s="32"/>
      <c r="AA162" s="32"/>
      <c r="AB162" s="32"/>
      <c r="AC162" s="32"/>
      <c r="AD162" s="32"/>
      <c r="AE162" s="32"/>
      <c r="AR162" s="202" t="s">
        <v>175</v>
      </c>
      <c r="AT162" s="202" t="s">
        <v>126</v>
      </c>
      <c r="AU162" s="202" t="s">
        <v>82</v>
      </c>
      <c r="AY162" s="16" t="s">
        <v>122</v>
      </c>
      <c r="BE162" s="203">
        <f t="shared" si="21"/>
        <v>0</v>
      </c>
      <c r="BF162" s="203">
        <f t="shared" si="22"/>
        <v>0</v>
      </c>
      <c r="BG162" s="203">
        <f t="shared" si="23"/>
        <v>0</v>
      </c>
      <c r="BH162" s="203">
        <f t="shared" si="24"/>
        <v>0</v>
      </c>
      <c r="BI162" s="203">
        <f t="shared" si="25"/>
        <v>0</v>
      </c>
      <c r="BJ162" s="16" t="s">
        <v>80</v>
      </c>
      <c r="BK162" s="203">
        <f t="shared" si="26"/>
        <v>0</v>
      </c>
      <c r="BL162" s="16" t="s">
        <v>175</v>
      </c>
      <c r="BM162" s="202" t="s">
        <v>450</v>
      </c>
    </row>
    <row r="163" spans="1:65" s="2" customFormat="1" ht="21.75" customHeight="1">
      <c r="A163" s="32"/>
      <c r="B163" s="33"/>
      <c r="C163" s="190" t="s">
        <v>451</v>
      </c>
      <c r="D163" s="190" t="s">
        <v>126</v>
      </c>
      <c r="E163" s="191" t="s">
        <v>452</v>
      </c>
      <c r="F163" s="192" t="s">
        <v>453</v>
      </c>
      <c r="G163" s="193" t="s">
        <v>158</v>
      </c>
      <c r="H163" s="194">
        <v>2</v>
      </c>
      <c r="I163" s="195"/>
      <c r="J163" s="195"/>
      <c r="K163" s="196">
        <f t="shared" si="14"/>
        <v>0</v>
      </c>
      <c r="L163" s="192" t="s">
        <v>140</v>
      </c>
      <c r="M163" s="37"/>
      <c r="N163" s="197" t="s">
        <v>20</v>
      </c>
      <c r="O163" s="198" t="s">
        <v>41</v>
      </c>
      <c r="P163" s="199">
        <f t="shared" si="15"/>
        <v>0</v>
      </c>
      <c r="Q163" s="199">
        <f t="shared" si="16"/>
        <v>0</v>
      </c>
      <c r="R163" s="199">
        <f t="shared" si="17"/>
        <v>0</v>
      </c>
      <c r="S163" s="61"/>
      <c r="T163" s="200">
        <f t="shared" si="18"/>
        <v>0</v>
      </c>
      <c r="U163" s="200">
        <v>0.194</v>
      </c>
      <c r="V163" s="200">
        <f t="shared" si="19"/>
        <v>0.388</v>
      </c>
      <c r="W163" s="200">
        <v>0</v>
      </c>
      <c r="X163" s="201">
        <f t="shared" si="20"/>
        <v>0</v>
      </c>
      <c r="Y163" s="32"/>
      <c r="Z163" s="32"/>
      <c r="AA163" s="32"/>
      <c r="AB163" s="32"/>
      <c r="AC163" s="32"/>
      <c r="AD163" s="32"/>
      <c r="AE163" s="32"/>
      <c r="AR163" s="202" t="s">
        <v>175</v>
      </c>
      <c r="AT163" s="202" t="s">
        <v>126</v>
      </c>
      <c r="AU163" s="202" t="s">
        <v>82</v>
      </c>
      <c r="AY163" s="16" t="s">
        <v>122</v>
      </c>
      <c r="BE163" s="203">
        <f t="shared" si="21"/>
        <v>0</v>
      </c>
      <c r="BF163" s="203">
        <f t="shared" si="22"/>
        <v>0</v>
      </c>
      <c r="BG163" s="203">
        <f t="shared" si="23"/>
        <v>0</v>
      </c>
      <c r="BH163" s="203">
        <f t="shared" si="24"/>
        <v>0</v>
      </c>
      <c r="BI163" s="203">
        <f t="shared" si="25"/>
        <v>0</v>
      </c>
      <c r="BJ163" s="16" t="s">
        <v>80</v>
      </c>
      <c r="BK163" s="203">
        <f t="shared" si="26"/>
        <v>0</v>
      </c>
      <c r="BL163" s="16" t="s">
        <v>175</v>
      </c>
      <c r="BM163" s="202" t="s">
        <v>454</v>
      </c>
    </row>
    <row r="164" spans="1:65" s="2" customFormat="1" ht="21.75" customHeight="1">
      <c r="A164" s="32"/>
      <c r="B164" s="33"/>
      <c r="C164" s="190" t="s">
        <v>455</v>
      </c>
      <c r="D164" s="190" t="s">
        <v>126</v>
      </c>
      <c r="E164" s="191" t="s">
        <v>456</v>
      </c>
      <c r="F164" s="192" t="s">
        <v>457</v>
      </c>
      <c r="G164" s="193" t="s">
        <v>149</v>
      </c>
      <c r="H164" s="194">
        <v>217</v>
      </c>
      <c r="I164" s="195"/>
      <c r="J164" s="195"/>
      <c r="K164" s="196">
        <f t="shared" si="14"/>
        <v>0</v>
      </c>
      <c r="L164" s="192" t="s">
        <v>140</v>
      </c>
      <c r="M164" s="37"/>
      <c r="N164" s="197" t="s">
        <v>20</v>
      </c>
      <c r="O164" s="198" t="s">
        <v>41</v>
      </c>
      <c r="P164" s="199">
        <f t="shared" si="15"/>
        <v>0</v>
      </c>
      <c r="Q164" s="199">
        <f t="shared" si="16"/>
        <v>0</v>
      </c>
      <c r="R164" s="199">
        <f t="shared" si="17"/>
        <v>0</v>
      </c>
      <c r="S164" s="61"/>
      <c r="T164" s="200">
        <f t="shared" si="18"/>
        <v>0</v>
      </c>
      <c r="U164" s="200">
        <v>0</v>
      </c>
      <c r="V164" s="200">
        <f t="shared" si="19"/>
        <v>0</v>
      </c>
      <c r="W164" s="200">
        <v>0</v>
      </c>
      <c r="X164" s="201">
        <f t="shared" si="20"/>
        <v>0</v>
      </c>
      <c r="Y164" s="32"/>
      <c r="Z164" s="32"/>
      <c r="AA164" s="32"/>
      <c r="AB164" s="32"/>
      <c r="AC164" s="32"/>
      <c r="AD164" s="32"/>
      <c r="AE164" s="32"/>
      <c r="AR164" s="202" t="s">
        <v>175</v>
      </c>
      <c r="AT164" s="202" t="s">
        <v>126</v>
      </c>
      <c r="AU164" s="202" t="s">
        <v>82</v>
      </c>
      <c r="AY164" s="16" t="s">
        <v>122</v>
      </c>
      <c r="BE164" s="203">
        <f t="shared" si="21"/>
        <v>0</v>
      </c>
      <c r="BF164" s="203">
        <f t="shared" si="22"/>
        <v>0</v>
      </c>
      <c r="BG164" s="203">
        <f t="shared" si="23"/>
        <v>0</v>
      </c>
      <c r="BH164" s="203">
        <f t="shared" si="24"/>
        <v>0</v>
      </c>
      <c r="BI164" s="203">
        <f t="shared" si="25"/>
        <v>0</v>
      </c>
      <c r="BJ164" s="16" t="s">
        <v>80</v>
      </c>
      <c r="BK164" s="203">
        <f t="shared" si="26"/>
        <v>0</v>
      </c>
      <c r="BL164" s="16" t="s">
        <v>175</v>
      </c>
      <c r="BM164" s="202" t="s">
        <v>458</v>
      </c>
    </row>
    <row r="165" spans="1:65" s="2" customFormat="1" ht="21.75" customHeight="1">
      <c r="A165" s="32"/>
      <c r="B165" s="33"/>
      <c r="C165" s="221" t="s">
        <v>459</v>
      </c>
      <c r="D165" s="221" t="s">
        <v>167</v>
      </c>
      <c r="E165" s="222" t="s">
        <v>460</v>
      </c>
      <c r="F165" s="223" t="s">
        <v>461</v>
      </c>
      <c r="G165" s="224" t="s">
        <v>149</v>
      </c>
      <c r="H165" s="225">
        <v>217</v>
      </c>
      <c r="I165" s="226"/>
      <c r="J165" s="227"/>
      <c r="K165" s="228">
        <f t="shared" si="14"/>
        <v>0</v>
      </c>
      <c r="L165" s="223" t="s">
        <v>140</v>
      </c>
      <c r="M165" s="229"/>
      <c r="N165" s="230" t="s">
        <v>20</v>
      </c>
      <c r="O165" s="198" t="s">
        <v>41</v>
      </c>
      <c r="P165" s="199">
        <f t="shared" si="15"/>
        <v>0</v>
      </c>
      <c r="Q165" s="199">
        <f t="shared" si="16"/>
        <v>0</v>
      </c>
      <c r="R165" s="199">
        <f t="shared" si="17"/>
        <v>0</v>
      </c>
      <c r="S165" s="61"/>
      <c r="T165" s="200">
        <f t="shared" si="18"/>
        <v>0</v>
      </c>
      <c r="U165" s="200">
        <v>0.00035</v>
      </c>
      <c r="V165" s="200">
        <f t="shared" si="19"/>
        <v>0.07595</v>
      </c>
      <c r="W165" s="200">
        <v>0</v>
      </c>
      <c r="X165" s="201">
        <f t="shared" si="20"/>
        <v>0</v>
      </c>
      <c r="Y165" s="32"/>
      <c r="Z165" s="32"/>
      <c r="AA165" s="32"/>
      <c r="AB165" s="32"/>
      <c r="AC165" s="32"/>
      <c r="AD165" s="32"/>
      <c r="AE165" s="32"/>
      <c r="AR165" s="202" t="s">
        <v>242</v>
      </c>
      <c r="AT165" s="202" t="s">
        <v>167</v>
      </c>
      <c r="AU165" s="202" t="s">
        <v>82</v>
      </c>
      <c r="AY165" s="16" t="s">
        <v>122</v>
      </c>
      <c r="BE165" s="203">
        <f t="shared" si="21"/>
        <v>0</v>
      </c>
      <c r="BF165" s="203">
        <f t="shared" si="22"/>
        <v>0</v>
      </c>
      <c r="BG165" s="203">
        <f t="shared" si="23"/>
        <v>0</v>
      </c>
      <c r="BH165" s="203">
        <f t="shared" si="24"/>
        <v>0</v>
      </c>
      <c r="BI165" s="203">
        <f t="shared" si="25"/>
        <v>0</v>
      </c>
      <c r="BJ165" s="16" t="s">
        <v>80</v>
      </c>
      <c r="BK165" s="203">
        <f t="shared" si="26"/>
        <v>0</v>
      </c>
      <c r="BL165" s="16" t="s">
        <v>242</v>
      </c>
      <c r="BM165" s="202" t="s">
        <v>462</v>
      </c>
    </row>
    <row r="166" spans="1:65" s="2" customFormat="1" ht="21.75" customHeight="1">
      <c r="A166" s="32"/>
      <c r="B166" s="33"/>
      <c r="C166" s="221" t="s">
        <v>463</v>
      </c>
      <c r="D166" s="221" t="s">
        <v>167</v>
      </c>
      <c r="E166" s="222" t="s">
        <v>464</v>
      </c>
      <c r="F166" s="223" t="s">
        <v>465</v>
      </c>
      <c r="G166" s="224" t="s">
        <v>135</v>
      </c>
      <c r="H166" s="225">
        <v>15</v>
      </c>
      <c r="I166" s="226"/>
      <c r="J166" s="227"/>
      <c r="K166" s="228">
        <f t="shared" si="14"/>
        <v>0</v>
      </c>
      <c r="L166" s="223" t="s">
        <v>140</v>
      </c>
      <c r="M166" s="229"/>
      <c r="N166" s="230" t="s">
        <v>20</v>
      </c>
      <c r="O166" s="198" t="s">
        <v>41</v>
      </c>
      <c r="P166" s="199">
        <f t="shared" si="15"/>
        <v>0</v>
      </c>
      <c r="Q166" s="199">
        <f t="shared" si="16"/>
        <v>0</v>
      </c>
      <c r="R166" s="199">
        <f t="shared" si="17"/>
        <v>0</v>
      </c>
      <c r="S166" s="61"/>
      <c r="T166" s="200">
        <f t="shared" si="18"/>
        <v>0</v>
      </c>
      <c r="U166" s="200">
        <v>0</v>
      </c>
      <c r="V166" s="200">
        <f t="shared" si="19"/>
        <v>0</v>
      </c>
      <c r="W166" s="200">
        <v>0</v>
      </c>
      <c r="X166" s="201">
        <f t="shared" si="20"/>
        <v>0</v>
      </c>
      <c r="Y166" s="32"/>
      <c r="Z166" s="32"/>
      <c r="AA166" s="32"/>
      <c r="AB166" s="32"/>
      <c r="AC166" s="32"/>
      <c r="AD166" s="32"/>
      <c r="AE166" s="32"/>
      <c r="AR166" s="202" t="s">
        <v>234</v>
      </c>
      <c r="AT166" s="202" t="s">
        <v>167</v>
      </c>
      <c r="AU166" s="202" t="s">
        <v>82</v>
      </c>
      <c r="AY166" s="16" t="s">
        <v>122</v>
      </c>
      <c r="BE166" s="203">
        <f t="shared" si="21"/>
        <v>0</v>
      </c>
      <c r="BF166" s="203">
        <f t="shared" si="22"/>
        <v>0</v>
      </c>
      <c r="BG166" s="203">
        <f t="shared" si="23"/>
        <v>0</v>
      </c>
      <c r="BH166" s="203">
        <f t="shared" si="24"/>
        <v>0</v>
      </c>
      <c r="BI166" s="203">
        <f t="shared" si="25"/>
        <v>0</v>
      </c>
      <c r="BJ166" s="16" t="s">
        <v>80</v>
      </c>
      <c r="BK166" s="203">
        <f t="shared" si="26"/>
        <v>0</v>
      </c>
      <c r="BL166" s="16" t="s">
        <v>175</v>
      </c>
      <c r="BM166" s="202" t="s">
        <v>466</v>
      </c>
    </row>
    <row r="167" spans="1:65" s="2" customFormat="1" ht="16.5" customHeight="1">
      <c r="A167" s="32"/>
      <c r="B167" s="33"/>
      <c r="C167" s="221" t="s">
        <v>467</v>
      </c>
      <c r="D167" s="221" t="s">
        <v>167</v>
      </c>
      <c r="E167" s="222" t="s">
        <v>468</v>
      </c>
      <c r="F167" s="223" t="s">
        <v>469</v>
      </c>
      <c r="G167" s="224" t="s">
        <v>158</v>
      </c>
      <c r="H167" s="225">
        <v>4</v>
      </c>
      <c r="I167" s="226"/>
      <c r="J167" s="227"/>
      <c r="K167" s="228">
        <f t="shared" si="14"/>
        <v>0</v>
      </c>
      <c r="L167" s="223" t="s">
        <v>20</v>
      </c>
      <c r="M167" s="229"/>
      <c r="N167" s="230" t="s">
        <v>20</v>
      </c>
      <c r="O167" s="198" t="s">
        <v>41</v>
      </c>
      <c r="P167" s="199">
        <f t="shared" si="15"/>
        <v>0</v>
      </c>
      <c r="Q167" s="199">
        <f t="shared" si="16"/>
        <v>0</v>
      </c>
      <c r="R167" s="199">
        <f t="shared" si="17"/>
        <v>0</v>
      </c>
      <c r="S167" s="61"/>
      <c r="T167" s="200">
        <f t="shared" si="18"/>
        <v>0</v>
      </c>
      <c r="U167" s="200">
        <v>0</v>
      </c>
      <c r="V167" s="200">
        <f t="shared" si="19"/>
        <v>0</v>
      </c>
      <c r="W167" s="200">
        <v>0</v>
      </c>
      <c r="X167" s="201">
        <f t="shared" si="20"/>
        <v>0</v>
      </c>
      <c r="Y167" s="32"/>
      <c r="Z167" s="32"/>
      <c r="AA167" s="32"/>
      <c r="AB167" s="32"/>
      <c r="AC167" s="32"/>
      <c r="AD167" s="32"/>
      <c r="AE167" s="32"/>
      <c r="AR167" s="202" t="s">
        <v>234</v>
      </c>
      <c r="AT167" s="202" t="s">
        <v>167</v>
      </c>
      <c r="AU167" s="202" t="s">
        <v>82</v>
      </c>
      <c r="AY167" s="16" t="s">
        <v>122</v>
      </c>
      <c r="BE167" s="203">
        <f t="shared" si="21"/>
        <v>0</v>
      </c>
      <c r="BF167" s="203">
        <f t="shared" si="22"/>
        <v>0</v>
      </c>
      <c r="BG167" s="203">
        <f t="shared" si="23"/>
        <v>0</v>
      </c>
      <c r="BH167" s="203">
        <f t="shared" si="24"/>
        <v>0</v>
      </c>
      <c r="BI167" s="203">
        <f t="shared" si="25"/>
        <v>0</v>
      </c>
      <c r="BJ167" s="16" t="s">
        <v>80</v>
      </c>
      <c r="BK167" s="203">
        <f t="shared" si="26"/>
        <v>0</v>
      </c>
      <c r="BL167" s="16" t="s">
        <v>175</v>
      </c>
      <c r="BM167" s="202" t="s">
        <v>470</v>
      </c>
    </row>
    <row r="168" spans="1:65" s="2" customFormat="1" ht="21.75" customHeight="1">
      <c r="A168" s="32"/>
      <c r="B168" s="33"/>
      <c r="C168" s="190" t="s">
        <v>471</v>
      </c>
      <c r="D168" s="190" t="s">
        <v>126</v>
      </c>
      <c r="E168" s="191" t="s">
        <v>472</v>
      </c>
      <c r="F168" s="192" t="s">
        <v>473</v>
      </c>
      <c r="G168" s="193" t="s">
        <v>149</v>
      </c>
      <c r="H168" s="194">
        <v>123</v>
      </c>
      <c r="I168" s="195"/>
      <c r="J168" s="195"/>
      <c r="K168" s="196">
        <f t="shared" si="14"/>
        <v>0</v>
      </c>
      <c r="L168" s="192" t="s">
        <v>140</v>
      </c>
      <c r="M168" s="37"/>
      <c r="N168" s="197" t="s">
        <v>20</v>
      </c>
      <c r="O168" s="198" t="s">
        <v>41</v>
      </c>
      <c r="P168" s="199">
        <f t="shared" si="15"/>
        <v>0</v>
      </c>
      <c r="Q168" s="199">
        <f t="shared" si="16"/>
        <v>0</v>
      </c>
      <c r="R168" s="199">
        <f t="shared" si="17"/>
        <v>0</v>
      </c>
      <c r="S168" s="61"/>
      <c r="T168" s="200">
        <f t="shared" si="18"/>
        <v>0</v>
      </c>
      <c r="U168" s="200">
        <v>0</v>
      </c>
      <c r="V168" s="200">
        <f t="shared" si="19"/>
        <v>0</v>
      </c>
      <c r="W168" s="200">
        <v>0</v>
      </c>
      <c r="X168" s="201">
        <f t="shared" si="20"/>
        <v>0</v>
      </c>
      <c r="Y168" s="32"/>
      <c r="Z168" s="32"/>
      <c r="AA168" s="32"/>
      <c r="AB168" s="32"/>
      <c r="AC168" s="32"/>
      <c r="AD168" s="32"/>
      <c r="AE168" s="32"/>
      <c r="AR168" s="202" t="s">
        <v>175</v>
      </c>
      <c r="AT168" s="202" t="s">
        <v>126</v>
      </c>
      <c r="AU168" s="202" t="s">
        <v>82</v>
      </c>
      <c r="AY168" s="16" t="s">
        <v>122</v>
      </c>
      <c r="BE168" s="203">
        <f t="shared" si="21"/>
        <v>0</v>
      </c>
      <c r="BF168" s="203">
        <f t="shared" si="22"/>
        <v>0</v>
      </c>
      <c r="BG168" s="203">
        <f t="shared" si="23"/>
        <v>0</v>
      </c>
      <c r="BH168" s="203">
        <f t="shared" si="24"/>
        <v>0</v>
      </c>
      <c r="BI168" s="203">
        <f t="shared" si="25"/>
        <v>0</v>
      </c>
      <c r="BJ168" s="16" t="s">
        <v>80</v>
      </c>
      <c r="BK168" s="203">
        <f t="shared" si="26"/>
        <v>0</v>
      </c>
      <c r="BL168" s="16" t="s">
        <v>175</v>
      </c>
      <c r="BM168" s="202" t="s">
        <v>474</v>
      </c>
    </row>
    <row r="169" spans="1:65" s="2" customFormat="1" ht="21.75" customHeight="1">
      <c r="A169" s="32"/>
      <c r="B169" s="33"/>
      <c r="C169" s="190" t="s">
        <v>475</v>
      </c>
      <c r="D169" s="190" t="s">
        <v>126</v>
      </c>
      <c r="E169" s="191" t="s">
        <v>476</v>
      </c>
      <c r="F169" s="192" t="s">
        <v>477</v>
      </c>
      <c r="G169" s="193" t="s">
        <v>149</v>
      </c>
      <c r="H169" s="194">
        <v>14</v>
      </c>
      <c r="I169" s="195"/>
      <c r="J169" s="195"/>
      <c r="K169" s="196">
        <f t="shared" si="14"/>
        <v>0</v>
      </c>
      <c r="L169" s="192" t="s">
        <v>140</v>
      </c>
      <c r="M169" s="37"/>
      <c r="N169" s="197" t="s">
        <v>20</v>
      </c>
      <c r="O169" s="198" t="s">
        <v>41</v>
      </c>
      <c r="P169" s="199">
        <f t="shared" si="15"/>
        <v>0</v>
      </c>
      <c r="Q169" s="199">
        <f t="shared" si="16"/>
        <v>0</v>
      </c>
      <c r="R169" s="199">
        <f t="shared" si="17"/>
        <v>0</v>
      </c>
      <c r="S169" s="61"/>
      <c r="T169" s="200">
        <f t="shared" si="18"/>
        <v>0</v>
      </c>
      <c r="U169" s="200">
        <v>0</v>
      </c>
      <c r="V169" s="200">
        <f t="shared" si="19"/>
        <v>0</v>
      </c>
      <c r="W169" s="200">
        <v>0</v>
      </c>
      <c r="X169" s="201">
        <f t="shared" si="20"/>
        <v>0</v>
      </c>
      <c r="Y169" s="32"/>
      <c r="Z169" s="32"/>
      <c r="AA169" s="32"/>
      <c r="AB169" s="32"/>
      <c r="AC169" s="32"/>
      <c r="AD169" s="32"/>
      <c r="AE169" s="32"/>
      <c r="AR169" s="202" t="s">
        <v>175</v>
      </c>
      <c r="AT169" s="202" t="s">
        <v>126</v>
      </c>
      <c r="AU169" s="202" t="s">
        <v>82</v>
      </c>
      <c r="AY169" s="16" t="s">
        <v>122</v>
      </c>
      <c r="BE169" s="203">
        <f t="shared" si="21"/>
        <v>0</v>
      </c>
      <c r="BF169" s="203">
        <f t="shared" si="22"/>
        <v>0</v>
      </c>
      <c r="BG169" s="203">
        <f t="shared" si="23"/>
        <v>0</v>
      </c>
      <c r="BH169" s="203">
        <f t="shared" si="24"/>
        <v>0</v>
      </c>
      <c r="BI169" s="203">
        <f t="shared" si="25"/>
        <v>0</v>
      </c>
      <c r="BJ169" s="16" t="s">
        <v>80</v>
      </c>
      <c r="BK169" s="203">
        <f t="shared" si="26"/>
        <v>0</v>
      </c>
      <c r="BL169" s="16" t="s">
        <v>175</v>
      </c>
      <c r="BM169" s="202" t="s">
        <v>478</v>
      </c>
    </row>
    <row r="170" spans="1:65" s="2" customFormat="1" ht="21.75" customHeight="1">
      <c r="A170" s="32"/>
      <c r="B170" s="33"/>
      <c r="C170" s="190" t="s">
        <v>479</v>
      </c>
      <c r="D170" s="190" t="s">
        <v>126</v>
      </c>
      <c r="E170" s="191" t="s">
        <v>480</v>
      </c>
      <c r="F170" s="192" t="s">
        <v>481</v>
      </c>
      <c r="G170" s="193" t="s">
        <v>129</v>
      </c>
      <c r="H170" s="194">
        <v>15</v>
      </c>
      <c r="I170" s="195"/>
      <c r="J170" s="195"/>
      <c r="K170" s="196">
        <f t="shared" si="14"/>
        <v>0</v>
      </c>
      <c r="L170" s="192" t="s">
        <v>140</v>
      </c>
      <c r="M170" s="37"/>
      <c r="N170" s="197" t="s">
        <v>20</v>
      </c>
      <c r="O170" s="198" t="s">
        <v>41</v>
      </c>
      <c r="P170" s="199">
        <f t="shared" si="15"/>
        <v>0</v>
      </c>
      <c r="Q170" s="199">
        <f t="shared" si="16"/>
        <v>0</v>
      </c>
      <c r="R170" s="199">
        <f t="shared" si="17"/>
        <v>0</v>
      </c>
      <c r="S170" s="61"/>
      <c r="T170" s="200">
        <f t="shared" si="18"/>
        <v>0</v>
      </c>
      <c r="U170" s="200">
        <v>0</v>
      </c>
      <c r="V170" s="200">
        <f t="shared" si="19"/>
        <v>0</v>
      </c>
      <c r="W170" s="200">
        <v>0</v>
      </c>
      <c r="X170" s="201">
        <f t="shared" si="20"/>
        <v>0</v>
      </c>
      <c r="Y170" s="32"/>
      <c r="Z170" s="32"/>
      <c r="AA170" s="32"/>
      <c r="AB170" s="32"/>
      <c r="AC170" s="32"/>
      <c r="AD170" s="32"/>
      <c r="AE170" s="32"/>
      <c r="AR170" s="202" t="s">
        <v>175</v>
      </c>
      <c r="AT170" s="202" t="s">
        <v>126</v>
      </c>
      <c r="AU170" s="202" t="s">
        <v>82</v>
      </c>
      <c r="AY170" s="16" t="s">
        <v>122</v>
      </c>
      <c r="BE170" s="203">
        <f t="shared" si="21"/>
        <v>0</v>
      </c>
      <c r="BF170" s="203">
        <f t="shared" si="22"/>
        <v>0</v>
      </c>
      <c r="BG170" s="203">
        <f t="shared" si="23"/>
        <v>0</v>
      </c>
      <c r="BH170" s="203">
        <f t="shared" si="24"/>
        <v>0</v>
      </c>
      <c r="BI170" s="203">
        <f t="shared" si="25"/>
        <v>0</v>
      </c>
      <c r="BJ170" s="16" t="s">
        <v>80</v>
      </c>
      <c r="BK170" s="203">
        <f t="shared" si="26"/>
        <v>0</v>
      </c>
      <c r="BL170" s="16" t="s">
        <v>175</v>
      </c>
      <c r="BM170" s="202" t="s">
        <v>482</v>
      </c>
    </row>
    <row r="171" spans="1:65" s="2" customFormat="1" ht="21.75" customHeight="1">
      <c r="A171" s="32"/>
      <c r="B171" s="33"/>
      <c r="C171" s="190" t="s">
        <v>483</v>
      </c>
      <c r="D171" s="190" t="s">
        <v>126</v>
      </c>
      <c r="E171" s="191" t="s">
        <v>484</v>
      </c>
      <c r="F171" s="192" t="s">
        <v>485</v>
      </c>
      <c r="G171" s="193" t="s">
        <v>129</v>
      </c>
      <c r="H171" s="194">
        <v>15</v>
      </c>
      <c r="I171" s="195"/>
      <c r="J171" s="195"/>
      <c r="K171" s="196">
        <f t="shared" si="14"/>
        <v>0</v>
      </c>
      <c r="L171" s="192" t="s">
        <v>140</v>
      </c>
      <c r="M171" s="37"/>
      <c r="N171" s="197" t="s">
        <v>20</v>
      </c>
      <c r="O171" s="198" t="s">
        <v>41</v>
      </c>
      <c r="P171" s="199">
        <f t="shared" si="15"/>
        <v>0</v>
      </c>
      <c r="Q171" s="199">
        <f t="shared" si="16"/>
        <v>0</v>
      </c>
      <c r="R171" s="199">
        <f t="shared" si="17"/>
        <v>0</v>
      </c>
      <c r="S171" s="61"/>
      <c r="T171" s="200">
        <f t="shared" si="18"/>
        <v>0</v>
      </c>
      <c r="U171" s="200">
        <v>0</v>
      </c>
      <c r="V171" s="200">
        <f t="shared" si="19"/>
        <v>0</v>
      </c>
      <c r="W171" s="200">
        <v>0</v>
      </c>
      <c r="X171" s="201">
        <f t="shared" si="20"/>
        <v>0</v>
      </c>
      <c r="Y171" s="32"/>
      <c r="Z171" s="32"/>
      <c r="AA171" s="32"/>
      <c r="AB171" s="32"/>
      <c r="AC171" s="32"/>
      <c r="AD171" s="32"/>
      <c r="AE171" s="32"/>
      <c r="AR171" s="202" t="s">
        <v>175</v>
      </c>
      <c r="AT171" s="202" t="s">
        <v>126</v>
      </c>
      <c r="AU171" s="202" t="s">
        <v>82</v>
      </c>
      <c r="AY171" s="16" t="s">
        <v>122</v>
      </c>
      <c r="BE171" s="203">
        <f t="shared" si="21"/>
        <v>0</v>
      </c>
      <c r="BF171" s="203">
        <f t="shared" si="22"/>
        <v>0</v>
      </c>
      <c r="BG171" s="203">
        <f t="shared" si="23"/>
        <v>0</v>
      </c>
      <c r="BH171" s="203">
        <f t="shared" si="24"/>
        <v>0</v>
      </c>
      <c r="BI171" s="203">
        <f t="shared" si="25"/>
        <v>0</v>
      </c>
      <c r="BJ171" s="16" t="s">
        <v>80</v>
      </c>
      <c r="BK171" s="203">
        <f t="shared" si="26"/>
        <v>0</v>
      </c>
      <c r="BL171" s="16" t="s">
        <v>175</v>
      </c>
      <c r="BM171" s="202" t="s">
        <v>486</v>
      </c>
    </row>
    <row r="172" spans="1:65" s="2" customFormat="1" ht="21.75" customHeight="1">
      <c r="A172" s="32"/>
      <c r="B172" s="33"/>
      <c r="C172" s="190" t="s">
        <v>487</v>
      </c>
      <c r="D172" s="190" t="s">
        <v>126</v>
      </c>
      <c r="E172" s="191" t="s">
        <v>488</v>
      </c>
      <c r="F172" s="192" t="s">
        <v>489</v>
      </c>
      <c r="G172" s="193" t="s">
        <v>383</v>
      </c>
      <c r="H172" s="194">
        <v>55</v>
      </c>
      <c r="I172" s="195"/>
      <c r="J172" s="195"/>
      <c r="K172" s="196">
        <f t="shared" si="14"/>
        <v>0</v>
      </c>
      <c r="L172" s="192" t="s">
        <v>140</v>
      </c>
      <c r="M172" s="37"/>
      <c r="N172" s="197" t="s">
        <v>20</v>
      </c>
      <c r="O172" s="198" t="s">
        <v>41</v>
      </c>
      <c r="P172" s="199">
        <f t="shared" si="15"/>
        <v>0</v>
      </c>
      <c r="Q172" s="199">
        <f t="shared" si="16"/>
        <v>0</v>
      </c>
      <c r="R172" s="199">
        <f t="shared" si="17"/>
        <v>0</v>
      </c>
      <c r="S172" s="61"/>
      <c r="T172" s="200">
        <f t="shared" si="18"/>
        <v>0</v>
      </c>
      <c r="U172" s="200">
        <v>2.5E-05</v>
      </c>
      <c r="V172" s="200">
        <f t="shared" si="19"/>
        <v>0.0013750000000000001</v>
      </c>
      <c r="W172" s="200">
        <v>0</v>
      </c>
      <c r="X172" s="201">
        <f t="shared" si="20"/>
        <v>0</v>
      </c>
      <c r="Y172" s="32"/>
      <c r="Z172" s="32"/>
      <c r="AA172" s="32"/>
      <c r="AB172" s="32"/>
      <c r="AC172" s="32"/>
      <c r="AD172" s="32"/>
      <c r="AE172" s="32"/>
      <c r="AR172" s="202" t="s">
        <v>175</v>
      </c>
      <c r="AT172" s="202" t="s">
        <v>126</v>
      </c>
      <c r="AU172" s="202" t="s">
        <v>82</v>
      </c>
      <c r="AY172" s="16" t="s">
        <v>122</v>
      </c>
      <c r="BE172" s="203">
        <f t="shared" si="21"/>
        <v>0</v>
      </c>
      <c r="BF172" s="203">
        <f t="shared" si="22"/>
        <v>0</v>
      </c>
      <c r="BG172" s="203">
        <f t="shared" si="23"/>
        <v>0</v>
      </c>
      <c r="BH172" s="203">
        <f t="shared" si="24"/>
        <v>0</v>
      </c>
      <c r="BI172" s="203">
        <f t="shared" si="25"/>
        <v>0</v>
      </c>
      <c r="BJ172" s="16" t="s">
        <v>80</v>
      </c>
      <c r="BK172" s="203">
        <f t="shared" si="26"/>
        <v>0</v>
      </c>
      <c r="BL172" s="16" t="s">
        <v>175</v>
      </c>
      <c r="BM172" s="202" t="s">
        <v>490</v>
      </c>
    </row>
    <row r="173" spans="1:65" s="2" customFormat="1" ht="21.75" customHeight="1">
      <c r="A173" s="32"/>
      <c r="B173" s="33"/>
      <c r="C173" s="190" t="s">
        <v>491</v>
      </c>
      <c r="D173" s="190" t="s">
        <v>126</v>
      </c>
      <c r="E173" s="191" t="s">
        <v>492</v>
      </c>
      <c r="F173" s="192" t="s">
        <v>493</v>
      </c>
      <c r="G173" s="193" t="s">
        <v>383</v>
      </c>
      <c r="H173" s="194">
        <v>8</v>
      </c>
      <c r="I173" s="195"/>
      <c r="J173" s="195"/>
      <c r="K173" s="196">
        <f t="shared" si="14"/>
        <v>0</v>
      </c>
      <c r="L173" s="192" t="s">
        <v>140</v>
      </c>
      <c r="M173" s="37"/>
      <c r="N173" s="197" t="s">
        <v>20</v>
      </c>
      <c r="O173" s="198" t="s">
        <v>41</v>
      </c>
      <c r="P173" s="199">
        <f t="shared" si="15"/>
        <v>0</v>
      </c>
      <c r="Q173" s="199">
        <f t="shared" si="16"/>
        <v>0</v>
      </c>
      <c r="R173" s="199">
        <f t="shared" si="17"/>
        <v>0</v>
      </c>
      <c r="S173" s="61"/>
      <c r="T173" s="200">
        <f t="shared" si="18"/>
        <v>0</v>
      </c>
      <c r="U173" s="200">
        <v>0.3798</v>
      </c>
      <c r="V173" s="200">
        <f t="shared" si="19"/>
        <v>3.0384</v>
      </c>
      <c r="W173" s="200">
        <v>0</v>
      </c>
      <c r="X173" s="201">
        <f t="shared" si="20"/>
        <v>0</v>
      </c>
      <c r="Y173" s="32"/>
      <c r="Z173" s="32"/>
      <c r="AA173" s="32"/>
      <c r="AB173" s="32"/>
      <c r="AC173" s="32"/>
      <c r="AD173" s="32"/>
      <c r="AE173" s="32"/>
      <c r="AR173" s="202" t="s">
        <v>175</v>
      </c>
      <c r="AT173" s="202" t="s">
        <v>126</v>
      </c>
      <c r="AU173" s="202" t="s">
        <v>82</v>
      </c>
      <c r="AY173" s="16" t="s">
        <v>122</v>
      </c>
      <c r="BE173" s="203">
        <f t="shared" si="21"/>
        <v>0</v>
      </c>
      <c r="BF173" s="203">
        <f t="shared" si="22"/>
        <v>0</v>
      </c>
      <c r="BG173" s="203">
        <f t="shared" si="23"/>
        <v>0</v>
      </c>
      <c r="BH173" s="203">
        <f t="shared" si="24"/>
        <v>0</v>
      </c>
      <c r="BI173" s="203">
        <f t="shared" si="25"/>
        <v>0</v>
      </c>
      <c r="BJ173" s="16" t="s">
        <v>80</v>
      </c>
      <c r="BK173" s="203">
        <f t="shared" si="26"/>
        <v>0</v>
      </c>
      <c r="BL173" s="16" t="s">
        <v>175</v>
      </c>
      <c r="BM173" s="202" t="s">
        <v>494</v>
      </c>
    </row>
    <row r="174" spans="1:65" s="2" customFormat="1" ht="21.75" customHeight="1">
      <c r="A174" s="32"/>
      <c r="B174" s="33"/>
      <c r="C174" s="190" t="s">
        <v>495</v>
      </c>
      <c r="D174" s="190" t="s">
        <v>126</v>
      </c>
      <c r="E174" s="191" t="s">
        <v>496</v>
      </c>
      <c r="F174" s="192" t="s">
        <v>497</v>
      </c>
      <c r="G174" s="193" t="s">
        <v>383</v>
      </c>
      <c r="H174" s="194">
        <v>14</v>
      </c>
      <c r="I174" s="195"/>
      <c r="J174" s="195"/>
      <c r="K174" s="196">
        <f t="shared" si="14"/>
        <v>0</v>
      </c>
      <c r="L174" s="192" t="s">
        <v>140</v>
      </c>
      <c r="M174" s="37"/>
      <c r="N174" s="197" t="s">
        <v>20</v>
      </c>
      <c r="O174" s="198" t="s">
        <v>41</v>
      </c>
      <c r="P174" s="199">
        <f t="shared" si="15"/>
        <v>0</v>
      </c>
      <c r="Q174" s="199">
        <f t="shared" si="16"/>
        <v>0</v>
      </c>
      <c r="R174" s="199">
        <f t="shared" si="17"/>
        <v>0</v>
      </c>
      <c r="S174" s="61"/>
      <c r="T174" s="200">
        <f t="shared" si="18"/>
        <v>0</v>
      </c>
      <c r="U174" s="200">
        <v>0.5064</v>
      </c>
      <c r="V174" s="200">
        <f t="shared" si="19"/>
        <v>7.089599999999999</v>
      </c>
      <c r="W174" s="200">
        <v>0</v>
      </c>
      <c r="X174" s="201">
        <f t="shared" si="20"/>
        <v>0</v>
      </c>
      <c r="Y174" s="32"/>
      <c r="Z174" s="32"/>
      <c r="AA174" s="32"/>
      <c r="AB174" s="32"/>
      <c r="AC174" s="32"/>
      <c r="AD174" s="32"/>
      <c r="AE174" s="32"/>
      <c r="AR174" s="202" t="s">
        <v>175</v>
      </c>
      <c r="AT174" s="202" t="s">
        <v>126</v>
      </c>
      <c r="AU174" s="202" t="s">
        <v>82</v>
      </c>
      <c r="AY174" s="16" t="s">
        <v>122</v>
      </c>
      <c r="BE174" s="203">
        <f t="shared" si="21"/>
        <v>0</v>
      </c>
      <c r="BF174" s="203">
        <f t="shared" si="22"/>
        <v>0</v>
      </c>
      <c r="BG174" s="203">
        <f t="shared" si="23"/>
        <v>0</v>
      </c>
      <c r="BH174" s="203">
        <f t="shared" si="24"/>
        <v>0</v>
      </c>
      <c r="BI174" s="203">
        <f t="shared" si="25"/>
        <v>0</v>
      </c>
      <c r="BJ174" s="16" t="s">
        <v>80</v>
      </c>
      <c r="BK174" s="203">
        <f t="shared" si="26"/>
        <v>0</v>
      </c>
      <c r="BL174" s="16" t="s">
        <v>175</v>
      </c>
      <c r="BM174" s="202" t="s">
        <v>498</v>
      </c>
    </row>
    <row r="175" spans="1:65" s="2" customFormat="1" ht="21.75" customHeight="1">
      <c r="A175" s="32"/>
      <c r="B175" s="33"/>
      <c r="C175" s="190" t="s">
        <v>499</v>
      </c>
      <c r="D175" s="190" t="s">
        <v>126</v>
      </c>
      <c r="E175" s="191" t="s">
        <v>500</v>
      </c>
      <c r="F175" s="192" t="s">
        <v>501</v>
      </c>
      <c r="G175" s="193" t="s">
        <v>383</v>
      </c>
      <c r="H175" s="194">
        <v>8</v>
      </c>
      <c r="I175" s="195"/>
      <c r="J175" s="195"/>
      <c r="K175" s="196">
        <f t="shared" si="14"/>
        <v>0</v>
      </c>
      <c r="L175" s="192" t="s">
        <v>140</v>
      </c>
      <c r="M175" s="37"/>
      <c r="N175" s="197" t="s">
        <v>20</v>
      </c>
      <c r="O175" s="198" t="s">
        <v>41</v>
      </c>
      <c r="P175" s="199">
        <f t="shared" si="15"/>
        <v>0</v>
      </c>
      <c r="Q175" s="199">
        <f t="shared" si="16"/>
        <v>0</v>
      </c>
      <c r="R175" s="199">
        <f t="shared" si="17"/>
        <v>0</v>
      </c>
      <c r="S175" s="61"/>
      <c r="T175" s="200">
        <f t="shared" si="18"/>
        <v>0</v>
      </c>
      <c r="U175" s="200">
        <v>0.09013</v>
      </c>
      <c r="V175" s="200">
        <f t="shared" si="19"/>
        <v>0.72104</v>
      </c>
      <c r="W175" s="200">
        <v>0</v>
      </c>
      <c r="X175" s="201">
        <f t="shared" si="20"/>
        <v>0</v>
      </c>
      <c r="Y175" s="32"/>
      <c r="Z175" s="32"/>
      <c r="AA175" s="32"/>
      <c r="AB175" s="32"/>
      <c r="AC175" s="32"/>
      <c r="AD175" s="32"/>
      <c r="AE175" s="32"/>
      <c r="AR175" s="202" t="s">
        <v>175</v>
      </c>
      <c r="AT175" s="202" t="s">
        <v>126</v>
      </c>
      <c r="AU175" s="202" t="s">
        <v>82</v>
      </c>
      <c r="AY175" s="16" t="s">
        <v>122</v>
      </c>
      <c r="BE175" s="203">
        <f t="shared" si="21"/>
        <v>0</v>
      </c>
      <c r="BF175" s="203">
        <f t="shared" si="22"/>
        <v>0</v>
      </c>
      <c r="BG175" s="203">
        <f t="shared" si="23"/>
        <v>0</v>
      </c>
      <c r="BH175" s="203">
        <f t="shared" si="24"/>
        <v>0</v>
      </c>
      <c r="BI175" s="203">
        <f t="shared" si="25"/>
        <v>0</v>
      </c>
      <c r="BJ175" s="16" t="s">
        <v>80</v>
      </c>
      <c r="BK175" s="203">
        <f t="shared" si="26"/>
        <v>0</v>
      </c>
      <c r="BL175" s="16" t="s">
        <v>175</v>
      </c>
      <c r="BM175" s="202" t="s">
        <v>502</v>
      </c>
    </row>
    <row r="176" spans="1:65" s="2" customFormat="1" ht="21.75" customHeight="1">
      <c r="A176" s="32"/>
      <c r="B176" s="33"/>
      <c r="C176" s="190" t="s">
        <v>503</v>
      </c>
      <c r="D176" s="190" t="s">
        <v>126</v>
      </c>
      <c r="E176" s="191" t="s">
        <v>504</v>
      </c>
      <c r="F176" s="192" t="s">
        <v>505</v>
      </c>
      <c r="G176" s="193" t="s">
        <v>383</v>
      </c>
      <c r="H176" s="194">
        <v>14</v>
      </c>
      <c r="I176" s="195"/>
      <c r="J176" s="195"/>
      <c r="K176" s="196">
        <f t="shared" si="14"/>
        <v>0</v>
      </c>
      <c r="L176" s="192" t="s">
        <v>140</v>
      </c>
      <c r="M176" s="37"/>
      <c r="N176" s="197" t="s">
        <v>20</v>
      </c>
      <c r="O176" s="198" t="s">
        <v>41</v>
      </c>
      <c r="P176" s="199">
        <f t="shared" si="15"/>
        <v>0</v>
      </c>
      <c r="Q176" s="199">
        <f t="shared" si="16"/>
        <v>0</v>
      </c>
      <c r="R176" s="199">
        <f t="shared" si="17"/>
        <v>0</v>
      </c>
      <c r="S176" s="61"/>
      <c r="T176" s="200">
        <f t="shared" si="18"/>
        <v>0</v>
      </c>
      <c r="U176" s="200">
        <v>0.18025</v>
      </c>
      <c r="V176" s="200">
        <f t="shared" si="19"/>
        <v>2.5235</v>
      </c>
      <c r="W176" s="200">
        <v>0</v>
      </c>
      <c r="X176" s="201">
        <f t="shared" si="20"/>
        <v>0</v>
      </c>
      <c r="Y176" s="32"/>
      <c r="Z176" s="32"/>
      <c r="AA176" s="32"/>
      <c r="AB176" s="32"/>
      <c r="AC176" s="32"/>
      <c r="AD176" s="32"/>
      <c r="AE176" s="32"/>
      <c r="AR176" s="202" t="s">
        <v>175</v>
      </c>
      <c r="AT176" s="202" t="s">
        <v>126</v>
      </c>
      <c r="AU176" s="202" t="s">
        <v>82</v>
      </c>
      <c r="AY176" s="16" t="s">
        <v>122</v>
      </c>
      <c r="BE176" s="203">
        <f t="shared" si="21"/>
        <v>0</v>
      </c>
      <c r="BF176" s="203">
        <f t="shared" si="22"/>
        <v>0</v>
      </c>
      <c r="BG176" s="203">
        <f t="shared" si="23"/>
        <v>0</v>
      </c>
      <c r="BH176" s="203">
        <f t="shared" si="24"/>
        <v>0</v>
      </c>
      <c r="BI176" s="203">
        <f t="shared" si="25"/>
        <v>0</v>
      </c>
      <c r="BJ176" s="16" t="s">
        <v>80</v>
      </c>
      <c r="BK176" s="203">
        <f t="shared" si="26"/>
        <v>0</v>
      </c>
      <c r="BL176" s="16" t="s">
        <v>175</v>
      </c>
      <c r="BM176" s="202" t="s">
        <v>506</v>
      </c>
    </row>
    <row r="177" spans="1:65" s="2" customFormat="1" ht="21.75" customHeight="1">
      <c r="A177" s="32"/>
      <c r="B177" s="33"/>
      <c r="C177" s="190" t="s">
        <v>507</v>
      </c>
      <c r="D177" s="190" t="s">
        <v>126</v>
      </c>
      <c r="E177" s="191" t="s">
        <v>508</v>
      </c>
      <c r="F177" s="192" t="s">
        <v>509</v>
      </c>
      <c r="G177" s="193" t="s">
        <v>149</v>
      </c>
      <c r="H177" s="194">
        <v>16</v>
      </c>
      <c r="I177" s="195"/>
      <c r="J177" s="195"/>
      <c r="K177" s="196">
        <f t="shared" si="14"/>
        <v>0</v>
      </c>
      <c r="L177" s="192" t="s">
        <v>140</v>
      </c>
      <c r="M177" s="37"/>
      <c r="N177" s="197" t="s">
        <v>20</v>
      </c>
      <c r="O177" s="198" t="s">
        <v>41</v>
      </c>
      <c r="P177" s="199">
        <f t="shared" si="15"/>
        <v>0</v>
      </c>
      <c r="Q177" s="199">
        <f t="shared" si="16"/>
        <v>0</v>
      </c>
      <c r="R177" s="199">
        <f t="shared" si="17"/>
        <v>0</v>
      </c>
      <c r="S177" s="61"/>
      <c r="T177" s="200">
        <f t="shared" si="18"/>
        <v>0</v>
      </c>
      <c r="U177" s="200">
        <v>0.11934</v>
      </c>
      <c r="V177" s="200">
        <f t="shared" si="19"/>
        <v>1.90944</v>
      </c>
      <c r="W177" s="200">
        <v>0</v>
      </c>
      <c r="X177" s="201">
        <f t="shared" si="20"/>
        <v>0</v>
      </c>
      <c r="Y177" s="32"/>
      <c r="Z177" s="32"/>
      <c r="AA177" s="32"/>
      <c r="AB177" s="32"/>
      <c r="AC177" s="32"/>
      <c r="AD177" s="32"/>
      <c r="AE177" s="32"/>
      <c r="AR177" s="202" t="s">
        <v>175</v>
      </c>
      <c r="AT177" s="202" t="s">
        <v>126</v>
      </c>
      <c r="AU177" s="202" t="s">
        <v>82</v>
      </c>
      <c r="AY177" s="16" t="s">
        <v>122</v>
      </c>
      <c r="BE177" s="203">
        <f t="shared" si="21"/>
        <v>0</v>
      </c>
      <c r="BF177" s="203">
        <f t="shared" si="22"/>
        <v>0</v>
      </c>
      <c r="BG177" s="203">
        <f t="shared" si="23"/>
        <v>0</v>
      </c>
      <c r="BH177" s="203">
        <f t="shared" si="24"/>
        <v>0</v>
      </c>
      <c r="BI177" s="203">
        <f t="shared" si="25"/>
        <v>0</v>
      </c>
      <c r="BJ177" s="16" t="s">
        <v>80</v>
      </c>
      <c r="BK177" s="203">
        <f t="shared" si="26"/>
        <v>0</v>
      </c>
      <c r="BL177" s="16" t="s">
        <v>175</v>
      </c>
      <c r="BM177" s="202" t="s">
        <v>510</v>
      </c>
    </row>
    <row r="178" spans="1:65" s="2" customFormat="1" ht="16.5" customHeight="1">
      <c r="A178" s="32"/>
      <c r="B178" s="33"/>
      <c r="C178" s="221" t="s">
        <v>511</v>
      </c>
      <c r="D178" s="221" t="s">
        <v>167</v>
      </c>
      <c r="E178" s="222" t="s">
        <v>512</v>
      </c>
      <c r="F178" s="223" t="s">
        <v>513</v>
      </c>
      <c r="G178" s="224" t="s">
        <v>135</v>
      </c>
      <c r="H178" s="225">
        <v>16</v>
      </c>
      <c r="I178" s="226"/>
      <c r="J178" s="227"/>
      <c r="K178" s="228">
        <f t="shared" si="14"/>
        <v>0</v>
      </c>
      <c r="L178" s="223" t="s">
        <v>20</v>
      </c>
      <c r="M178" s="229"/>
      <c r="N178" s="230" t="s">
        <v>20</v>
      </c>
      <c r="O178" s="198" t="s">
        <v>41</v>
      </c>
      <c r="P178" s="199">
        <f t="shared" si="15"/>
        <v>0</v>
      </c>
      <c r="Q178" s="199">
        <f t="shared" si="16"/>
        <v>0</v>
      </c>
      <c r="R178" s="199">
        <f t="shared" si="17"/>
        <v>0</v>
      </c>
      <c r="S178" s="61"/>
      <c r="T178" s="200">
        <f t="shared" si="18"/>
        <v>0</v>
      </c>
      <c r="U178" s="200">
        <v>0</v>
      </c>
      <c r="V178" s="200">
        <f t="shared" si="19"/>
        <v>0</v>
      </c>
      <c r="W178" s="200">
        <v>0</v>
      </c>
      <c r="X178" s="201">
        <f t="shared" si="20"/>
        <v>0</v>
      </c>
      <c r="Y178" s="32"/>
      <c r="Z178" s="32"/>
      <c r="AA178" s="32"/>
      <c r="AB178" s="32"/>
      <c r="AC178" s="32"/>
      <c r="AD178" s="32"/>
      <c r="AE178" s="32"/>
      <c r="AR178" s="202" t="s">
        <v>234</v>
      </c>
      <c r="AT178" s="202" t="s">
        <v>167</v>
      </c>
      <c r="AU178" s="202" t="s">
        <v>82</v>
      </c>
      <c r="AY178" s="16" t="s">
        <v>122</v>
      </c>
      <c r="BE178" s="203">
        <f t="shared" si="21"/>
        <v>0</v>
      </c>
      <c r="BF178" s="203">
        <f t="shared" si="22"/>
        <v>0</v>
      </c>
      <c r="BG178" s="203">
        <f t="shared" si="23"/>
        <v>0</v>
      </c>
      <c r="BH178" s="203">
        <f t="shared" si="24"/>
        <v>0</v>
      </c>
      <c r="BI178" s="203">
        <f t="shared" si="25"/>
        <v>0</v>
      </c>
      <c r="BJ178" s="16" t="s">
        <v>80</v>
      </c>
      <c r="BK178" s="203">
        <f t="shared" si="26"/>
        <v>0</v>
      </c>
      <c r="BL178" s="16" t="s">
        <v>175</v>
      </c>
      <c r="BM178" s="202" t="s">
        <v>514</v>
      </c>
    </row>
    <row r="179" spans="1:65" s="2" customFormat="1" ht="33" customHeight="1">
      <c r="A179" s="32"/>
      <c r="B179" s="33"/>
      <c r="C179" s="190" t="s">
        <v>515</v>
      </c>
      <c r="D179" s="190" t="s">
        <v>126</v>
      </c>
      <c r="E179" s="191" t="s">
        <v>516</v>
      </c>
      <c r="F179" s="192" t="s">
        <v>517</v>
      </c>
      <c r="G179" s="193" t="s">
        <v>383</v>
      </c>
      <c r="H179" s="194">
        <v>41.3</v>
      </c>
      <c r="I179" s="195"/>
      <c r="J179" s="195"/>
      <c r="K179" s="196">
        <f t="shared" si="14"/>
        <v>0</v>
      </c>
      <c r="L179" s="192" t="s">
        <v>140</v>
      </c>
      <c r="M179" s="37"/>
      <c r="N179" s="197" t="s">
        <v>20</v>
      </c>
      <c r="O179" s="198" t="s">
        <v>41</v>
      </c>
      <c r="P179" s="199">
        <f t="shared" si="15"/>
        <v>0</v>
      </c>
      <c r="Q179" s="199">
        <f t="shared" si="16"/>
        <v>0</v>
      </c>
      <c r="R179" s="199">
        <f t="shared" si="17"/>
        <v>0</v>
      </c>
      <c r="S179" s="61"/>
      <c r="T179" s="200">
        <f t="shared" si="18"/>
        <v>0</v>
      </c>
      <c r="U179" s="200">
        <v>0.167</v>
      </c>
      <c r="V179" s="200">
        <f t="shared" si="19"/>
        <v>6.8971</v>
      </c>
      <c r="W179" s="200">
        <v>0</v>
      </c>
      <c r="X179" s="201">
        <f t="shared" si="20"/>
        <v>0</v>
      </c>
      <c r="Y179" s="32"/>
      <c r="Z179" s="32"/>
      <c r="AA179" s="32"/>
      <c r="AB179" s="32"/>
      <c r="AC179" s="32"/>
      <c r="AD179" s="32"/>
      <c r="AE179" s="32"/>
      <c r="AR179" s="202" t="s">
        <v>175</v>
      </c>
      <c r="AT179" s="202" t="s">
        <v>126</v>
      </c>
      <c r="AU179" s="202" t="s">
        <v>82</v>
      </c>
      <c r="AY179" s="16" t="s">
        <v>122</v>
      </c>
      <c r="BE179" s="203">
        <f t="shared" si="21"/>
        <v>0</v>
      </c>
      <c r="BF179" s="203">
        <f t="shared" si="22"/>
        <v>0</v>
      </c>
      <c r="BG179" s="203">
        <f t="shared" si="23"/>
        <v>0</v>
      </c>
      <c r="BH179" s="203">
        <f t="shared" si="24"/>
        <v>0</v>
      </c>
      <c r="BI179" s="203">
        <f t="shared" si="25"/>
        <v>0</v>
      </c>
      <c r="BJ179" s="16" t="s">
        <v>80</v>
      </c>
      <c r="BK179" s="203">
        <f t="shared" si="26"/>
        <v>0</v>
      </c>
      <c r="BL179" s="16" t="s">
        <v>175</v>
      </c>
      <c r="BM179" s="202" t="s">
        <v>518</v>
      </c>
    </row>
    <row r="180" spans="1:65" s="2" customFormat="1" ht="33" customHeight="1">
      <c r="A180" s="32"/>
      <c r="B180" s="33"/>
      <c r="C180" s="190" t="s">
        <v>519</v>
      </c>
      <c r="D180" s="190" t="s">
        <v>126</v>
      </c>
      <c r="E180" s="191" t="s">
        <v>520</v>
      </c>
      <c r="F180" s="192" t="s">
        <v>521</v>
      </c>
      <c r="G180" s="193" t="s">
        <v>383</v>
      </c>
      <c r="H180" s="194">
        <v>37</v>
      </c>
      <c r="I180" s="195"/>
      <c r="J180" s="195"/>
      <c r="K180" s="196">
        <f t="shared" si="14"/>
        <v>0</v>
      </c>
      <c r="L180" s="192" t="s">
        <v>140</v>
      </c>
      <c r="M180" s="37"/>
      <c r="N180" s="197" t="s">
        <v>20</v>
      </c>
      <c r="O180" s="198" t="s">
        <v>41</v>
      </c>
      <c r="P180" s="199">
        <f t="shared" si="15"/>
        <v>0</v>
      </c>
      <c r="Q180" s="199">
        <f t="shared" si="16"/>
        <v>0</v>
      </c>
      <c r="R180" s="199">
        <f t="shared" si="17"/>
        <v>0</v>
      </c>
      <c r="S180" s="61"/>
      <c r="T180" s="200">
        <f t="shared" si="18"/>
        <v>0</v>
      </c>
      <c r="U180" s="200">
        <v>0.08425</v>
      </c>
      <c r="V180" s="200">
        <f t="shared" si="19"/>
        <v>3.1172500000000003</v>
      </c>
      <c r="W180" s="200">
        <v>0</v>
      </c>
      <c r="X180" s="201">
        <f t="shared" si="20"/>
        <v>0</v>
      </c>
      <c r="Y180" s="32"/>
      <c r="Z180" s="32"/>
      <c r="AA180" s="32"/>
      <c r="AB180" s="32"/>
      <c r="AC180" s="32"/>
      <c r="AD180" s="32"/>
      <c r="AE180" s="32"/>
      <c r="AR180" s="202" t="s">
        <v>175</v>
      </c>
      <c r="AT180" s="202" t="s">
        <v>126</v>
      </c>
      <c r="AU180" s="202" t="s">
        <v>82</v>
      </c>
      <c r="AY180" s="16" t="s">
        <v>122</v>
      </c>
      <c r="BE180" s="203">
        <f t="shared" si="21"/>
        <v>0</v>
      </c>
      <c r="BF180" s="203">
        <f t="shared" si="22"/>
        <v>0</v>
      </c>
      <c r="BG180" s="203">
        <f t="shared" si="23"/>
        <v>0</v>
      </c>
      <c r="BH180" s="203">
        <f t="shared" si="24"/>
        <v>0</v>
      </c>
      <c r="BI180" s="203">
        <f t="shared" si="25"/>
        <v>0</v>
      </c>
      <c r="BJ180" s="16" t="s">
        <v>80</v>
      </c>
      <c r="BK180" s="203">
        <f t="shared" si="26"/>
        <v>0</v>
      </c>
      <c r="BL180" s="16" t="s">
        <v>175</v>
      </c>
      <c r="BM180" s="202" t="s">
        <v>522</v>
      </c>
    </row>
    <row r="181" spans="1:65" s="2" customFormat="1" ht="16.5" customHeight="1">
      <c r="A181" s="32"/>
      <c r="B181" s="33"/>
      <c r="C181" s="221" t="s">
        <v>523</v>
      </c>
      <c r="D181" s="221" t="s">
        <v>167</v>
      </c>
      <c r="E181" s="222" t="s">
        <v>524</v>
      </c>
      <c r="F181" s="223" t="s">
        <v>525</v>
      </c>
      <c r="G181" s="224" t="s">
        <v>326</v>
      </c>
      <c r="H181" s="225">
        <v>3814</v>
      </c>
      <c r="I181" s="226"/>
      <c r="J181" s="227"/>
      <c r="K181" s="228">
        <f t="shared" si="14"/>
        <v>0</v>
      </c>
      <c r="L181" s="223" t="s">
        <v>20</v>
      </c>
      <c r="M181" s="229"/>
      <c r="N181" s="230" t="s">
        <v>20</v>
      </c>
      <c r="O181" s="198" t="s">
        <v>41</v>
      </c>
      <c r="P181" s="199">
        <f t="shared" si="15"/>
        <v>0</v>
      </c>
      <c r="Q181" s="199">
        <f t="shared" si="16"/>
        <v>0</v>
      </c>
      <c r="R181" s="199">
        <f t="shared" si="17"/>
        <v>0</v>
      </c>
      <c r="S181" s="61"/>
      <c r="T181" s="200">
        <f t="shared" si="18"/>
        <v>0</v>
      </c>
      <c r="U181" s="200">
        <v>0</v>
      </c>
      <c r="V181" s="200">
        <f t="shared" si="19"/>
        <v>0</v>
      </c>
      <c r="W181" s="200">
        <v>0</v>
      </c>
      <c r="X181" s="201">
        <f t="shared" si="20"/>
        <v>0</v>
      </c>
      <c r="Y181" s="32"/>
      <c r="Z181" s="32"/>
      <c r="AA181" s="32"/>
      <c r="AB181" s="32"/>
      <c r="AC181" s="32"/>
      <c r="AD181" s="32"/>
      <c r="AE181" s="32"/>
      <c r="AR181" s="202" t="s">
        <v>234</v>
      </c>
      <c r="AT181" s="202" t="s">
        <v>167</v>
      </c>
      <c r="AU181" s="202" t="s">
        <v>82</v>
      </c>
      <c r="AY181" s="16" t="s">
        <v>122</v>
      </c>
      <c r="BE181" s="203">
        <f t="shared" si="21"/>
        <v>0</v>
      </c>
      <c r="BF181" s="203">
        <f t="shared" si="22"/>
        <v>0</v>
      </c>
      <c r="BG181" s="203">
        <f t="shared" si="23"/>
        <v>0</v>
      </c>
      <c r="BH181" s="203">
        <f t="shared" si="24"/>
        <v>0</v>
      </c>
      <c r="BI181" s="203">
        <f t="shared" si="25"/>
        <v>0</v>
      </c>
      <c r="BJ181" s="16" t="s">
        <v>80</v>
      </c>
      <c r="BK181" s="203">
        <f t="shared" si="26"/>
        <v>0</v>
      </c>
      <c r="BL181" s="16" t="s">
        <v>175</v>
      </c>
      <c r="BM181" s="202" t="s">
        <v>526</v>
      </c>
    </row>
    <row r="182" spans="1:65" s="2" customFormat="1" ht="16.5" customHeight="1">
      <c r="A182" s="32"/>
      <c r="B182" s="33"/>
      <c r="C182" s="221" t="s">
        <v>527</v>
      </c>
      <c r="D182" s="221" t="s">
        <v>167</v>
      </c>
      <c r="E182" s="222" t="s">
        <v>528</v>
      </c>
      <c r="F182" s="223" t="s">
        <v>529</v>
      </c>
      <c r="G182" s="224" t="s">
        <v>326</v>
      </c>
      <c r="H182" s="225">
        <v>14512</v>
      </c>
      <c r="I182" s="226"/>
      <c r="J182" s="227"/>
      <c r="K182" s="228">
        <f t="shared" si="14"/>
        <v>0</v>
      </c>
      <c r="L182" s="223" t="s">
        <v>20</v>
      </c>
      <c r="M182" s="229"/>
      <c r="N182" s="230" t="s">
        <v>20</v>
      </c>
      <c r="O182" s="198" t="s">
        <v>41</v>
      </c>
      <c r="P182" s="199">
        <f t="shared" si="15"/>
        <v>0</v>
      </c>
      <c r="Q182" s="199">
        <f t="shared" si="16"/>
        <v>0</v>
      </c>
      <c r="R182" s="199">
        <f t="shared" si="17"/>
        <v>0</v>
      </c>
      <c r="S182" s="61"/>
      <c r="T182" s="200">
        <f t="shared" si="18"/>
        <v>0</v>
      </c>
      <c r="U182" s="200">
        <v>0</v>
      </c>
      <c r="V182" s="200">
        <f t="shared" si="19"/>
        <v>0</v>
      </c>
      <c r="W182" s="200">
        <v>0</v>
      </c>
      <c r="X182" s="201">
        <f t="shared" si="20"/>
        <v>0</v>
      </c>
      <c r="Y182" s="32"/>
      <c r="Z182" s="32"/>
      <c r="AA182" s="32"/>
      <c r="AB182" s="32"/>
      <c r="AC182" s="32"/>
      <c r="AD182" s="32"/>
      <c r="AE182" s="32"/>
      <c r="AR182" s="202" t="s">
        <v>234</v>
      </c>
      <c r="AT182" s="202" t="s">
        <v>167</v>
      </c>
      <c r="AU182" s="202" t="s">
        <v>82</v>
      </c>
      <c r="AY182" s="16" t="s">
        <v>122</v>
      </c>
      <c r="BE182" s="203">
        <f t="shared" si="21"/>
        <v>0</v>
      </c>
      <c r="BF182" s="203">
        <f t="shared" si="22"/>
        <v>0</v>
      </c>
      <c r="BG182" s="203">
        <f t="shared" si="23"/>
        <v>0</v>
      </c>
      <c r="BH182" s="203">
        <f t="shared" si="24"/>
        <v>0</v>
      </c>
      <c r="BI182" s="203">
        <f t="shared" si="25"/>
        <v>0</v>
      </c>
      <c r="BJ182" s="16" t="s">
        <v>80</v>
      </c>
      <c r="BK182" s="203">
        <f t="shared" si="26"/>
        <v>0</v>
      </c>
      <c r="BL182" s="16" t="s">
        <v>175</v>
      </c>
      <c r="BM182" s="202" t="s">
        <v>530</v>
      </c>
    </row>
    <row r="183" spans="1:65" s="2" customFormat="1" ht="16.5" customHeight="1">
      <c r="A183" s="32"/>
      <c r="B183" s="33"/>
      <c r="C183" s="221" t="s">
        <v>531</v>
      </c>
      <c r="D183" s="221" t="s">
        <v>167</v>
      </c>
      <c r="E183" s="222" t="s">
        <v>532</v>
      </c>
      <c r="F183" s="223" t="s">
        <v>533</v>
      </c>
      <c r="G183" s="224" t="s">
        <v>326</v>
      </c>
      <c r="H183" s="225">
        <v>34191</v>
      </c>
      <c r="I183" s="226"/>
      <c r="J183" s="227"/>
      <c r="K183" s="228">
        <f t="shared" si="14"/>
        <v>0</v>
      </c>
      <c r="L183" s="223" t="s">
        <v>20</v>
      </c>
      <c r="M183" s="229"/>
      <c r="N183" s="230" t="s">
        <v>20</v>
      </c>
      <c r="O183" s="198" t="s">
        <v>41</v>
      </c>
      <c r="P183" s="199">
        <f t="shared" si="15"/>
        <v>0</v>
      </c>
      <c r="Q183" s="199">
        <f t="shared" si="16"/>
        <v>0</v>
      </c>
      <c r="R183" s="199">
        <f t="shared" si="17"/>
        <v>0</v>
      </c>
      <c r="S183" s="61"/>
      <c r="T183" s="200">
        <f t="shared" si="18"/>
        <v>0</v>
      </c>
      <c r="U183" s="200">
        <v>0</v>
      </c>
      <c r="V183" s="200">
        <f t="shared" si="19"/>
        <v>0</v>
      </c>
      <c r="W183" s="200">
        <v>0</v>
      </c>
      <c r="X183" s="201">
        <f t="shared" si="20"/>
        <v>0</v>
      </c>
      <c r="Y183" s="32"/>
      <c r="Z183" s="32"/>
      <c r="AA183" s="32"/>
      <c r="AB183" s="32"/>
      <c r="AC183" s="32"/>
      <c r="AD183" s="32"/>
      <c r="AE183" s="32"/>
      <c r="AR183" s="202" t="s">
        <v>234</v>
      </c>
      <c r="AT183" s="202" t="s">
        <v>167</v>
      </c>
      <c r="AU183" s="202" t="s">
        <v>82</v>
      </c>
      <c r="AY183" s="16" t="s">
        <v>122</v>
      </c>
      <c r="BE183" s="203">
        <f t="shared" si="21"/>
        <v>0</v>
      </c>
      <c r="BF183" s="203">
        <f t="shared" si="22"/>
        <v>0</v>
      </c>
      <c r="BG183" s="203">
        <f t="shared" si="23"/>
        <v>0</v>
      </c>
      <c r="BH183" s="203">
        <f t="shared" si="24"/>
        <v>0</v>
      </c>
      <c r="BI183" s="203">
        <f t="shared" si="25"/>
        <v>0</v>
      </c>
      <c r="BJ183" s="16" t="s">
        <v>80</v>
      </c>
      <c r="BK183" s="203">
        <f t="shared" si="26"/>
        <v>0</v>
      </c>
      <c r="BL183" s="16" t="s">
        <v>175</v>
      </c>
      <c r="BM183" s="202" t="s">
        <v>534</v>
      </c>
    </row>
    <row r="184" spans="1:65" s="2" customFormat="1" ht="16.5" customHeight="1">
      <c r="A184" s="32"/>
      <c r="B184" s="33"/>
      <c r="C184" s="221" t="s">
        <v>535</v>
      </c>
      <c r="D184" s="221" t="s">
        <v>167</v>
      </c>
      <c r="E184" s="222" t="s">
        <v>536</v>
      </c>
      <c r="F184" s="223" t="s">
        <v>537</v>
      </c>
      <c r="G184" s="224" t="s">
        <v>326</v>
      </c>
      <c r="H184" s="225">
        <v>4740</v>
      </c>
      <c r="I184" s="226"/>
      <c r="J184" s="227"/>
      <c r="K184" s="228">
        <f t="shared" si="14"/>
        <v>0</v>
      </c>
      <c r="L184" s="223" t="s">
        <v>20</v>
      </c>
      <c r="M184" s="229"/>
      <c r="N184" s="230" t="s">
        <v>20</v>
      </c>
      <c r="O184" s="198" t="s">
        <v>41</v>
      </c>
      <c r="P184" s="199">
        <f t="shared" si="15"/>
        <v>0</v>
      </c>
      <c r="Q184" s="199">
        <f t="shared" si="16"/>
        <v>0</v>
      </c>
      <c r="R184" s="199">
        <f t="shared" si="17"/>
        <v>0</v>
      </c>
      <c r="S184" s="61"/>
      <c r="T184" s="200">
        <f t="shared" si="18"/>
        <v>0</v>
      </c>
      <c r="U184" s="200">
        <v>0</v>
      </c>
      <c r="V184" s="200">
        <f t="shared" si="19"/>
        <v>0</v>
      </c>
      <c r="W184" s="200">
        <v>0</v>
      </c>
      <c r="X184" s="201">
        <f t="shared" si="20"/>
        <v>0</v>
      </c>
      <c r="Y184" s="32"/>
      <c r="Z184" s="32"/>
      <c r="AA184" s="32"/>
      <c r="AB184" s="32"/>
      <c r="AC184" s="32"/>
      <c r="AD184" s="32"/>
      <c r="AE184" s="32"/>
      <c r="AR184" s="202" t="s">
        <v>234</v>
      </c>
      <c r="AT184" s="202" t="s">
        <v>167</v>
      </c>
      <c r="AU184" s="202" t="s">
        <v>82</v>
      </c>
      <c r="AY184" s="16" t="s">
        <v>122</v>
      </c>
      <c r="BE184" s="203">
        <f t="shared" si="21"/>
        <v>0</v>
      </c>
      <c r="BF184" s="203">
        <f t="shared" si="22"/>
        <v>0</v>
      </c>
      <c r="BG184" s="203">
        <f t="shared" si="23"/>
        <v>0</v>
      </c>
      <c r="BH184" s="203">
        <f t="shared" si="24"/>
        <v>0</v>
      </c>
      <c r="BI184" s="203">
        <f t="shared" si="25"/>
        <v>0</v>
      </c>
      <c r="BJ184" s="16" t="s">
        <v>80</v>
      </c>
      <c r="BK184" s="203">
        <f t="shared" si="26"/>
        <v>0</v>
      </c>
      <c r="BL184" s="16" t="s">
        <v>175</v>
      </c>
      <c r="BM184" s="202" t="s">
        <v>538</v>
      </c>
    </row>
    <row r="185" spans="1:65" s="2" customFormat="1" ht="16.5" customHeight="1">
      <c r="A185" s="32"/>
      <c r="B185" s="33"/>
      <c r="C185" s="221" t="s">
        <v>539</v>
      </c>
      <c r="D185" s="221" t="s">
        <v>167</v>
      </c>
      <c r="E185" s="222" t="s">
        <v>540</v>
      </c>
      <c r="F185" s="223" t="s">
        <v>541</v>
      </c>
      <c r="G185" s="224" t="s">
        <v>383</v>
      </c>
      <c r="H185" s="225">
        <v>5.9</v>
      </c>
      <c r="I185" s="226"/>
      <c r="J185" s="227"/>
      <c r="K185" s="228">
        <f t="shared" si="14"/>
        <v>0</v>
      </c>
      <c r="L185" s="223" t="s">
        <v>20</v>
      </c>
      <c r="M185" s="229"/>
      <c r="N185" s="230" t="s">
        <v>20</v>
      </c>
      <c r="O185" s="198" t="s">
        <v>41</v>
      </c>
      <c r="P185" s="199">
        <f t="shared" si="15"/>
        <v>0</v>
      </c>
      <c r="Q185" s="199">
        <f t="shared" si="16"/>
        <v>0</v>
      </c>
      <c r="R185" s="199">
        <f t="shared" si="17"/>
        <v>0</v>
      </c>
      <c r="S185" s="61"/>
      <c r="T185" s="200">
        <f t="shared" si="18"/>
        <v>0</v>
      </c>
      <c r="U185" s="200">
        <v>0</v>
      </c>
      <c r="V185" s="200">
        <f t="shared" si="19"/>
        <v>0</v>
      </c>
      <c r="W185" s="200">
        <v>0</v>
      </c>
      <c r="X185" s="201">
        <f t="shared" si="20"/>
        <v>0</v>
      </c>
      <c r="Y185" s="32"/>
      <c r="Z185" s="32"/>
      <c r="AA185" s="32"/>
      <c r="AB185" s="32"/>
      <c r="AC185" s="32"/>
      <c r="AD185" s="32"/>
      <c r="AE185" s="32"/>
      <c r="AR185" s="202" t="s">
        <v>234</v>
      </c>
      <c r="AT185" s="202" t="s">
        <v>167</v>
      </c>
      <c r="AU185" s="202" t="s">
        <v>82</v>
      </c>
      <c r="AY185" s="16" t="s">
        <v>122</v>
      </c>
      <c r="BE185" s="203">
        <f t="shared" si="21"/>
        <v>0</v>
      </c>
      <c r="BF185" s="203">
        <f t="shared" si="22"/>
        <v>0</v>
      </c>
      <c r="BG185" s="203">
        <f t="shared" si="23"/>
        <v>0</v>
      </c>
      <c r="BH185" s="203">
        <f t="shared" si="24"/>
        <v>0</v>
      </c>
      <c r="BI185" s="203">
        <f t="shared" si="25"/>
        <v>0</v>
      </c>
      <c r="BJ185" s="16" t="s">
        <v>80</v>
      </c>
      <c r="BK185" s="203">
        <f t="shared" si="26"/>
        <v>0</v>
      </c>
      <c r="BL185" s="16" t="s">
        <v>175</v>
      </c>
      <c r="BM185" s="202" t="s">
        <v>542</v>
      </c>
    </row>
    <row r="186" spans="2:63" s="12" customFormat="1" ht="25.9" customHeight="1">
      <c r="B186" s="173"/>
      <c r="C186" s="174"/>
      <c r="D186" s="175" t="s">
        <v>71</v>
      </c>
      <c r="E186" s="176" t="s">
        <v>543</v>
      </c>
      <c r="F186" s="176" t="s">
        <v>544</v>
      </c>
      <c r="G186" s="174"/>
      <c r="H186" s="174"/>
      <c r="I186" s="177"/>
      <c r="J186" s="177"/>
      <c r="K186" s="178">
        <f>BK186</f>
        <v>0</v>
      </c>
      <c r="L186" s="174"/>
      <c r="M186" s="179"/>
      <c r="N186" s="180"/>
      <c r="O186" s="181"/>
      <c r="P186" s="181"/>
      <c r="Q186" s="182">
        <f>Q187+Q189+Q194+Q200</f>
        <v>0</v>
      </c>
      <c r="R186" s="182">
        <f>R187+R189+R194+R200</f>
        <v>0</v>
      </c>
      <c r="S186" s="181"/>
      <c r="T186" s="183">
        <f>T187+T189+T194+T200</f>
        <v>0</v>
      </c>
      <c r="U186" s="181"/>
      <c r="V186" s="183">
        <f>V187+V189+V194+V200</f>
        <v>0</v>
      </c>
      <c r="W186" s="181"/>
      <c r="X186" s="184">
        <f>X187+X189+X194+X200</f>
        <v>0</v>
      </c>
      <c r="AR186" s="185" t="s">
        <v>172</v>
      </c>
      <c r="AT186" s="186" t="s">
        <v>71</v>
      </c>
      <c r="AU186" s="186" t="s">
        <v>72</v>
      </c>
      <c r="AY186" s="185" t="s">
        <v>122</v>
      </c>
      <c r="BK186" s="187">
        <f>BK187+BK189+BK194+BK200</f>
        <v>0</v>
      </c>
    </row>
    <row r="187" spans="2:63" s="12" customFormat="1" ht="22.9" customHeight="1">
      <c r="B187" s="173"/>
      <c r="C187" s="174"/>
      <c r="D187" s="175" t="s">
        <v>71</v>
      </c>
      <c r="E187" s="188" t="s">
        <v>545</v>
      </c>
      <c r="F187" s="188" t="s">
        <v>546</v>
      </c>
      <c r="G187" s="174"/>
      <c r="H187" s="174"/>
      <c r="I187" s="177"/>
      <c r="J187" s="177"/>
      <c r="K187" s="189">
        <f>BK187</f>
        <v>0</v>
      </c>
      <c r="L187" s="174"/>
      <c r="M187" s="179"/>
      <c r="N187" s="180"/>
      <c r="O187" s="181"/>
      <c r="P187" s="181"/>
      <c r="Q187" s="182">
        <f>Q188</f>
        <v>0</v>
      </c>
      <c r="R187" s="182">
        <f>R188</f>
        <v>0</v>
      </c>
      <c r="S187" s="181"/>
      <c r="T187" s="183">
        <f>T188</f>
        <v>0</v>
      </c>
      <c r="U187" s="181"/>
      <c r="V187" s="183">
        <f>V188</f>
        <v>0</v>
      </c>
      <c r="W187" s="181"/>
      <c r="X187" s="184">
        <f>X188</f>
        <v>0</v>
      </c>
      <c r="AR187" s="185" t="s">
        <v>172</v>
      </c>
      <c r="AT187" s="186" t="s">
        <v>71</v>
      </c>
      <c r="AU187" s="186" t="s">
        <v>80</v>
      </c>
      <c r="AY187" s="185" t="s">
        <v>122</v>
      </c>
      <c r="BK187" s="187">
        <f>BK188</f>
        <v>0</v>
      </c>
    </row>
    <row r="188" spans="1:65" s="2" customFormat="1" ht="21.75" customHeight="1">
      <c r="A188" s="32"/>
      <c r="B188" s="33"/>
      <c r="C188" s="190" t="s">
        <v>547</v>
      </c>
      <c r="D188" s="190" t="s">
        <v>126</v>
      </c>
      <c r="E188" s="191" t="s">
        <v>548</v>
      </c>
      <c r="F188" s="192" t="s">
        <v>549</v>
      </c>
      <c r="G188" s="193" t="s">
        <v>135</v>
      </c>
      <c r="H188" s="194">
        <v>5</v>
      </c>
      <c r="I188" s="195"/>
      <c r="J188" s="195"/>
      <c r="K188" s="196">
        <f>ROUND(P188*H188,2)</f>
        <v>0</v>
      </c>
      <c r="L188" s="192" t="s">
        <v>140</v>
      </c>
      <c r="M188" s="37"/>
      <c r="N188" s="197" t="s">
        <v>20</v>
      </c>
      <c r="O188" s="198" t="s">
        <v>41</v>
      </c>
      <c r="P188" s="199">
        <f>I188+J188</f>
        <v>0</v>
      </c>
      <c r="Q188" s="199">
        <f>ROUND(I188*H188,2)</f>
        <v>0</v>
      </c>
      <c r="R188" s="199">
        <f>ROUND(J188*H188,2)</f>
        <v>0</v>
      </c>
      <c r="S188" s="61"/>
      <c r="T188" s="200">
        <f>S188*H188</f>
        <v>0</v>
      </c>
      <c r="U188" s="200">
        <v>0</v>
      </c>
      <c r="V188" s="200">
        <f>U188*H188</f>
        <v>0</v>
      </c>
      <c r="W188" s="200">
        <v>0</v>
      </c>
      <c r="X188" s="201">
        <f>W188*H188</f>
        <v>0</v>
      </c>
      <c r="Y188" s="32"/>
      <c r="Z188" s="32"/>
      <c r="AA188" s="32"/>
      <c r="AB188" s="32"/>
      <c r="AC188" s="32"/>
      <c r="AD188" s="32"/>
      <c r="AE188" s="32"/>
      <c r="AR188" s="202" t="s">
        <v>550</v>
      </c>
      <c r="AT188" s="202" t="s">
        <v>126</v>
      </c>
      <c r="AU188" s="202" t="s">
        <v>82</v>
      </c>
      <c r="AY188" s="16" t="s">
        <v>122</v>
      </c>
      <c r="BE188" s="203">
        <f>IF(O188="základní",K188,0)</f>
        <v>0</v>
      </c>
      <c r="BF188" s="203">
        <f>IF(O188="snížená",K188,0)</f>
        <v>0</v>
      </c>
      <c r="BG188" s="203">
        <f>IF(O188="zákl. přenesená",K188,0)</f>
        <v>0</v>
      </c>
      <c r="BH188" s="203">
        <f>IF(O188="sníž. přenesená",K188,0)</f>
        <v>0</v>
      </c>
      <c r="BI188" s="203">
        <f>IF(O188="nulová",K188,0)</f>
        <v>0</v>
      </c>
      <c r="BJ188" s="16" t="s">
        <v>80</v>
      </c>
      <c r="BK188" s="203">
        <f>ROUND(P188*H188,2)</f>
        <v>0</v>
      </c>
      <c r="BL188" s="16" t="s">
        <v>550</v>
      </c>
      <c r="BM188" s="202" t="s">
        <v>551</v>
      </c>
    </row>
    <row r="189" spans="2:63" s="12" customFormat="1" ht="22.9" customHeight="1">
      <c r="B189" s="173"/>
      <c r="C189" s="174"/>
      <c r="D189" s="175" t="s">
        <v>71</v>
      </c>
      <c r="E189" s="188" t="s">
        <v>552</v>
      </c>
      <c r="F189" s="188" t="s">
        <v>553</v>
      </c>
      <c r="G189" s="174"/>
      <c r="H189" s="174"/>
      <c r="I189" s="177"/>
      <c r="J189" s="177"/>
      <c r="K189" s="189">
        <f>BK189</f>
        <v>0</v>
      </c>
      <c r="L189" s="174"/>
      <c r="M189" s="179"/>
      <c r="N189" s="180"/>
      <c r="O189" s="181"/>
      <c r="P189" s="181"/>
      <c r="Q189" s="182">
        <f>SUM(Q190:Q193)</f>
        <v>0</v>
      </c>
      <c r="R189" s="182">
        <f>SUM(R190:R193)</f>
        <v>0</v>
      </c>
      <c r="S189" s="181"/>
      <c r="T189" s="183">
        <f>SUM(T190:T193)</f>
        <v>0</v>
      </c>
      <c r="U189" s="181"/>
      <c r="V189" s="183">
        <f>SUM(V190:V193)</f>
        <v>0</v>
      </c>
      <c r="W189" s="181"/>
      <c r="X189" s="184">
        <f>SUM(X190:X193)</f>
        <v>0</v>
      </c>
      <c r="AR189" s="185" t="s">
        <v>172</v>
      </c>
      <c r="AT189" s="186" t="s">
        <v>71</v>
      </c>
      <c r="AU189" s="186" t="s">
        <v>80</v>
      </c>
      <c r="AY189" s="185" t="s">
        <v>122</v>
      </c>
      <c r="BK189" s="187">
        <f>SUM(BK190:BK193)</f>
        <v>0</v>
      </c>
    </row>
    <row r="190" spans="1:65" s="2" customFormat="1" ht="21.75" customHeight="1">
      <c r="A190" s="32"/>
      <c r="B190" s="33"/>
      <c r="C190" s="190" t="s">
        <v>554</v>
      </c>
      <c r="D190" s="190" t="s">
        <v>126</v>
      </c>
      <c r="E190" s="191" t="s">
        <v>555</v>
      </c>
      <c r="F190" s="192" t="s">
        <v>553</v>
      </c>
      <c r="G190" s="193" t="s">
        <v>556</v>
      </c>
      <c r="H190" s="194">
        <v>1</v>
      </c>
      <c r="I190" s="195"/>
      <c r="J190" s="195"/>
      <c r="K190" s="196">
        <f>ROUND(P190*H190,2)</f>
        <v>0</v>
      </c>
      <c r="L190" s="192" t="s">
        <v>140</v>
      </c>
      <c r="M190" s="37"/>
      <c r="N190" s="197" t="s">
        <v>20</v>
      </c>
      <c r="O190" s="198" t="s">
        <v>41</v>
      </c>
      <c r="P190" s="199">
        <f>I190+J190</f>
        <v>0</v>
      </c>
      <c r="Q190" s="199">
        <f>ROUND(I190*H190,2)</f>
        <v>0</v>
      </c>
      <c r="R190" s="199">
        <f>ROUND(J190*H190,2)</f>
        <v>0</v>
      </c>
      <c r="S190" s="61"/>
      <c r="T190" s="200">
        <f>S190*H190</f>
        <v>0</v>
      </c>
      <c r="U190" s="200">
        <v>0</v>
      </c>
      <c r="V190" s="200">
        <f>U190*H190</f>
        <v>0</v>
      </c>
      <c r="W190" s="200">
        <v>0</v>
      </c>
      <c r="X190" s="201">
        <f>W190*H190</f>
        <v>0</v>
      </c>
      <c r="Y190" s="32"/>
      <c r="Z190" s="32"/>
      <c r="AA190" s="32"/>
      <c r="AB190" s="32"/>
      <c r="AC190" s="32"/>
      <c r="AD190" s="32"/>
      <c r="AE190" s="32"/>
      <c r="AR190" s="202" t="s">
        <v>550</v>
      </c>
      <c r="AT190" s="202" t="s">
        <v>126</v>
      </c>
      <c r="AU190" s="202" t="s">
        <v>82</v>
      </c>
      <c r="AY190" s="16" t="s">
        <v>122</v>
      </c>
      <c r="BE190" s="203">
        <f>IF(O190="základní",K190,0)</f>
        <v>0</v>
      </c>
      <c r="BF190" s="203">
        <f>IF(O190="snížená",K190,0)</f>
        <v>0</v>
      </c>
      <c r="BG190" s="203">
        <f>IF(O190="zákl. přenesená",K190,0)</f>
        <v>0</v>
      </c>
      <c r="BH190" s="203">
        <f>IF(O190="sníž. přenesená",K190,0)</f>
        <v>0</v>
      </c>
      <c r="BI190" s="203">
        <f>IF(O190="nulová",K190,0)</f>
        <v>0</v>
      </c>
      <c r="BJ190" s="16" t="s">
        <v>80</v>
      </c>
      <c r="BK190" s="203">
        <f>ROUND(P190*H190,2)</f>
        <v>0</v>
      </c>
      <c r="BL190" s="16" t="s">
        <v>550</v>
      </c>
      <c r="BM190" s="202" t="s">
        <v>557</v>
      </c>
    </row>
    <row r="191" spans="1:65" s="2" customFormat="1" ht="16.5" customHeight="1">
      <c r="A191" s="32"/>
      <c r="B191" s="33"/>
      <c r="C191" s="190" t="s">
        <v>558</v>
      </c>
      <c r="D191" s="190" t="s">
        <v>126</v>
      </c>
      <c r="E191" s="191" t="s">
        <v>559</v>
      </c>
      <c r="F191" s="192" t="s">
        <v>560</v>
      </c>
      <c r="G191" s="193" t="s">
        <v>135</v>
      </c>
      <c r="H191" s="194">
        <v>1</v>
      </c>
      <c r="I191" s="195"/>
      <c r="J191" s="195"/>
      <c r="K191" s="196">
        <f>ROUND(P191*H191,2)</f>
        <v>0</v>
      </c>
      <c r="L191" s="192" t="s">
        <v>20</v>
      </c>
      <c r="M191" s="37"/>
      <c r="N191" s="197" t="s">
        <v>20</v>
      </c>
      <c r="O191" s="198" t="s">
        <v>41</v>
      </c>
      <c r="P191" s="199">
        <f>I191+J191</f>
        <v>0</v>
      </c>
      <c r="Q191" s="199">
        <f>ROUND(I191*H191,2)</f>
        <v>0</v>
      </c>
      <c r="R191" s="199">
        <f>ROUND(J191*H191,2)</f>
        <v>0</v>
      </c>
      <c r="S191" s="61"/>
      <c r="T191" s="200">
        <f>S191*H191</f>
        <v>0</v>
      </c>
      <c r="U191" s="200">
        <v>0</v>
      </c>
      <c r="V191" s="200">
        <f>U191*H191</f>
        <v>0</v>
      </c>
      <c r="W191" s="200">
        <v>0</v>
      </c>
      <c r="X191" s="201">
        <f>W191*H191</f>
        <v>0</v>
      </c>
      <c r="Y191" s="32"/>
      <c r="Z191" s="32"/>
      <c r="AA191" s="32"/>
      <c r="AB191" s="32"/>
      <c r="AC191" s="32"/>
      <c r="AD191" s="32"/>
      <c r="AE191" s="32"/>
      <c r="AR191" s="202" t="s">
        <v>550</v>
      </c>
      <c r="AT191" s="202" t="s">
        <v>126</v>
      </c>
      <c r="AU191" s="202" t="s">
        <v>82</v>
      </c>
      <c r="AY191" s="16" t="s">
        <v>122</v>
      </c>
      <c r="BE191" s="203">
        <f>IF(O191="základní",K191,0)</f>
        <v>0</v>
      </c>
      <c r="BF191" s="203">
        <f>IF(O191="snížená",K191,0)</f>
        <v>0</v>
      </c>
      <c r="BG191" s="203">
        <f>IF(O191="zákl. přenesená",K191,0)</f>
        <v>0</v>
      </c>
      <c r="BH191" s="203">
        <f>IF(O191="sníž. přenesená",K191,0)</f>
        <v>0</v>
      </c>
      <c r="BI191" s="203">
        <f>IF(O191="nulová",K191,0)</f>
        <v>0</v>
      </c>
      <c r="BJ191" s="16" t="s">
        <v>80</v>
      </c>
      <c r="BK191" s="203">
        <f>ROUND(P191*H191,2)</f>
        <v>0</v>
      </c>
      <c r="BL191" s="16" t="s">
        <v>550</v>
      </c>
      <c r="BM191" s="202" t="s">
        <v>561</v>
      </c>
    </row>
    <row r="192" spans="1:65" s="2" customFormat="1" ht="16.5" customHeight="1">
      <c r="A192" s="32"/>
      <c r="B192" s="33"/>
      <c r="C192" s="190" t="s">
        <v>562</v>
      </c>
      <c r="D192" s="190" t="s">
        <v>126</v>
      </c>
      <c r="E192" s="191" t="s">
        <v>563</v>
      </c>
      <c r="F192" s="192" t="s">
        <v>564</v>
      </c>
      <c r="G192" s="193" t="s">
        <v>135</v>
      </c>
      <c r="H192" s="194">
        <v>1</v>
      </c>
      <c r="I192" s="195"/>
      <c r="J192" s="195"/>
      <c r="K192" s="196">
        <f>ROUND(P192*H192,2)</f>
        <v>0</v>
      </c>
      <c r="L192" s="192" t="s">
        <v>20</v>
      </c>
      <c r="M192" s="37"/>
      <c r="N192" s="197" t="s">
        <v>20</v>
      </c>
      <c r="O192" s="198" t="s">
        <v>41</v>
      </c>
      <c r="P192" s="199">
        <f>I192+J192</f>
        <v>0</v>
      </c>
      <c r="Q192" s="199">
        <f>ROUND(I192*H192,2)</f>
        <v>0</v>
      </c>
      <c r="R192" s="199">
        <f>ROUND(J192*H192,2)</f>
        <v>0</v>
      </c>
      <c r="S192" s="61"/>
      <c r="T192" s="200">
        <f>S192*H192</f>
        <v>0</v>
      </c>
      <c r="U192" s="200">
        <v>0</v>
      </c>
      <c r="V192" s="200">
        <f>U192*H192</f>
        <v>0</v>
      </c>
      <c r="W192" s="200">
        <v>0</v>
      </c>
      <c r="X192" s="201">
        <f>W192*H192</f>
        <v>0</v>
      </c>
      <c r="Y192" s="32"/>
      <c r="Z192" s="32"/>
      <c r="AA192" s="32"/>
      <c r="AB192" s="32"/>
      <c r="AC192" s="32"/>
      <c r="AD192" s="32"/>
      <c r="AE192" s="32"/>
      <c r="AR192" s="202" t="s">
        <v>550</v>
      </c>
      <c r="AT192" s="202" t="s">
        <v>126</v>
      </c>
      <c r="AU192" s="202" t="s">
        <v>82</v>
      </c>
      <c r="AY192" s="16" t="s">
        <v>122</v>
      </c>
      <c r="BE192" s="203">
        <f>IF(O192="základní",K192,0)</f>
        <v>0</v>
      </c>
      <c r="BF192" s="203">
        <f>IF(O192="snížená",K192,0)</f>
        <v>0</v>
      </c>
      <c r="BG192" s="203">
        <f>IF(O192="zákl. přenesená",K192,0)</f>
        <v>0</v>
      </c>
      <c r="BH192" s="203">
        <f>IF(O192="sníž. přenesená",K192,0)</f>
        <v>0</v>
      </c>
      <c r="BI192" s="203">
        <f>IF(O192="nulová",K192,0)</f>
        <v>0</v>
      </c>
      <c r="BJ192" s="16" t="s">
        <v>80</v>
      </c>
      <c r="BK192" s="203">
        <f>ROUND(P192*H192,2)</f>
        <v>0</v>
      </c>
      <c r="BL192" s="16" t="s">
        <v>550</v>
      </c>
      <c r="BM192" s="202" t="s">
        <v>565</v>
      </c>
    </row>
    <row r="193" spans="1:65" s="2" customFormat="1" ht="16.5" customHeight="1">
      <c r="A193" s="32"/>
      <c r="B193" s="33"/>
      <c r="C193" s="190" t="s">
        <v>566</v>
      </c>
      <c r="D193" s="190" t="s">
        <v>126</v>
      </c>
      <c r="E193" s="191" t="s">
        <v>567</v>
      </c>
      <c r="F193" s="192" t="s">
        <v>568</v>
      </c>
      <c r="G193" s="193" t="s">
        <v>135</v>
      </c>
      <c r="H193" s="194">
        <v>1</v>
      </c>
      <c r="I193" s="195"/>
      <c r="J193" s="195"/>
      <c r="K193" s="196">
        <f>ROUND(P193*H193,2)</f>
        <v>0</v>
      </c>
      <c r="L193" s="192" t="s">
        <v>20</v>
      </c>
      <c r="M193" s="37"/>
      <c r="N193" s="197" t="s">
        <v>20</v>
      </c>
      <c r="O193" s="198" t="s">
        <v>41</v>
      </c>
      <c r="P193" s="199">
        <f>I193+J193</f>
        <v>0</v>
      </c>
      <c r="Q193" s="199">
        <f>ROUND(I193*H193,2)</f>
        <v>0</v>
      </c>
      <c r="R193" s="199">
        <f>ROUND(J193*H193,2)</f>
        <v>0</v>
      </c>
      <c r="S193" s="61"/>
      <c r="T193" s="200">
        <f>S193*H193</f>
        <v>0</v>
      </c>
      <c r="U193" s="200">
        <v>0</v>
      </c>
      <c r="V193" s="200">
        <f>U193*H193</f>
        <v>0</v>
      </c>
      <c r="W193" s="200">
        <v>0</v>
      </c>
      <c r="X193" s="201">
        <f>W193*H193</f>
        <v>0</v>
      </c>
      <c r="Y193" s="32"/>
      <c r="Z193" s="32"/>
      <c r="AA193" s="32"/>
      <c r="AB193" s="32"/>
      <c r="AC193" s="32"/>
      <c r="AD193" s="32"/>
      <c r="AE193" s="32"/>
      <c r="AR193" s="202" t="s">
        <v>550</v>
      </c>
      <c r="AT193" s="202" t="s">
        <v>126</v>
      </c>
      <c r="AU193" s="202" t="s">
        <v>82</v>
      </c>
      <c r="AY193" s="16" t="s">
        <v>122</v>
      </c>
      <c r="BE193" s="203">
        <f>IF(O193="základní",K193,0)</f>
        <v>0</v>
      </c>
      <c r="BF193" s="203">
        <f>IF(O193="snížená",K193,0)</f>
        <v>0</v>
      </c>
      <c r="BG193" s="203">
        <f>IF(O193="zákl. přenesená",K193,0)</f>
        <v>0</v>
      </c>
      <c r="BH193" s="203">
        <f>IF(O193="sníž. přenesená",K193,0)</f>
        <v>0</v>
      </c>
      <c r="BI193" s="203">
        <f>IF(O193="nulová",K193,0)</f>
        <v>0</v>
      </c>
      <c r="BJ193" s="16" t="s">
        <v>80</v>
      </c>
      <c r="BK193" s="203">
        <f>ROUND(P193*H193,2)</f>
        <v>0</v>
      </c>
      <c r="BL193" s="16" t="s">
        <v>550</v>
      </c>
      <c r="BM193" s="202" t="s">
        <v>569</v>
      </c>
    </row>
    <row r="194" spans="2:63" s="12" customFormat="1" ht="22.9" customHeight="1">
      <c r="B194" s="173"/>
      <c r="C194" s="174"/>
      <c r="D194" s="175" t="s">
        <v>71</v>
      </c>
      <c r="E194" s="188" t="s">
        <v>570</v>
      </c>
      <c r="F194" s="188" t="s">
        <v>571</v>
      </c>
      <c r="G194" s="174"/>
      <c r="H194" s="174"/>
      <c r="I194" s="177"/>
      <c r="J194" s="177"/>
      <c r="K194" s="189">
        <f>BK194</f>
        <v>0</v>
      </c>
      <c r="L194" s="174"/>
      <c r="M194" s="179"/>
      <c r="N194" s="180"/>
      <c r="O194" s="181"/>
      <c r="P194" s="181"/>
      <c r="Q194" s="182">
        <f>SUM(Q195:Q199)</f>
        <v>0</v>
      </c>
      <c r="R194" s="182">
        <f>SUM(R195:R199)</f>
        <v>0</v>
      </c>
      <c r="S194" s="181"/>
      <c r="T194" s="183">
        <f>SUM(T195:T199)</f>
        <v>0</v>
      </c>
      <c r="U194" s="181"/>
      <c r="V194" s="183">
        <f>SUM(V195:V199)</f>
        <v>0</v>
      </c>
      <c r="W194" s="181"/>
      <c r="X194" s="184">
        <f>SUM(X195:X199)</f>
        <v>0</v>
      </c>
      <c r="AR194" s="185" t="s">
        <v>172</v>
      </c>
      <c r="AT194" s="186" t="s">
        <v>71</v>
      </c>
      <c r="AU194" s="186" t="s">
        <v>80</v>
      </c>
      <c r="AY194" s="185" t="s">
        <v>122</v>
      </c>
      <c r="BK194" s="187">
        <f>SUM(BK195:BK199)</f>
        <v>0</v>
      </c>
    </row>
    <row r="195" spans="1:65" s="2" customFormat="1" ht="21.75" customHeight="1">
      <c r="A195" s="32"/>
      <c r="B195" s="33"/>
      <c r="C195" s="190" t="s">
        <v>572</v>
      </c>
      <c r="D195" s="190" t="s">
        <v>126</v>
      </c>
      <c r="E195" s="191" t="s">
        <v>573</v>
      </c>
      <c r="F195" s="192" t="s">
        <v>574</v>
      </c>
      <c r="G195" s="193" t="s">
        <v>135</v>
      </c>
      <c r="H195" s="194">
        <v>1</v>
      </c>
      <c r="I195" s="195"/>
      <c r="J195" s="195"/>
      <c r="K195" s="196">
        <f>ROUND(P195*H195,2)</f>
        <v>0</v>
      </c>
      <c r="L195" s="192" t="s">
        <v>140</v>
      </c>
      <c r="M195" s="37"/>
      <c r="N195" s="197" t="s">
        <v>20</v>
      </c>
      <c r="O195" s="198" t="s">
        <v>41</v>
      </c>
      <c r="P195" s="199">
        <f>I195+J195</f>
        <v>0</v>
      </c>
      <c r="Q195" s="199">
        <f>ROUND(I195*H195,2)</f>
        <v>0</v>
      </c>
      <c r="R195" s="199">
        <f>ROUND(J195*H195,2)</f>
        <v>0</v>
      </c>
      <c r="S195" s="61"/>
      <c r="T195" s="200">
        <f>S195*H195</f>
        <v>0</v>
      </c>
      <c r="U195" s="200">
        <v>0</v>
      </c>
      <c r="V195" s="200">
        <f>U195*H195</f>
        <v>0</v>
      </c>
      <c r="W195" s="200">
        <v>0</v>
      </c>
      <c r="X195" s="201">
        <f>W195*H195</f>
        <v>0</v>
      </c>
      <c r="Y195" s="32"/>
      <c r="Z195" s="32"/>
      <c r="AA195" s="32"/>
      <c r="AB195" s="32"/>
      <c r="AC195" s="32"/>
      <c r="AD195" s="32"/>
      <c r="AE195" s="32"/>
      <c r="AR195" s="202" t="s">
        <v>550</v>
      </c>
      <c r="AT195" s="202" t="s">
        <v>126</v>
      </c>
      <c r="AU195" s="202" t="s">
        <v>82</v>
      </c>
      <c r="AY195" s="16" t="s">
        <v>122</v>
      </c>
      <c r="BE195" s="203">
        <f>IF(O195="základní",K195,0)</f>
        <v>0</v>
      </c>
      <c r="BF195" s="203">
        <f>IF(O195="snížená",K195,0)</f>
        <v>0</v>
      </c>
      <c r="BG195" s="203">
        <f>IF(O195="zákl. přenesená",K195,0)</f>
        <v>0</v>
      </c>
      <c r="BH195" s="203">
        <f>IF(O195="sníž. přenesená",K195,0)</f>
        <v>0</v>
      </c>
      <c r="BI195" s="203">
        <f>IF(O195="nulová",K195,0)</f>
        <v>0</v>
      </c>
      <c r="BJ195" s="16" t="s">
        <v>80</v>
      </c>
      <c r="BK195" s="203">
        <f>ROUND(P195*H195,2)</f>
        <v>0</v>
      </c>
      <c r="BL195" s="16" t="s">
        <v>550</v>
      </c>
      <c r="BM195" s="202" t="s">
        <v>575</v>
      </c>
    </row>
    <row r="196" spans="1:65" s="2" customFormat="1" ht="21.75" customHeight="1">
      <c r="A196" s="32"/>
      <c r="B196" s="33"/>
      <c r="C196" s="190" t="s">
        <v>576</v>
      </c>
      <c r="D196" s="190" t="s">
        <v>126</v>
      </c>
      <c r="E196" s="191" t="s">
        <v>577</v>
      </c>
      <c r="F196" s="192" t="s">
        <v>578</v>
      </c>
      <c r="G196" s="193" t="s">
        <v>135</v>
      </c>
      <c r="H196" s="194">
        <v>1</v>
      </c>
      <c r="I196" s="195"/>
      <c r="J196" s="195"/>
      <c r="K196" s="196">
        <f>ROUND(P196*H196,2)</f>
        <v>0</v>
      </c>
      <c r="L196" s="192" t="s">
        <v>140</v>
      </c>
      <c r="M196" s="37"/>
      <c r="N196" s="197" t="s">
        <v>20</v>
      </c>
      <c r="O196" s="198" t="s">
        <v>41</v>
      </c>
      <c r="P196" s="199">
        <f>I196+J196</f>
        <v>0</v>
      </c>
      <c r="Q196" s="199">
        <f>ROUND(I196*H196,2)</f>
        <v>0</v>
      </c>
      <c r="R196" s="199">
        <f>ROUND(J196*H196,2)</f>
        <v>0</v>
      </c>
      <c r="S196" s="61"/>
      <c r="T196" s="200">
        <f>S196*H196</f>
        <v>0</v>
      </c>
      <c r="U196" s="200">
        <v>0</v>
      </c>
      <c r="V196" s="200">
        <f>U196*H196</f>
        <v>0</v>
      </c>
      <c r="W196" s="200">
        <v>0</v>
      </c>
      <c r="X196" s="201">
        <f>W196*H196</f>
        <v>0</v>
      </c>
      <c r="Y196" s="32"/>
      <c r="Z196" s="32"/>
      <c r="AA196" s="32"/>
      <c r="AB196" s="32"/>
      <c r="AC196" s="32"/>
      <c r="AD196" s="32"/>
      <c r="AE196" s="32"/>
      <c r="AR196" s="202" t="s">
        <v>550</v>
      </c>
      <c r="AT196" s="202" t="s">
        <v>126</v>
      </c>
      <c r="AU196" s="202" t="s">
        <v>82</v>
      </c>
      <c r="AY196" s="16" t="s">
        <v>122</v>
      </c>
      <c r="BE196" s="203">
        <f>IF(O196="základní",K196,0)</f>
        <v>0</v>
      </c>
      <c r="BF196" s="203">
        <f>IF(O196="snížená",K196,0)</f>
        <v>0</v>
      </c>
      <c r="BG196" s="203">
        <f>IF(O196="zákl. přenesená",K196,0)</f>
        <v>0</v>
      </c>
      <c r="BH196" s="203">
        <f>IF(O196="sníž. přenesená",K196,0)</f>
        <v>0</v>
      </c>
      <c r="BI196" s="203">
        <f>IF(O196="nulová",K196,0)</f>
        <v>0</v>
      </c>
      <c r="BJ196" s="16" t="s">
        <v>80</v>
      </c>
      <c r="BK196" s="203">
        <f>ROUND(P196*H196,2)</f>
        <v>0</v>
      </c>
      <c r="BL196" s="16" t="s">
        <v>550</v>
      </c>
      <c r="BM196" s="202" t="s">
        <v>579</v>
      </c>
    </row>
    <row r="197" spans="1:65" s="2" customFormat="1" ht="21.75" customHeight="1">
      <c r="A197" s="32"/>
      <c r="B197" s="33"/>
      <c r="C197" s="190" t="s">
        <v>580</v>
      </c>
      <c r="D197" s="190" t="s">
        <v>126</v>
      </c>
      <c r="E197" s="191" t="s">
        <v>581</v>
      </c>
      <c r="F197" s="192" t="s">
        <v>582</v>
      </c>
      <c r="G197" s="193" t="s">
        <v>135</v>
      </c>
      <c r="H197" s="194">
        <v>1</v>
      </c>
      <c r="I197" s="195"/>
      <c r="J197" s="195"/>
      <c r="K197" s="196">
        <f>ROUND(P197*H197,2)</f>
        <v>0</v>
      </c>
      <c r="L197" s="192" t="s">
        <v>140</v>
      </c>
      <c r="M197" s="37"/>
      <c r="N197" s="197" t="s">
        <v>20</v>
      </c>
      <c r="O197" s="198" t="s">
        <v>41</v>
      </c>
      <c r="P197" s="199">
        <f>I197+J197</f>
        <v>0</v>
      </c>
      <c r="Q197" s="199">
        <f>ROUND(I197*H197,2)</f>
        <v>0</v>
      </c>
      <c r="R197" s="199">
        <f>ROUND(J197*H197,2)</f>
        <v>0</v>
      </c>
      <c r="S197" s="61"/>
      <c r="T197" s="200">
        <f>S197*H197</f>
        <v>0</v>
      </c>
      <c r="U197" s="200">
        <v>0</v>
      </c>
      <c r="V197" s="200">
        <f>U197*H197</f>
        <v>0</v>
      </c>
      <c r="W197" s="200">
        <v>0</v>
      </c>
      <c r="X197" s="201">
        <f>W197*H197</f>
        <v>0</v>
      </c>
      <c r="Y197" s="32"/>
      <c r="Z197" s="32"/>
      <c r="AA197" s="32"/>
      <c r="AB197" s="32"/>
      <c r="AC197" s="32"/>
      <c r="AD197" s="32"/>
      <c r="AE197" s="32"/>
      <c r="AR197" s="202" t="s">
        <v>550</v>
      </c>
      <c r="AT197" s="202" t="s">
        <v>126</v>
      </c>
      <c r="AU197" s="202" t="s">
        <v>82</v>
      </c>
      <c r="AY197" s="16" t="s">
        <v>122</v>
      </c>
      <c r="BE197" s="203">
        <f>IF(O197="základní",K197,0)</f>
        <v>0</v>
      </c>
      <c r="BF197" s="203">
        <f>IF(O197="snížená",K197,0)</f>
        <v>0</v>
      </c>
      <c r="BG197" s="203">
        <f>IF(O197="zákl. přenesená",K197,0)</f>
        <v>0</v>
      </c>
      <c r="BH197" s="203">
        <f>IF(O197="sníž. přenesená",K197,0)</f>
        <v>0</v>
      </c>
      <c r="BI197" s="203">
        <f>IF(O197="nulová",K197,0)</f>
        <v>0</v>
      </c>
      <c r="BJ197" s="16" t="s">
        <v>80</v>
      </c>
      <c r="BK197" s="203">
        <f>ROUND(P197*H197,2)</f>
        <v>0</v>
      </c>
      <c r="BL197" s="16" t="s">
        <v>550</v>
      </c>
      <c r="BM197" s="202" t="s">
        <v>583</v>
      </c>
    </row>
    <row r="198" spans="1:65" s="2" customFormat="1" ht="21.75" customHeight="1">
      <c r="A198" s="32"/>
      <c r="B198" s="33"/>
      <c r="C198" s="190" t="s">
        <v>584</v>
      </c>
      <c r="D198" s="190" t="s">
        <v>126</v>
      </c>
      <c r="E198" s="191" t="s">
        <v>585</v>
      </c>
      <c r="F198" s="192" t="s">
        <v>586</v>
      </c>
      <c r="G198" s="193" t="s">
        <v>135</v>
      </c>
      <c r="H198" s="194">
        <v>1</v>
      </c>
      <c r="I198" s="195"/>
      <c r="J198" s="195"/>
      <c r="K198" s="196">
        <f>ROUND(P198*H198,2)</f>
        <v>0</v>
      </c>
      <c r="L198" s="192" t="s">
        <v>140</v>
      </c>
      <c r="M198" s="37"/>
      <c r="N198" s="197" t="s">
        <v>20</v>
      </c>
      <c r="O198" s="198" t="s">
        <v>41</v>
      </c>
      <c r="P198" s="199">
        <f>I198+J198</f>
        <v>0</v>
      </c>
      <c r="Q198" s="199">
        <f>ROUND(I198*H198,2)</f>
        <v>0</v>
      </c>
      <c r="R198" s="199">
        <f>ROUND(J198*H198,2)</f>
        <v>0</v>
      </c>
      <c r="S198" s="61"/>
      <c r="T198" s="200">
        <f>S198*H198</f>
        <v>0</v>
      </c>
      <c r="U198" s="200">
        <v>0</v>
      </c>
      <c r="V198" s="200">
        <f>U198*H198</f>
        <v>0</v>
      </c>
      <c r="W198" s="200">
        <v>0</v>
      </c>
      <c r="X198" s="201">
        <f>W198*H198</f>
        <v>0</v>
      </c>
      <c r="Y198" s="32"/>
      <c r="Z198" s="32"/>
      <c r="AA198" s="32"/>
      <c r="AB198" s="32"/>
      <c r="AC198" s="32"/>
      <c r="AD198" s="32"/>
      <c r="AE198" s="32"/>
      <c r="AR198" s="202" t="s">
        <v>550</v>
      </c>
      <c r="AT198" s="202" t="s">
        <v>126</v>
      </c>
      <c r="AU198" s="202" t="s">
        <v>82</v>
      </c>
      <c r="AY198" s="16" t="s">
        <v>122</v>
      </c>
      <c r="BE198" s="203">
        <f>IF(O198="základní",K198,0)</f>
        <v>0</v>
      </c>
      <c r="BF198" s="203">
        <f>IF(O198="snížená",K198,0)</f>
        <v>0</v>
      </c>
      <c r="BG198" s="203">
        <f>IF(O198="zákl. přenesená",K198,0)</f>
        <v>0</v>
      </c>
      <c r="BH198" s="203">
        <f>IF(O198="sníž. přenesená",K198,0)</f>
        <v>0</v>
      </c>
      <c r="BI198" s="203">
        <f>IF(O198="nulová",K198,0)</f>
        <v>0</v>
      </c>
      <c r="BJ198" s="16" t="s">
        <v>80</v>
      </c>
      <c r="BK198" s="203">
        <f>ROUND(P198*H198,2)</f>
        <v>0</v>
      </c>
      <c r="BL198" s="16" t="s">
        <v>550</v>
      </c>
      <c r="BM198" s="202" t="s">
        <v>587</v>
      </c>
    </row>
    <row r="199" spans="1:65" s="2" customFormat="1" ht="16.5" customHeight="1">
      <c r="A199" s="32"/>
      <c r="B199" s="33"/>
      <c r="C199" s="190" t="s">
        <v>588</v>
      </c>
      <c r="D199" s="190" t="s">
        <v>126</v>
      </c>
      <c r="E199" s="191" t="s">
        <v>589</v>
      </c>
      <c r="F199" s="192" t="s">
        <v>590</v>
      </c>
      <c r="G199" s="193" t="s">
        <v>135</v>
      </c>
      <c r="H199" s="194">
        <v>1</v>
      </c>
      <c r="I199" s="195"/>
      <c r="J199" s="195"/>
      <c r="K199" s="196">
        <f>ROUND(P199*H199,2)</f>
        <v>0</v>
      </c>
      <c r="L199" s="192" t="s">
        <v>20</v>
      </c>
      <c r="M199" s="37"/>
      <c r="N199" s="197" t="s">
        <v>20</v>
      </c>
      <c r="O199" s="198" t="s">
        <v>41</v>
      </c>
      <c r="P199" s="199">
        <f>I199+J199</f>
        <v>0</v>
      </c>
      <c r="Q199" s="199">
        <f>ROUND(I199*H199,2)</f>
        <v>0</v>
      </c>
      <c r="R199" s="199">
        <f>ROUND(J199*H199,2)</f>
        <v>0</v>
      </c>
      <c r="S199" s="61"/>
      <c r="T199" s="200">
        <f>S199*H199</f>
        <v>0</v>
      </c>
      <c r="U199" s="200">
        <v>0</v>
      </c>
      <c r="V199" s="200">
        <f>U199*H199</f>
        <v>0</v>
      </c>
      <c r="W199" s="200">
        <v>0</v>
      </c>
      <c r="X199" s="201">
        <f>W199*H199</f>
        <v>0</v>
      </c>
      <c r="Y199" s="32"/>
      <c r="Z199" s="32"/>
      <c r="AA199" s="32"/>
      <c r="AB199" s="32"/>
      <c r="AC199" s="32"/>
      <c r="AD199" s="32"/>
      <c r="AE199" s="32"/>
      <c r="AR199" s="202" t="s">
        <v>550</v>
      </c>
      <c r="AT199" s="202" t="s">
        <v>126</v>
      </c>
      <c r="AU199" s="202" t="s">
        <v>82</v>
      </c>
      <c r="AY199" s="16" t="s">
        <v>122</v>
      </c>
      <c r="BE199" s="203">
        <f>IF(O199="základní",K199,0)</f>
        <v>0</v>
      </c>
      <c r="BF199" s="203">
        <f>IF(O199="snížená",K199,0)</f>
        <v>0</v>
      </c>
      <c r="BG199" s="203">
        <f>IF(O199="zákl. přenesená",K199,0)</f>
        <v>0</v>
      </c>
      <c r="BH199" s="203">
        <f>IF(O199="sníž. přenesená",K199,0)</f>
        <v>0</v>
      </c>
      <c r="BI199" s="203">
        <f>IF(O199="nulová",K199,0)</f>
        <v>0</v>
      </c>
      <c r="BJ199" s="16" t="s">
        <v>80</v>
      </c>
      <c r="BK199" s="203">
        <f>ROUND(P199*H199,2)</f>
        <v>0</v>
      </c>
      <c r="BL199" s="16" t="s">
        <v>550</v>
      </c>
      <c r="BM199" s="202" t="s">
        <v>591</v>
      </c>
    </row>
    <row r="200" spans="2:63" s="12" customFormat="1" ht="22.9" customHeight="1">
      <c r="B200" s="173"/>
      <c r="C200" s="174"/>
      <c r="D200" s="175" t="s">
        <v>71</v>
      </c>
      <c r="E200" s="188" t="s">
        <v>592</v>
      </c>
      <c r="F200" s="188" t="s">
        <v>593</v>
      </c>
      <c r="G200" s="174"/>
      <c r="H200" s="174"/>
      <c r="I200" s="177"/>
      <c r="J200" s="177"/>
      <c r="K200" s="189">
        <f>BK200</f>
        <v>0</v>
      </c>
      <c r="L200" s="174"/>
      <c r="M200" s="179"/>
      <c r="N200" s="180"/>
      <c r="O200" s="181"/>
      <c r="P200" s="181"/>
      <c r="Q200" s="182">
        <f>Q201</f>
        <v>0</v>
      </c>
      <c r="R200" s="182">
        <f>R201</f>
        <v>0</v>
      </c>
      <c r="S200" s="181"/>
      <c r="T200" s="183">
        <f>T201</f>
        <v>0</v>
      </c>
      <c r="U200" s="181"/>
      <c r="V200" s="183">
        <f>V201</f>
        <v>0</v>
      </c>
      <c r="W200" s="181"/>
      <c r="X200" s="184">
        <f>X201</f>
        <v>0</v>
      </c>
      <c r="AR200" s="185" t="s">
        <v>172</v>
      </c>
      <c r="AT200" s="186" t="s">
        <v>71</v>
      </c>
      <c r="AU200" s="186" t="s">
        <v>80</v>
      </c>
      <c r="AY200" s="185" t="s">
        <v>122</v>
      </c>
      <c r="BK200" s="187">
        <f>BK201</f>
        <v>0</v>
      </c>
    </row>
    <row r="201" spans="1:65" s="2" customFormat="1" ht="21.75" customHeight="1">
      <c r="A201" s="32"/>
      <c r="B201" s="33"/>
      <c r="C201" s="190" t="s">
        <v>594</v>
      </c>
      <c r="D201" s="190" t="s">
        <v>126</v>
      </c>
      <c r="E201" s="191" t="s">
        <v>595</v>
      </c>
      <c r="F201" s="192" t="s">
        <v>596</v>
      </c>
      <c r="G201" s="193" t="s">
        <v>135</v>
      </c>
      <c r="H201" s="194">
        <v>1</v>
      </c>
      <c r="I201" s="195"/>
      <c r="J201" s="195"/>
      <c r="K201" s="196">
        <f>ROUND(P201*H201,2)</f>
        <v>0</v>
      </c>
      <c r="L201" s="192" t="s">
        <v>140</v>
      </c>
      <c r="M201" s="37"/>
      <c r="N201" s="215" t="s">
        <v>20</v>
      </c>
      <c r="O201" s="216" t="s">
        <v>41</v>
      </c>
      <c r="P201" s="217">
        <f>I201+J201</f>
        <v>0</v>
      </c>
      <c r="Q201" s="217">
        <f>ROUND(I201*H201,2)</f>
        <v>0</v>
      </c>
      <c r="R201" s="217">
        <f>ROUND(J201*H201,2)</f>
        <v>0</v>
      </c>
      <c r="S201" s="218"/>
      <c r="T201" s="219">
        <f>S201*H201</f>
        <v>0</v>
      </c>
      <c r="U201" s="219">
        <v>0</v>
      </c>
      <c r="V201" s="219">
        <f>U201*H201</f>
        <v>0</v>
      </c>
      <c r="W201" s="219">
        <v>0</v>
      </c>
      <c r="X201" s="220">
        <f>W201*H201</f>
        <v>0</v>
      </c>
      <c r="Y201" s="32"/>
      <c r="Z201" s="32"/>
      <c r="AA201" s="32"/>
      <c r="AB201" s="32"/>
      <c r="AC201" s="32"/>
      <c r="AD201" s="32"/>
      <c r="AE201" s="32"/>
      <c r="AR201" s="202" t="s">
        <v>550</v>
      </c>
      <c r="AT201" s="202" t="s">
        <v>126</v>
      </c>
      <c r="AU201" s="202" t="s">
        <v>82</v>
      </c>
      <c r="AY201" s="16" t="s">
        <v>122</v>
      </c>
      <c r="BE201" s="203">
        <f>IF(O201="základní",K201,0)</f>
        <v>0</v>
      </c>
      <c r="BF201" s="203">
        <f>IF(O201="snížená",K201,0)</f>
        <v>0</v>
      </c>
      <c r="BG201" s="203">
        <f>IF(O201="zákl. přenesená",K201,0)</f>
        <v>0</v>
      </c>
      <c r="BH201" s="203">
        <f>IF(O201="sníž. přenesená",K201,0)</f>
        <v>0</v>
      </c>
      <c r="BI201" s="203">
        <f>IF(O201="nulová",K201,0)</f>
        <v>0</v>
      </c>
      <c r="BJ201" s="16" t="s">
        <v>80</v>
      </c>
      <c r="BK201" s="203">
        <f>ROUND(P201*H201,2)</f>
        <v>0</v>
      </c>
      <c r="BL201" s="16" t="s">
        <v>550</v>
      </c>
      <c r="BM201" s="202" t="s">
        <v>597</v>
      </c>
    </row>
    <row r="202" spans="1:31" s="2" customFormat="1" ht="6.95" customHeight="1">
      <c r="A202" s="32"/>
      <c r="B202" s="45"/>
      <c r="C202" s="46"/>
      <c r="D202" s="46"/>
      <c r="E202" s="46"/>
      <c r="F202" s="46"/>
      <c r="G202" s="46"/>
      <c r="H202" s="46"/>
      <c r="I202" s="135"/>
      <c r="J202" s="135"/>
      <c r="K202" s="46"/>
      <c r="L202" s="46"/>
      <c r="M202" s="37"/>
      <c r="N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sheetProtection algorithmName="SHA-512" hashValue="yWQ/Hu0/edvsLZ299Hq6GbIVx4K+I4JB+kd8ymGwKRKlcQ1LtPoEKyO3eAv1fY4oia3/XssS/Luw5iIC6Rsdlw==" saltValue="/syt6sJmvfRkB9vU3NcVW1MOaZpuukHuJopB19LXYtNp2hZxrHENwLrvetoBFLtfb0Q41uuwEFiKI77PkqOOww==" spinCount="100000" sheet="1" objects="1" scenarios="1" formatColumns="0" formatRows="0" autoFilter="0"/>
  <autoFilter ref="C91:L201"/>
  <mergeCells count="9">
    <mergeCell ref="E52:H52"/>
    <mergeCell ref="E82:H82"/>
    <mergeCell ref="E84:H84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1" customWidth="1"/>
    <col min="2" max="2" width="1.7109375" style="231" customWidth="1"/>
    <col min="3" max="4" width="5.00390625" style="231" customWidth="1"/>
    <col min="5" max="5" width="11.7109375" style="231" customWidth="1"/>
    <col min="6" max="6" width="9.140625" style="231" customWidth="1"/>
    <col min="7" max="7" width="5.00390625" style="231" customWidth="1"/>
    <col min="8" max="8" width="77.8515625" style="231" customWidth="1"/>
    <col min="9" max="10" width="20.00390625" style="231" customWidth="1"/>
    <col min="11" max="11" width="1.7109375" style="231" customWidth="1"/>
  </cols>
  <sheetData>
    <row r="1" s="1" customFormat="1" ht="37.5" customHeight="1"/>
    <row r="2" spans="2:11" s="1" customFormat="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60" t="s">
        <v>598</v>
      </c>
      <c r="D3" s="360"/>
      <c r="E3" s="360"/>
      <c r="F3" s="360"/>
      <c r="G3" s="360"/>
      <c r="H3" s="360"/>
      <c r="I3" s="360"/>
      <c r="J3" s="360"/>
      <c r="K3" s="236"/>
    </row>
    <row r="4" spans="2:11" s="1" customFormat="1" ht="25.5" customHeight="1">
      <c r="B4" s="237"/>
      <c r="C4" s="365" t="s">
        <v>599</v>
      </c>
      <c r="D4" s="365"/>
      <c r="E4" s="365"/>
      <c r="F4" s="365"/>
      <c r="G4" s="365"/>
      <c r="H4" s="365"/>
      <c r="I4" s="365"/>
      <c r="J4" s="365"/>
      <c r="K4" s="238"/>
    </row>
    <row r="5" spans="2:11" s="1" customFormat="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s="1" customFormat="1" ht="15" customHeight="1">
      <c r="B6" s="237"/>
      <c r="C6" s="364" t="s">
        <v>600</v>
      </c>
      <c r="D6" s="364"/>
      <c r="E6" s="364"/>
      <c r="F6" s="364"/>
      <c r="G6" s="364"/>
      <c r="H6" s="364"/>
      <c r="I6" s="364"/>
      <c r="J6" s="364"/>
      <c r="K6" s="238"/>
    </row>
    <row r="7" spans="2:11" s="1" customFormat="1" ht="15" customHeight="1">
      <c r="B7" s="241"/>
      <c r="C7" s="364" t="s">
        <v>601</v>
      </c>
      <c r="D7" s="364"/>
      <c r="E7" s="364"/>
      <c r="F7" s="364"/>
      <c r="G7" s="364"/>
      <c r="H7" s="364"/>
      <c r="I7" s="364"/>
      <c r="J7" s="364"/>
      <c r="K7" s="238"/>
    </row>
    <row r="8" spans="2:11" s="1" customFormat="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s="1" customFormat="1" ht="15" customHeight="1">
      <c r="B9" s="241"/>
      <c r="C9" s="364" t="s">
        <v>602</v>
      </c>
      <c r="D9" s="364"/>
      <c r="E9" s="364"/>
      <c r="F9" s="364"/>
      <c r="G9" s="364"/>
      <c r="H9" s="364"/>
      <c r="I9" s="364"/>
      <c r="J9" s="364"/>
      <c r="K9" s="238"/>
    </row>
    <row r="10" spans="2:11" s="1" customFormat="1" ht="15" customHeight="1">
      <c r="B10" s="241"/>
      <c r="C10" s="240"/>
      <c r="D10" s="364" t="s">
        <v>603</v>
      </c>
      <c r="E10" s="364"/>
      <c r="F10" s="364"/>
      <c r="G10" s="364"/>
      <c r="H10" s="364"/>
      <c r="I10" s="364"/>
      <c r="J10" s="364"/>
      <c r="K10" s="238"/>
    </row>
    <row r="11" spans="2:11" s="1" customFormat="1" ht="15" customHeight="1">
      <c r="B11" s="241"/>
      <c r="C11" s="242"/>
      <c r="D11" s="364" t="s">
        <v>604</v>
      </c>
      <c r="E11" s="364"/>
      <c r="F11" s="364"/>
      <c r="G11" s="364"/>
      <c r="H11" s="364"/>
      <c r="I11" s="364"/>
      <c r="J11" s="364"/>
      <c r="K11" s="238"/>
    </row>
    <row r="12" spans="2:11" s="1" customFormat="1" ht="15" customHeight="1">
      <c r="B12" s="241"/>
      <c r="C12" s="242"/>
      <c r="D12" s="240"/>
      <c r="E12" s="240"/>
      <c r="F12" s="240"/>
      <c r="G12" s="240"/>
      <c r="H12" s="240"/>
      <c r="I12" s="240"/>
      <c r="J12" s="240"/>
      <c r="K12" s="238"/>
    </row>
    <row r="13" spans="2:11" s="1" customFormat="1" ht="15" customHeight="1">
      <c r="B13" s="241"/>
      <c r="C13" s="242"/>
      <c r="D13" s="243" t="s">
        <v>605</v>
      </c>
      <c r="E13" s="240"/>
      <c r="F13" s="240"/>
      <c r="G13" s="240"/>
      <c r="H13" s="240"/>
      <c r="I13" s="240"/>
      <c r="J13" s="240"/>
      <c r="K13" s="238"/>
    </row>
    <row r="14" spans="2:11" s="1" customFormat="1" ht="12.75" customHeight="1">
      <c r="B14" s="241"/>
      <c r="C14" s="242"/>
      <c r="D14" s="242"/>
      <c r="E14" s="242"/>
      <c r="F14" s="242"/>
      <c r="G14" s="242"/>
      <c r="H14" s="242"/>
      <c r="I14" s="242"/>
      <c r="J14" s="242"/>
      <c r="K14" s="238"/>
    </row>
    <row r="15" spans="2:11" s="1" customFormat="1" ht="15" customHeight="1">
      <c r="B15" s="241"/>
      <c r="C15" s="242"/>
      <c r="D15" s="364" t="s">
        <v>606</v>
      </c>
      <c r="E15" s="364"/>
      <c r="F15" s="364"/>
      <c r="G15" s="364"/>
      <c r="H15" s="364"/>
      <c r="I15" s="364"/>
      <c r="J15" s="364"/>
      <c r="K15" s="238"/>
    </row>
    <row r="16" spans="2:11" s="1" customFormat="1" ht="15" customHeight="1">
      <c r="B16" s="241"/>
      <c r="C16" s="242"/>
      <c r="D16" s="364" t="s">
        <v>607</v>
      </c>
      <c r="E16" s="364"/>
      <c r="F16" s="364"/>
      <c r="G16" s="364"/>
      <c r="H16" s="364"/>
      <c r="I16" s="364"/>
      <c r="J16" s="364"/>
      <c r="K16" s="238"/>
    </row>
    <row r="17" spans="2:11" s="1" customFormat="1" ht="15" customHeight="1">
      <c r="B17" s="241"/>
      <c r="C17" s="242"/>
      <c r="D17" s="364" t="s">
        <v>608</v>
      </c>
      <c r="E17" s="364"/>
      <c r="F17" s="364"/>
      <c r="G17" s="364"/>
      <c r="H17" s="364"/>
      <c r="I17" s="364"/>
      <c r="J17" s="364"/>
      <c r="K17" s="238"/>
    </row>
    <row r="18" spans="2:11" s="1" customFormat="1" ht="15" customHeight="1">
      <c r="B18" s="241"/>
      <c r="C18" s="242"/>
      <c r="D18" s="242"/>
      <c r="E18" s="244" t="s">
        <v>79</v>
      </c>
      <c r="F18" s="364" t="s">
        <v>609</v>
      </c>
      <c r="G18" s="364"/>
      <c r="H18" s="364"/>
      <c r="I18" s="364"/>
      <c r="J18" s="364"/>
      <c r="K18" s="238"/>
    </row>
    <row r="19" spans="2:11" s="1" customFormat="1" ht="15" customHeight="1">
      <c r="B19" s="241"/>
      <c r="C19" s="242"/>
      <c r="D19" s="242"/>
      <c r="E19" s="244" t="s">
        <v>610</v>
      </c>
      <c r="F19" s="364" t="s">
        <v>611</v>
      </c>
      <c r="G19" s="364"/>
      <c r="H19" s="364"/>
      <c r="I19" s="364"/>
      <c r="J19" s="364"/>
      <c r="K19" s="238"/>
    </row>
    <row r="20" spans="2:11" s="1" customFormat="1" ht="15" customHeight="1">
      <c r="B20" s="241"/>
      <c r="C20" s="242"/>
      <c r="D20" s="242"/>
      <c r="E20" s="244" t="s">
        <v>612</v>
      </c>
      <c r="F20" s="364" t="s">
        <v>613</v>
      </c>
      <c r="G20" s="364"/>
      <c r="H20" s="364"/>
      <c r="I20" s="364"/>
      <c r="J20" s="364"/>
      <c r="K20" s="238"/>
    </row>
    <row r="21" spans="2:11" s="1" customFormat="1" ht="15" customHeight="1">
      <c r="B21" s="241"/>
      <c r="C21" s="242"/>
      <c r="D21" s="242"/>
      <c r="E21" s="244" t="s">
        <v>614</v>
      </c>
      <c r="F21" s="364" t="s">
        <v>615</v>
      </c>
      <c r="G21" s="364"/>
      <c r="H21" s="364"/>
      <c r="I21" s="364"/>
      <c r="J21" s="364"/>
      <c r="K21" s="238"/>
    </row>
    <row r="22" spans="2:11" s="1" customFormat="1" ht="15" customHeight="1">
      <c r="B22" s="241"/>
      <c r="C22" s="242"/>
      <c r="D22" s="242"/>
      <c r="E22" s="244" t="s">
        <v>616</v>
      </c>
      <c r="F22" s="364" t="s">
        <v>617</v>
      </c>
      <c r="G22" s="364"/>
      <c r="H22" s="364"/>
      <c r="I22" s="364"/>
      <c r="J22" s="364"/>
      <c r="K22" s="238"/>
    </row>
    <row r="23" spans="2:11" s="1" customFormat="1" ht="15" customHeight="1">
      <c r="B23" s="241"/>
      <c r="C23" s="242"/>
      <c r="D23" s="242"/>
      <c r="E23" s="244" t="s">
        <v>618</v>
      </c>
      <c r="F23" s="364" t="s">
        <v>619</v>
      </c>
      <c r="G23" s="364"/>
      <c r="H23" s="364"/>
      <c r="I23" s="364"/>
      <c r="J23" s="364"/>
      <c r="K23" s="238"/>
    </row>
    <row r="24" spans="2:11" s="1" customFormat="1" ht="12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38"/>
    </row>
    <row r="25" spans="2:11" s="1" customFormat="1" ht="15" customHeight="1">
      <c r="B25" s="241"/>
      <c r="C25" s="364" t="s">
        <v>620</v>
      </c>
      <c r="D25" s="364"/>
      <c r="E25" s="364"/>
      <c r="F25" s="364"/>
      <c r="G25" s="364"/>
      <c r="H25" s="364"/>
      <c r="I25" s="364"/>
      <c r="J25" s="364"/>
      <c r="K25" s="238"/>
    </row>
    <row r="26" spans="2:11" s="1" customFormat="1" ht="15" customHeight="1">
      <c r="B26" s="241"/>
      <c r="C26" s="364" t="s">
        <v>621</v>
      </c>
      <c r="D26" s="364"/>
      <c r="E26" s="364"/>
      <c r="F26" s="364"/>
      <c r="G26" s="364"/>
      <c r="H26" s="364"/>
      <c r="I26" s="364"/>
      <c r="J26" s="364"/>
      <c r="K26" s="238"/>
    </row>
    <row r="27" spans="2:11" s="1" customFormat="1" ht="15" customHeight="1">
      <c r="B27" s="241"/>
      <c r="C27" s="240"/>
      <c r="D27" s="364" t="s">
        <v>622</v>
      </c>
      <c r="E27" s="364"/>
      <c r="F27" s="364"/>
      <c r="G27" s="364"/>
      <c r="H27" s="364"/>
      <c r="I27" s="364"/>
      <c r="J27" s="364"/>
      <c r="K27" s="238"/>
    </row>
    <row r="28" spans="2:11" s="1" customFormat="1" ht="15" customHeight="1">
      <c r="B28" s="241"/>
      <c r="C28" s="242"/>
      <c r="D28" s="364" t="s">
        <v>623</v>
      </c>
      <c r="E28" s="364"/>
      <c r="F28" s="364"/>
      <c r="G28" s="364"/>
      <c r="H28" s="364"/>
      <c r="I28" s="364"/>
      <c r="J28" s="364"/>
      <c r="K28" s="238"/>
    </row>
    <row r="29" spans="2:11" s="1" customFormat="1" ht="12.75" customHeight="1">
      <c r="B29" s="241"/>
      <c r="C29" s="242"/>
      <c r="D29" s="242"/>
      <c r="E29" s="242"/>
      <c r="F29" s="242"/>
      <c r="G29" s="242"/>
      <c r="H29" s="242"/>
      <c r="I29" s="242"/>
      <c r="J29" s="242"/>
      <c r="K29" s="238"/>
    </row>
    <row r="30" spans="2:11" s="1" customFormat="1" ht="15" customHeight="1">
      <c r="B30" s="241"/>
      <c r="C30" s="242"/>
      <c r="D30" s="364" t="s">
        <v>624</v>
      </c>
      <c r="E30" s="364"/>
      <c r="F30" s="364"/>
      <c r="G30" s="364"/>
      <c r="H30" s="364"/>
      <c r="I30" s="364"/>
      <c r="J30" s="364"/>
      <c r="K30" s="238"/>
    </row>
    <row r="31" spans="2:11" s="1" customFormat="1" ht="15" customHeight="1">
      <c r="B31" s="241"/>
      <c r="C31" s="242"/>
      <c r="D31" s="364" t="s">
        <v>625</v>
      </c>
      <c r="E31" s="364"/>
      <c r="F31" s="364"/>
      <c r="G31" s="364"/>
      <c r="H31" s="364"/>
      <c r="I31" s="364"/>
      <c r="J31" s="364"/>
      <c r="K31" s="238"/>
    </row>
    <row r="32" spans="2:11" s="1" customFormat="1" ht="12.75" customHeight="1">
      <c r="B32" s="241"/>
      <c r="C32" s="242"/>
      <c r="D32" s="242"/>
      <c r="E32" s="242"/>
      <c r="F32" s="242"/>
      <c r="G32" s="242"/>
      <c r="H32" s="242"/>
      <c r="I32" s="242"/>
      <c r="J32" s="242"/>
      <c r="K32" s="238"/>
    </row>
    <row r="33" spans="2:11" s="1" customFormat="1" ht="15" customHeight="1">
      <c r="B33" s="241"/>
      <c r="C33" s="242"/>
      <c r="D33" s="364" t="s">
        <v>626</v>
      </c>
      <c r="E33" s="364"/>
      <c r="F33" s="364"/>
      <c r="G33" s="364"/>
      <c r="H33" s="364"/>
      <c r="I33" s="364"/>
      <c r="J33" s="364"/>
      <c r="K33" s="238"/>
    </row>
    <row r="34" spans="2:11" s="1" customFormat="1" ht="15" customHeight="1">
      <c r="B34" s="241"/>
      <c r="C34" s="242"/>
      <c r="D34" s="364" t="s">
        <v>627</v>
      </c>
      <c r="E34" s="364"/>
      <c r="F34" s="364"/>
      <c r="G34" s="364"/>
      <c r="H34" s="364"/>
      <c r="I34" s="364"/>
      <c r="J34" s="364"/>
      <c r="K34" s="238"/>
    </row>
    <row r="35" spans="2:11" s="1" customFormat="1" ht="15" customHeight="1">
      <c r="B35" s="241"/>
      <c r="C35" s="242"/>
      <c r="D35" s="364" t="s">
        <v>628</v>
      </c>
      <c r="E35" s="364"/>
      <c r="F35" s="364"/>
      <c r="G35" s="364"/>
      <c r="H35" s="364"/>
      <c r="I35" s="364"/>
      <c r="J35" s="364"/>
      <c r="K35" s="238"/>
    </row>
    <row r="36" spans="2:11" s="1" customFormat="1" ht="15" customHeight="1">
      <c r="B36" s="241"/>
      <c r="C36" s="242"/>
      <c r="D36" s="240"/>
      <c r="E36" s="243" t="s">
        <v>104</v>
      </c>
      <c r="F36" s="240"/>
      <c r="G36" s="364" t="s">
        <v>629</v>
      </c>
      <c r="H36" s="364"/>
      <c r="I36" s="364"/>
      <c r="J36" s="364"/>
      <c r="K36" s="238"/>
    </row>
    <row r="37" spans="2:11" s="1" customFormat="1" ht="30.75" customHeight="1">
      <c r="B37" s="241"/>
      <c r="C37" s="242"/>
      <c r="D37" s="240"/>
      <c r="E37" s="243" t="s">
        <v>630</v>
      </c>
      <c r="F37" s="240"/>
      <c r="G37" s="364" t="s">
        <v>631</v>
      </c>
      <c r="H37" s="364"/>
      <c r="I37" s="364"/>
      <c r="J37" s="364"/>
      <c r="K37" s="238"/>
    </row>
    <row r="38" spans="2:11" s="1" customFormat="1" ht="15" customHeight="1">
      <c r="B38" s="241"/>
      <c r="C38" s="242"/>
      <c r="D38" s="240"/>
      <c r="E38" s="243" t="s">
        <v>51</v>
      </c>
      <c r="F38" s="240"/>
      <c r="G38" s="364" t="s">
        <v>632</v>
      </c>
      <c r="H38" s="364"/>
      <c r="I38" s="364"/>
      <c r="J38" s="364"/>
      <c r="K38" s="238"/>
    </row>
    <row r="39" spans="2:11" s="1" customFormat="1" ht="15" customHeight="1">
      <c r="B39" s="241"/>
      <c r="C39" s="242"/>
      <c r="D39" s="240"/>
      <c r="E39" s="243" t="s">
        <v>52</v>
      </c>
      <c r="F39" s="240"/>
      <c r="G39" s="364" t="s">
        <v>633</v>
      </c>
      <c r="H39" s="364"/>
      <c r="I39" s="364"/>
      <c r="J39" s="364"/>
      <c r="K39" s="238"/>
    </row>
    <row r="40" spans="2:11" s="1" customFormat="1" ht="15" customHeight="1">
      <c r="B40" s="241"/>
      <c r="C40" s="242"/>
      <c r="D40" s="240"/>
      <c r="E40" s="243" t="s">
        <v>105</v>
      </c>
      <c r="F40" s="240"/>
      <c r="G40" s="364" t="s">
        <v>634</v>
      </c>
      <c r="H40" s="364"/>
      <c r="I40" s="364"/>
      <c r="J40" s="364"/>
      <c r="K40" s="238"/>
    </row>
    <row r="41" spans="2:11" s="1" customFormat="1" ht="15" customHeight="1">
      <c r="B41" s="241"/>
      <c r="C41" s="242"/>
      <c r="D41" s="240"/>
      <c r="E41" s="243" t="s">
        <v>106</v>
      </c>
      <c r="F41" s="240"/>
      <c r="G41" s="364" t="s">
        <v>635</v>
      </c>
      <c r="H41" s="364"/>
      <c r="I41" s="364"/>
      <c r="J41" s="364"/>
      <c r="K41" s="238"/>
    </row>
    <row r="42" spans="2:11" s="1" customFormat="1" ht="15" customHeight="1">
      <c r="B42" s="241"/>
      <c r="C42" s="242"/>
      <c r="D42" s="240"/>
      <c r="E42" s="243" t="s">
        <v>636</v>
      </c>
      <c r="F42" s="240"/>
      <c r="G42" s="364" t="s">
        <v>637</v>
      </c>
      <c r="H42" s="364"/>
      <c r="I42" s="364"/>
      <c r="J42" s="364"/>
      <c r="K42" s="238"/>
    </row>
    <row r="43" spans="2:11" s="1" customFormat="1" ht="15" customHeight="1">
      <c r="B43" s="241"/>
      <c r="C43" s="242"/>
      <c r="D43" s="240"/>
      <c r="E43" s="243"/>
      <c r="F43" s="240"/>
      <c r="G43" s="364" t="s">
        <v>638</v>
      </c>
      <c r="H43" s="364"/>
      <c r="I43" s="364"/>
      <c r="J43" s="364"/>
      <c r="K43" s="238"/>
    </row>
    <row r="44" spans="2:11" s="1" customFormat="1" ht="15" customHeight="1">
      <c r="B44" s="241"/>
      <c r="C44" s="242"/>
      <c r="D44" s="240"/>
      <c r="E44" s="243" t="s">
        <v>639</v>
      </c>
      <c r="F44" s="240"/>
      <c r="G44" s="364" t="s">
        <v>640</v>
      </c>
      <c r="H44" s="364"/>
      <c r="I44" s="364"/>
      <c r="J44" s="364"/>
      <c r="K44" s="238"/>
    </row>
    <row r="45" spans="2:11" s="1" customFormat="1" ht="15" customHeight="1">
      <c r="B45" s="241"/>
      <c r="C45" s="242"/>
      <c r="D45" s="240"/>
      <c r="E45" s="243" t="s">
        <v>109</v>
      </c>
      <c r="F45" s="240"/>
      <c r="G45" s="364" t="s">
        <v>641</v>
      </c>
      <c r="H45" s="364"/>
      <c r="I45" s="364"/>
      <c r="J45" s="364"/>
      <c r="K45" s="238"/>
    </row>
    <row r="46" spans="2:11" s="1" customFormat="1" ht="12.75" customHeight="1">
      <c r="B46" s="241"/>
      <c r="C46" s="242"/>
      <c r="D46" s="240"/>
      <c r="E46" s="240"/>
      <c r="F46" s="240"/>
      <c r="G46" s="240"/>
      <c r="H46" s="240"/>
      <c r="I46" s="240"/>
      <c r="J46" s="240"/>
      <c r="K46" s="238"/>
    </row>
    <row r="47" spans="2:11" s="1" customFormat="1" ht="15" customHeight="1">
      <c r="B47" s="241"/>
      <c r="C47" s="242"/>
      <c r="D47" s="364" t="s">
        <v>642</v>
      </c>
      <c r="E47" s="364"/>
      <c r="F47" s="364"/>
      <c r="G47" s="364"/>
      <c r="H47" s="364"/>
      <c r="I47" s="364"/>
      <c r="J47" s="364"/>
      <c r="K47" s="238"/>
    </row>
    <row r="48" spans="2:11" s="1" customFormat="1" ht="15" customHeight="1">
      <c r="B48" s="241"/>
      <c r="C48" s="242"/>
      <c r="D48" s="242"/>
      <c r="E48" s="364" t="s">
        <v>643</v>
      </c>
      <c r="F48" s="364"/>
      <c r="G48" s="364"/>
      <c r="H48" s="364"/>
      <c r="I48" s="364"/>
      <c r="J48" s="364"/>
      <c r="K48" s="238"/>
    </row>
    <row r="49" spans="2:11" s="1" customFormat="1" ht="15" customHeight="1">
      <c r="B49" s="241"/>
      <c r="C49" s="242"/>
      <c r="D49" s="242"/>
      <c r="E49" s="364" t="s">
        <v>644</v>
      </c>
      <c r="F49" s="364"/>
      <c r="G49" s="364"/>
      <c r="H49" s="364"/>
      <c r="I49" s="364"/>
      <c r="J49" s="364"/>
      <c r="K49" s="238"/>
    </row>
    <row r="50" spans="2:11" s="1" customFormat="1" ht="15" customHeight="1">
      <c r="B50" s="241"/>
      <c r="C50" s="242"/>
      <c r="D50" s="242"/>
      <c r="E50" s="364" t="s">
        <v>645</v>
      </c>
      <c r="F50" s="364"/>
      <c r="G50" s="364"/>
      <c r="H50" s="364"/>
      <c r="I50" s="364"/>
      <c r="J50" s="364"/>
      <c r="K50" s="238"/>
    </row>
    <row r="51" spans="2:11" s="1" customFormat="1" ht="15" customHeight="1">
      <c r="B51" s="241"/>
      <c r="C51" s="242"/>
      <c r="D51" s="364" t="s">
        <v>646</v>
      </c>
      <c r="E51" s="364"/>
      <c r="F51" s="364"/>
      <c r="G51" s="364"/>
      <c r="H51" s="364"/>
      <c r="I51" s="364"/>
      <c r="J51" s="364"/>
      <c r="K51" s="238"/>
    </row>
    <row r="52" spans="2:11" s="1" customFormat="1" ht="25.5" customHeight="1">
      <c r="B52" s="237"/>
      <c r="C52" s="365" t="s">
        <v>647</v>
      </c>
      <c r="D52" s="365"/>
      <c r="E52" s="365"/>
      <c r="F52" s="365"/>
      <c r="G52" s="365"/>
      <c r="H52" s="365"/>
      <c r="I52" s="365"/>
      <c r="J52" s="365"/>
      <c r="K52" s="238"/>
    </row>
    <row r="53" spans="2:11" s="1" customFormat="1" ht="5.25" customHeight="1">
      <c r="B53" s="237"/>
      <c r="C53" s="239"/>
      <c r="D53" s="239"/>
      <c r="E53" s="239"/>
      <c r="F53" s="239"/>
      <c r="G53" s="239"/>
      <c r="H53" s="239"/>
      <c r="I53" s="239"/>
      <c r="J53" s="239"/>
      <c r="K53" s="238"/>
    </row>
    <row r="54" spans="2:11" s="1" customFormat="1" ht="15" customHeight="1">
      <c r="B54" s="237"/>
      <c r="C54" s="364" t="s">
        <v>648</v>
      </c>
      <c r="D54" s="364"/>
      <c r="E54" s="364"/>
      <c r="F54" s="364"/>
      <c r="G54" s="364"/>
      <c r="H54" s="364"/>
      <c r="I54" s="364"/>
      <c r="J54" s="364"/>
      <c r="K54" s="238"/>
    </row>
    <row r="55" spans="2:11" s="1" customFormat="1" ht="15" customHeight="1">
      <c r="B55" s="237"/>
      <c r="C55" s="364" t="s">
        <v>649</v>
      </c>
      <c r="D55" s="364"/>
      <c r="E55" s="364"/>
      <c r="F55" s="364"/>
      <c r="G55" s="364"/>
      <c r="H55" s="364"/>
      <c r="I55" s="364"/>
      <c r="J55" s="364"/>
      <c r="K55" s="238"/>
    </row>
    <row r="56" spans="2:11" s="1" customFormat="1" ht="12.75" customHeight="1">
      <c r="B56" s="237"/>
      <c r="C56" s="240"/>
      <c r="D56" s="240"/>
      <c r="E56" s="240"/>
      <c r="F56" s="240"/>
      <c r="G56" s="240"/>
      <c r="H56" s="240"/>
      <c r="I56" s="240"/>
      <c r="J56" s="240"/>
      <c r="K56" s="238"/>
    </row>
    <row r="57" spans="2:11" s="1" customFormat="1" ht="15" customHeight="1">
      <c r="B57" s="237"/>
      <c r="C57" s="364" t="s">
        <v>650</v>
      </c>
      <c r="D57" s="364"/>
      <c r="E57" s="364"/>
      <c r="F57" s="364"/>
      <c r="G57" s="364"/>
      <c r="H57" s="364"/>
      <c r="I57" s="364"/>
      <c r="J57" s="364"/>
      <c r="K57" s="238"/>
    </row>
    <row r="58" spans="2:11" s="1" customFormat="1" ht="15" customHeight="1">
      <c r="B58" s="237"/>
      <c r="C58" s="242"/>
      <c r="D58" s="364" t="s">
        <v>651</v>
      </c>
      <c r="E58" s="364"/>
      <c r="F58" s="364"/>
      <c r="G58" s="364"/>
      <c r="H58" s="364"/>
      <c r="I58" s="364"/>
      <c r="J58" s="364"/>
      <c r="K58" s="238"/>
    </row>
    <row r="59" spans="2:11" s="1" customFormat="1" ht="15" customHeight="1">
      <c r="B59" s="237"/>
      <c r="C59" s="242"/>
      <c r="D59" s="364" t="s">
        <v>652</v>
      </c>
      <c r="E59" s="364"/>
      <c r="F59" s="364"/>
      <c r="G59" s="364"/>
      <c r="H59" s="364"/>
      <c r="I59" s="364"/>
      <c r="J59" s="364"/>
      <c r="K59" s="238"/>
    </row>
    <row r="60" spans="2:11" s="1" customFormat="1" ht="15" customHeight="1">
      <c r="B60" s="237"/>
      <c r="C60" s="242"/>
      <c r="D60" s="364" t="s">
        <v>653</v>
      </c>
      <c r="E60" s="364"/>
      <c r="F60" s="364"/>
      <c r="G60" s="364"/>
      <c r="H60" s="364"/>
      <c r="I60" s="364"/>
      <c r="J60" s="364"/>
      <c r="K60" s="238"/>
    </row>
    <row r="61" spans="2:11" s="1" customFormat="1" ht="15" customHeight="1">
      <c r="B61" s="237"/>
      <c r="C61" s="242"/>
      <c r="D61" s="364" t="s">
        <v>654</v>
      </c>
      <c r="E61" s="364"/>
      <c r="F61" s="364"/>
      <c r="G61" s="364"/>
      <c r="H61" s="364"/>
      <c r="I61" s="364"/>
      <c r="J61" s="364"/>
      <c r="K61" s="238"/>
    </row>
    <row r="62" spans="2:11" s="1" customFormat="1" ht="15" customHeight="1">
      <c r="B62" s="237"/>
      <c r="C62" s="242"/>
      <c r="D62" s="366" t="s">
        <v>655</v>
      </c>
      <c r="E62" s="366"/>
      <c r="F62" s="366"/>
      <c r="G62" s="366"/>
      <c r="H62" s="366"/>
      <c r="I62" s="366"/>
      <c r="J62" s="366"/>
      <c r="K62" s="238"/>
    </row>
    <row r="63" spans="2:11" s="1" customFormat="1" ht="15" customHeight="1">
      <c r="B63" s="237"/>
      <c r="C63" s="242"/>
      <c r="D63" s="364" t="s">
        <v>656</v>
      </c>
      <c r="E63" s="364"/>
      <c r="F63" s="364"/>
      <c r="G63" s="364"/>
      <c r="H63" s="364"/>
      <c r="I63" s="364"/>
      <c r="J63" s="364"/>
      <c r="K63" s="238"/>
    </row>
    <row r="64" spans="2:11" s="1" customFormat="1" ht="12.75" customHeight="1">
      <c r="B64" s="237"/>
      <c r="C64" s="242"/>
      <c r="D64" s="242"/>
      <c r="E64" s="245"/>
      <c r="F64" s="242"/>
      <c r="G64" s="242"/>
      <c r="H64" s="242"/>
      <c r="I64" s="242"/>
      <c r="J64" s="242"/>
      <c r="K64" s="238"/>
    </row>
    <row r="65" spans="2:11" s="1" customFormat="1" ht="15" customHeight="1">
      <c r="B65" s="237"/>
      <c r="C65" s="242"/>
      <c r="D65" s="364" t="s">
        <v>657</v>
      </c>
      <c r="E65" s="364"/>
      <c r="F65" s="364"/>
      <c r="G65" s="364"/>
      <c r="H65" s="364"/>
      <c r="I65" s="364"/>
      <c r="J65" s="364"/>
      <c r="K65" s="238"/>
    </row>
    <row r="66" spans="2:11" s="1" customFormat="1" ht="15" customHeight="1">
      <c r="B66" s="237"/>
      <c r="C66" s="242"/>
      <c r="D66" s="366" t="s">
        <v>658</v>
      </c>
      <c r="E66" s="366"/>
      <c r="F66" s="366"/>
      <c r="G66" s="366"/>
      <c r="H66" s="366"/>
      <c r="I66" s="366"/>
      <c r="J66" s="366"/>
      <c r="K66" s="238"/>
    </row>
    <row r="67" spans="2:11" s="1" customFormat="1" ht="15" customHeight="1">
      <c r="B67" s="237"/>
      <c r="C67" s="242"/>
      <c r="D67" s="364" t="s">
        <v>659</v>
      </c>
      <c r="E67" s="364"/>
      <c r="F67" s="364"/>
      <c r="G67" s="364"/>
      <c r="H67" s="364"/>
      <c r="I67" s="364"/>
      <c r="J67" s="364"/>
      <c r="K67" s="238"/>
    </row>
    <row r="68" spans="2:11" s="1" customFormat="1" ht="15" customHeight="1">
      <c r="B68" s="237"/>
      <c r="C68" s="242"/>
      <c r="D68" s="364" t="s">
        <v>660</v>
      </c>
      <c r="E68" s="364"/>
      <c r="F68" s="364"/>
      <c r="G68" s="364"/>
      <c r="H68" s="364"/>
      <c r="I68" s="364"/>
      <c r="J68" s="364"/>
      <c r="K68" s="238"/>
    </row>
    <row r="69" spans="2:11" s="1" customFormat="1" ht="15" customHeight="1">
      <c r="B69" s="237"/>
      <c r="C69" s="242"/>
      <c r="D69" s="364" t="s">
        <v>661</v>
      </c>
      <c r="E69" s="364"/>
      <c r="F69" s="364"/>
      <c r="G69" s="364"/>
      <c r="H69" s="364"/>
      <c r="I69" s="364"/>
      <c r="J69" s="364"/>
      <c r="K69" s="238"/>
    </row>
    <row r="70" spans="2:11" s="1" customFormat="1" ht="15" customHeight="1">
      <c r="B70" s="237"/>
      <c r="C70" s="242"/>
      <c r="D70" s="364" t="s">
        <v>662</v>
      </c>
      <c r="E70" s="364"/>
      <c r="F70" s="364"/>
      <c r="G70" s="364"/>
      <c r="H70" s="364"/>
      <c r="I70" s="364"/>
      <c r="J70" s="364"/>
      <c r="K70" s="238"/>
    </row>
    <row r="71" spans="2:11" s="1" customFormat="1" ht="12.75" customHeight="1">
      <c r="B71" s="246"/>
      <c r="C71" s="247"/>
      <c r="D71" s="247"/>
      <c r="E71" s="247"/>
      <c r="F71" s="247"/>
      <c r="G71" s="247"/>
      <c r="H71" s="247"/>
      <c r="I71" s="247"/>
      <c r="J71" s="247"/>
      <c r="K71" s="248"/>
    </row>
    <row r="72" spans="2:11" s="1" customFormat="1" ht="18.75" customHeight="1">
      <c r="B72" s="249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s="1" customFormat="1" ht="18.75" customHeight="1">
      <c r="B73" s="250"/>
      <c r="C73" s="250"/>
      <c r="D73" s="250"/>
      <c r="E73" s="250"/>
      <c r="F73" s="250"/>
      <c r="G73" s="250"/>
      <c r="H73" s="250"/>
      <c r="I73" s="250"/>
      <c r="J73" s="250"/>
      <c r="K73" s="250"/>
    </row>
    <row r="74" spans="2:11" s="1" customFormat="1" ht="7.5" customHeight="1">
      <c r="B74" s="251"/>
      <c r="C74" s="252"/>
      <c r="D74" s="252"/>
      <c r="E74" s="252"/>
      <c r="F74" s="252"/>
      <c r="G74" s="252"/>
      <c r="H74" s="252"/>
      <c r="I74" s="252"/>
      <c r="J74" s="252"/>
      <c r="K74" s="253"/>
    </row>
    <row r="75" spans="2:11" s="1" customFormat="1" ht="45" customHeight="1">
      <c r="B75" s="254"/>
      <c r="C75" s="359" t="s">
        <v>663</v>
      </c>
      <c r="D75" s="359"/>
      <c r="E75" s="359"/>
      <c r="F75" s="359"/>
      <c r="G75" s="359"/>
      <c r="H75" s="359"/>
      <c r="I75" s="359"/>
      <c r="J75" s="359"/>
      <c r="K75" s="255"/>
    </row>
    <row r="76" spans="2:11" s="1" customFormat="1" ht="17.25" customHeight="1">
      <c r="B76" s="254"/>
      <c r="C76" s="256" t="s">
        <v>664</v>
      </c>
      <c r="D76" s="256"/>
      <c r="E76" s="256"/>
      <c r="F76" s="256" t="s">
        <v>665</v>
      </c>
      <c r="G76" s="257"/>
      <c r="H76" s="256" t="s">
        <v>52</v>
      </c>
      <c r="I76" s="256" t="s">
        <v>55</v>
      </c>
      <c r="J76" s="256" t="s">
        <v>666</v>
      </c>
      <c r="K76" s="255"/>
    </row>
    <row r="77" spans="2:11" s="1" customFormat="1" ht="17.25" customHeight="1">
      <c r="B77" s="254"/>
      <c r="C77" s="258" t="s">
        <v>667</v>
      </c>
      <c r="D77" s="258"/>
      <c r="E77" s="258"/>
      <c r="F77" s="259" t="s">
        <v>668</v>
      </c>
      <c r="G77" s="260"/>
      <c r="H77" s="258"/>
      <c r="I77" s="258"/>
      <c r="J77" s="258" t="s">
        <v>669</v>
      </c>
      <c r="K77" s="255"/>
    </row>
    <row r="78" spans="2:11" s="1" customFormat="1" ht="5.25" customHeight="1">
      <c r="B78" s="254"/>
      <c r="C78" s="261"/>
      <c r="D78" s="261"/>
      <c r="E78" s="261"/>
      <c r="F78" s="261"/>
      <c r="G78" s="262"/>
      <c r="H78" s="261"/>
      <c r="I78" s="261"/>
      <c r="J78" s="261"/>
      <c r="K78" s="255"/>
    </row>
    <row r="79" spans="2:11" s="1" customFormat="1" ht="15" customHeight="1">
      <c r="B79" s="254"/>
      <c r="C79" s="243" t="s">
        <v>51</v>
      </c>
      <c r="D79" s="261"/>
      <c r="E79" s="261"/>
      <c r="F79" s="263" t="s">
        <v>670</v>
      </c>
      <c r="G79" s="262"/>
      <c r="H79" s="243" t="s">
        <v>671</v>
      </c>
      <c r="I79" s="243" t="s">
        <v>672</v>
      </c>
      <c r="J79" s="243">
        <v>20</v>
      </c>
      <c r="K79" s="255"/>
    </row>
    <row r="80" spans="2:11" s="1" customFormat="1" ht="15" customHeight="1">
      <c r="B80" s="254"/>
      <c r="C80" s="243" t="s">
        <v>673</v>
      </c>
      <c r="D80" s="243"/>
      <c r="E80" s="243"/>
      <c r="F80" s="263" t="s">
        <v>670</v>
      </c>
      <c r="G80" s="262"/>
      <c r="H80" s="243" t="s">
        <v>674</v>
      </c>
      <c r="I80" s="243" t="s">
        <v>672</v>
      </c>
      <c r="J80" s="243">
        <v>120</v>
      </c>
      <c r="K80" s="255"/>
    </row>
    <row r="81" spans="2:11" s="1" customFormat="1" ht="15" customHeight="1">
      <c r="B81" s="264"/>
      <c r="C81" s="243" t="s">
        <v>675</v>
      </c>
      <c r="D81" s="243"/>
      <c r="E81" s="243"/>
      <c r="F81" s="263" t="s">
        <v>676</v>
      </c>
      <c r="G81" s="262"/>
      <c r="H81" s="243" t="s">
        <v>677</v>
      </c>
      <c r="I81" s="243" t="s">
        <v>672</v>
      </c>
      <c r="J81" s="243">
        <v>50</v>
      </c>
      <c r="K81" s="255"/>
    </row>
    <row r="82" spans="2:11" s="1" customFormat="1" ht="15" customHeight="1">
      <c r="B82" s="264"/>
      <c r="C82" s="243" t="s">
        <v>678</v>
      </c>
      <c r="D82" s="243"/>
      <c r="E82" s="243"/>
      <c r="F82" s="263" t="s">
        <v>670</v>
      </c>
      <c r="G82" s="262"/>
      <c r="H82" s="243" t="s">
        <v>679</v>
      </c>
      <c r="I82" s="243" t="s">
        <v>680</v>
      </c>
      <c r="J82" s="243"/>
      <c r="K82" s="255"/>
    </row>
    <row r="83" spans="2:11" s="1" customFormat="1" ht="15" customHeight="1">
      <c r="B83" s="264"/>
      <c r="C83" s="265" t="s">
        <v>681</v>
      </c>
      <c r="D83" s="265"/>
      <c r="E83" s="265"/>
      <c r="F83" s="266" t="s">
        <v>676</v>
      </c>
      <c r="G83" s="265"/>
      <c r="H83" s="265" t="s">
        <v>682</v>
      </c>
      <c r="I83" s="265" t="s">
        <v>672</v>
      </c>
      <c r="J83" s="265">
        <v>15</v>
      </c>
      <c r="K83" s="255"/>
    </row>
    <row r="84" spans="2:11" s="1" customFormat="1" ht="15" customHeight="1">
      <c r="B84" s="264"/>
      <c r="C84" s="265" t="s">
        <v>683</v>
      </c>
      <c r="D84" s="265"/>
      <c r="E84" s="265"/>
      <c r="F84" s="266" t="s">
        <v>676</v>
      </c>
      <c r="G84" s="265"/>
      <c r="H84" s="265" t="s">
        <v>684</v>
      </c>
      <c r="I84" s="265" t="s">
        <v>672</v>
      </c>
      <c r="J84" s="265">
        <v>15</v>
      </c>
      <c r="K84" s="255"/>
    </row>
    <row r="85" spans="2:11" s="1" customFormat="1" ht="15" customHeight="1">
      <c r="B85" s="264"/>
      <c r="C85" s="265" t="s">
        <v>685</v>
      </c>
      <c r="D85" s="265"/>
      <c r="E85" s="265"/>
      <c r="F85" s="266" t="s">
        <v>676</v>
      </c>
      <c r="G85" s="265"/>
      <c r="H85" s="265" t="s">
        <v>686</v>
      </c>
      <c r="I85" s="265" t="s">
        <v>672</v>
      </c>
      <c r="J85" s="265">
        <v>20</v>
      </c>
      <c r="K85" s="255"/>
    </row>
    <row r="86" spans="2:11" s="1" customFormat="1" ht="15" customHeight="1">
      <c r="B86" s="264"/>
      <c r="C86" s="265" t="s">
        <v>687</v>
      </c>
      <c r="D86" s="265"/>
      <c r="E86" s="265"/>
      <c r="F86" s="266" t="s">
        <v>676</v>
      </c>
      <c r="G86" s="265"/>
      <c r="H86" s="265" t="s">
        <v>688</v>
      </c>
      <c r="I86" s="265" t="s">
        <v>672</v>
      </c>
      <c r="J86" s="265">
        <v>20</v>
      </c>
      <c r="K86" s="255"/>
    </row>
    <row r="87" spans="2:11" s="1" customFormat="1" ht="15" customHeight="1">
      <c r="B87" s="264"/>
      <c r="C87" s="243" t="s">
        <v>689</v>
      </c>
      <c r="D87" s="243"/>
      <c r="E87" s="243"/>
      <c r="F87" s="263" t="s">
        <v>676</v>
      </c>
      <c r="G87" s="262"/>
      <c r="H87" s="243" t="s">
        <v>690</v>
      </c>
      <c r="I87" s="243" t="s">
        <v>672</v>
      </c>
      <c r="J87" s="243">
        <v>50</v>
      </c>
      <c r="K87" s="255"/>
    </row>
    <row r="88" spans="2:11" s="1" customFormat="1" ht="15" customHeight="1">
      <c r="B88" s="264"/>
      <c r="C88" s="243" t="s">
        <v>691</v>
      </c>
      <c r="D88" s="243"/>
      <c r="E88" s="243"/>
      <c r="F88" s="263" t="s">
        <v>676</v>
      </c>
      <c r="G88" s="262"/>
      <c r="H88" s="243" t="s">
        <v>692</v>
      </c>
      <c r="I88" s="243" t="s">
        <v>672</v>
      </c>
      <c r="J88" s="243">
        <v>20</v>
      </c>
      <c r="K88" s="255"/>
    </row>
    <row r="89" spans="2:11" s="1" customFormat="1" ht="15" customHeight="1">
      <c r="B89" s="264"/>
      <c r="C89" s="243" t="s">
        <v>693</v>
      </c>
      <c r="D89" s="243"/>
      <c r="E89" s="243"/>
      <c r="F89" s="263" t="s">
        <v>676</v>
      </c>
      <c r="G89" s="262"/>
      <c r="H89" s="243" t="s">
        <v>694</v>
      </c>
      <c r="I89" s="243" t="s">
        <v>672</v>
      </c>
      <c r="J89" s="243">
        <v>20</v>
      </c>
      <c r="K89" s="255"/>
    </row>
    <row r="90" spans="2:11" s="1" customFormat="1" ht="15" customHeight="1">
      <c r="B90" s="264"/>
      <c r="C90" s="243" t="s">
        <v>695</v>
      </c>
      <c r="D90" s="243"/>
      <c r="E90" s="243"/>
      <c r="F90" s="263" t="s">
        <v>676</v>
      </c>
      <c r="G90" s="262"/>
      <c r="H90" s="243" t="s">
        <v>696</v>
      </c>
      <c r="I90" s="243" t="s">
        <v>672</v>
      </c>
      <c r="J90" s="243">
        <v>50</v>
      </c>
      <c r="K90" s="255"/>
    </row>
    <row r="91" spans="2:11" s="1" customFormat="1" ht="15" customHeight="1">
      <c r="B91" s="264"/>
      <c r="C91" s="243" t="s">
        <v>697</v>
      </c>
      <c r="D91" s="243"/>
      <c r="E91" s="243"/>
      <c r="F91" s="263" t="s">
        <v>676</v>
      </c>
      <c r="G91" s="262"/>
      <c r="H91" s="243" t="s">
        <v>697</v>
      </c>
      <c r="I91" s="243" t="s">
        <v>672</v>
      </c>
      <c r="J91" s="243">
        <v>50</v>
      </c>
      <c r="K91" s="255"/>
    </row>
    <row r="92" spans="2:11" s="1" customFormat="1" ht="15" customHeight="1">
      <c r="B92" s="264"/>
      <c r="C92" s="243" t="s">
        <v>698</v>
      </c>
      <c r="D92" s="243"/>
      <c r="E92" s="243"/>
      <c r="F92" s="263" t="s">
        <v>676</v>
      </c>
      <c r="G92" s="262"/>
      <c r="H92" s="243" t="s">
        <v>699</v>
      </c>
      <c r="I92" s="243" t="s">
        <v>672</v>
      </c>
      <c r="J92" s="243">
        <v>255</v>
      </c>
      <c r="K92" s="255"/>
    </row>
    <row r="93" spans="2:11" s="1" customFormat="1" ht="15" customHeight="1">
      <c r="B93" s="264"/>
      <c r="C93" s="243" t="s">
        <v>700</v>
      </c>
      <c r="D93" s="243"/>
      <c r="E93" s="243"/>
      <c r="F93" s="263" t="s">
        <v>670</v>
      </c>
      <c r="G93" s="262"/>
      <c r="H93" s="243" t="s">
        <v>701</v>
      </c>
      <c r="I93" s="243" t="s">
        <v>702</v>
      </c>
      <c r="J93" s="243"/>
      <c r="K93" s="255"/>
    </row>
    <row r="94" spans="2:11" s="1" customFormat="1" ht="15" customHeight="1">
      <c r="B94" s="264"/>
      <c r="C94" s="243" t="s">
        <v>703</v>
      </c>
      <c r="D94" s="243"/>
      <c r="E94" s="243"/>
      <c r="F94" s="263" t="s">
        <v>670</v>
      </c>
      <c r="G94" s="262"/>
      <c r="H94" s="243" t="s">
        <v>704</v>
      </c>
      <c r="I94" s="243" t="s">
        <v>705</v>
      </c>
      <c r="J94" s="243"/>
      <c r="K94" s="255"/>
    </row>
    <row r="95" spans="2:11" s="1" customFormat="1" ht="15" customHeight="1">
      <c r="B95" s="264"/>
      <c r="C95" s="243" t="s">
        <v>706</v>
      </c>
      <c r="D95" s="243"/>
      <c r="E95" s="243"/>
      <c r="F95" s="263" t="s">
        <v>670</v>
      </c>
      <c r="G95" s="262"/>
      <c r="H95" s="243" t="s">
        <v>706</v>
      </c>
      <c r="I95" s="243" t="s">
        <v>705</v>
      </c>
      <c r="J95" s="243"/>
      <c r="K95" s="255"/>
    </row>
    <row r="96" spans="2:11" s="1" customFormat="1" ht="15" customHeight="1">
      <c r="B96" s="264"/>
      <c r="C96" s="243" t="s">
        <v>36</v>
      </c>
      <c r="D96" s="243"/>
      <c r="E96" s="243"/>
      <c r="F96" s="263" t="s">
        <v>670</v>
      </c>
      <c r="G96" s="262"/>
      <c r="H96" s="243" t="s">
        <v>707</v>
      </c>
      <c r="I96" s="243" t="s">
        <v>705</v>
      </c>
      <c r="J96" s="243"/>
      <c r="K96" s="255"/>
    </row>
    <row r="97" spans="2:11" s="1" customFormat="1" ht="15" customHeight="1">
      <c r="B97" s="264"/>
      <c r="C97" s="243" t="s">
        <v>46</v>
      </c>
      <c r="D97" s="243"/>
      <c r="E97" s="243"/>
      <c r="F97" s="263" t="s">
        <v>670</v>
      </c>
      <c r="G97" s="262"/>
      <c r="H97" s="243" t="s">
        <v>708</v>
      </c>
      <c r="I97" s="243" t="s">
        <v>705</v>
      </c>
      <c r="J97" s="243"/>
      <c r="K97" s="255"/>
    </row>
    <row r="98" spans="2:11" s="1" customFormat="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s="1" customFormat="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s="1" customFormat="1" ht="18.75" customHeight="1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</row>
    <row r="101" spans="2:11" s="1" customFormat="1" ht="7.5" customHeight="1">
      <c r="B101" s="251"/>
      <c r="C101" s="252"/>
      <c r="D101" s="252"/>
      <c r="E101" s="252"/>
      <c r="F101" s="252"/>
      <c r="G101" s="252"/>
      <c r="H101" s="252"/>
      <c r="I101" s="252"/>
      <c r="J101" s="252"/>
      <c r="K101" s="253"/>
    </row>
    <row r="102" spans="2:11" s="1" customFormat="1" ht="45" customHeight="1">
      <c r="B102" s="254"/>
      <c r="C102" s="359" t="s">
        <v>709</v>
      </c>
      <c r="D102" s="359"/>
      <c r="E102" s="359"/>
      <c r="F102" s="359"/>
      <c r="G102" s="359"/>
      <c r="H102" s="359"/>
      <c r="I102" s="359"/>
      <c r="J102" s="359"/>
      <c r="K102" s="255"/>
    </row>
    <row r="103" spans="2:11" s="1" customFormat="1" ht="17.25" customHeight="1">
      <c r="B103" s="254"/>
      <c r="C103" s="256" t="s">
        <v>664</v>
      </c>
      <c r="D103" s="256"/>
      <c r="E103" s="256"/>
      <c r="F103" s="256" t="s">
        <v>665</v>
      </c>
      <c r="G103" s="257"/>
      <c r="H103" s="256" t="s">
        <v>52</v>
      </c>
      <c r="I103" s="256" t="s">
        <v>55</v>
      </c>
      <c r="J103" s="256" t="s">
        <v>666</v>
      </c>
      <c r="K103" s="255"/>
    </row>
    <row r="104" spans="2:11" s="1" customFormat="1" ht="17.25" customHeight="1">
      <c r="B104" s="254"/>
      <c r="C104" s="258" t="s">
        <v>667</v>
      </c>
      <c r="D104" s="258"/>
      <c r="E104" s="258"/>
      <c r="F104" s="259" t="s">
        <v>668</v>
      </c>
      <c r="G104" s="260"/>
      <c r="H104" s="258"/>
      <c r="I104" s="258"/>
      <c r="J104" s="258" t="s">
        <v>669</v>
      </c>
      <c r="K104" s="255"/>
    </row>
    <row r="105" spans="2:11" s="1" customFormat="1" ht="5.25" customHeight="1">
      <c r="B105" s="254"/>
      <c r="C105" s="256"/>
      <c r="D105" s="256"/>
      <c r="E105" s="256"/>
      <c r="F105" s="256"/>
      <c r="G105" s="272"/>
      <c r="H105" s="256"/>
      <c r="I105" s="256"/>
      <c r="J105" s="256"/>
      <c r="K105" s="255"/>
    </row>
    <row r="106" spans="2:11" s="1" customFormat="1" ht="15" customHeight="1">
      <c r="B106" s="254"/>
      <c r="C106" s="243" t="s">
        <v>51</v>
      </c>
      <c r="D106" s="261"/>
      <c r="E106" s="261"/>
      <c r="F106" s="263" t="s">
        <v>670</v>
      </c>
      <c r="G106" s="272"/>
      <c r="H106" s="243" t="s">
        <v>710</v>
      </c>
      <c r="I106" s="243" t="s">
        <v>672</v>
      </c>
      <c r="J106" s="243">
        <v>20</v>
      </c>
      <c r="K106" s="255"/>
    </row>
    <row r="107" spans="2:11" s="1" customFormat="1" ht="15" customHeight="1">
      <c r="B107" s="254"/>
      <c r="C107" s="243" t="s">
        <v>673</v>
      </c>
      <c r="D107" s="243"/>
      <c r="E107" s="243"/>
      <c r="F107" s="263" t="s">
        <v>670</v>
      </c>
      <c r="G107" s="243"/>
      <c r="H107" s="243" t="s">
        <v>710</v>
      </c>
      <c r="I107" s="243" t="s">
        <v>672</v>
      </c>
      <c r="J107" s="243">
        <v>120</v>
      </c>
      <c r="K107" s="255"/>
    </row>
    <row r="108" spans="2:11" s="1" customFormat="1" ht="15" customHeight="1">
      <c r="B108" s="264"/>
      <c r="C108" s="243" t="s">
        <v>675</v>
      </c>
      <c r="D108" s="243"/>
      <c r="E108" s="243"/>
      <c r="F108" s="263" t="s">
        <v>676</v>
      </c>
      <c r="G108" s="243"/>
      <c r="H108" s="243" t="s">
        <v>710</v>
      </c>
      <c r="I108" s="243" t="s">
        <v>672</v>
      </c>
      <c r="J108" s="243">
        <v>50</v>
      </c>
      <c r="K108" s="255"/>
    </row>
    <row r="109" spans="2:11" s="1" customFormat="1" ht="15" customHeight="1">
      <c r="B109" s="264"/>
      <c r="C109" s="243" t="s">
        <v>678</v>
      </c>
      <c r="D109" s="243"/>
      <c r="E109" s="243"/>
      <c r="F109" s="263" t="s">
        <v>670</v>
      </c>
      <c r="G109" s="243"/>
      <c r="H109" s="243" t="s">
        <v>710</v>
      </c>
      <c r="I109" s="243" t="s">
        <v>680</v>
      </c>
      <c r="J109" s="243"/>
      <c r="K109" s="255"/>
    </row>
    <row r="110" spans="2:11" s="1" customFormat="1" ht="15" customHeight="1">
      <c r="B110" s="264"/>
      <c r="C110" s="243" t="s">
        <v>689</v>
      </c>
      <c r="D110" s="243"/>
      <c r="E110" s="243"/>
      <c r="F110" s="263" t="s">
        <v>676</v>
      </c>
      <c r="G110" s="243"/>
      <c r="H110" s="243" t="s">
        <v>710</v>
      </c>
      <c r="I110" s="243" t="s">
        <v>672</v>
      </c>
      <c r="J110" s="243">
        <v>50</v>
      </c>
      <c r="K110" s="255"/>
    </row>
    <row r="111" spans="2:11" s="1" customFormat="1" ht="15" customHeight="1">
      <c r="B111" s="264"/>
      <c r="C111" s="243" t="s">
        <v>697</v>
      </c>
      <c r="D111" s="243"/>
      <c r="E111" s="243"/>
      <c r="F111" s="263" t="s">
        <v>676</v>
      </c>
      <c r="G111" s="243"/>
      <c r="H111" s="243" t="s">
        <v>710</v>
      </c>
      <c r="I111" s="243" t="s">
        <v>672</v>
      </c>
      <c r="J111" s="243">
        <v>50</v>
      </c>
      <c r="K111" s="255"/>
    </row>
    <row r="112" spans="2:11" s="1" customFormat="1" ht="15" customHeight="1">
      <c r="B112" s="264"/>
      <c r="C112" s="243" t="s">
        <v>695</v>
      </c>
      <c r="D112" s="243"/>
      <c r="E112" s="243"/>
      <c r="F112" s="263" t="s">
        <v>676</v>
      </c>
      <c r="G112" s="243"/>
      <c r="H112" s="243" t="s">
        <v>710</v>
      </c>
      <c r="I112" s="243" t="s">
        <v>672</v>
      </c>
      <c r="J112" s="243">
        <v>50</v>
      </c>
      <c r="K112" s="255"/>
    </row>
    <row r="113" spans="2:11" s="1" customFormat="1" ht="15" customHeight="1">
      <c r="B113" s="264"/>
      <c r="C113" s="243" t="s">
        <v>51</v>
      </c>
      <c r="D113" s="243"/>
      <c r="E113" s="243"/>
      <c r="F113" s="263" t="s">
        <v>670</v>
      </c>
      <c r="G113" s="243"/>
      <c r="H113" s="243" t="s">
        <v>711</v>
      </c>
      <c r="I113" s="243" t="s">
        <v>672</v>
      </c>
      <c r="J113" s="243">
        <v>20</v>
      </c>
      <c r="K113" s="255"/>
    </row>
    <row r="114" spans="2:11" s="1" customFormat="1" ht="15" customHeight="1">
      <c r="B114" s="264"/>
      <c r="C114" s="243" t="s">
        <v>712</v>
      </c>
      <c r="D114" s="243"/>
      <c r="E114" s="243"/>
      <c r="F114" s="263" t="s">
        <v>670</v>
      </c>
      <c r="G114" s="243"/>
      <c r="H114" s="243" t="s">
        <v>713</v>
      </c>
      <c r="I114" s="243" t="s">
        <v>672</v>
      </c>
      <c r="J114" s="243">
        <v>120</v>
      </c>
      <c r="K114" s="255"/>
    </row>
    <row r="115" spans="2:11" s="1" customFormat="1" ht="15" customHeight="1">
      <c r="B115" s="264"/>
      <c r="C115" s="243" t="s">
        <v>36</v>
      </c>
      <c r="D115" s="243"/>
      <c r="E115" s="243"/>
      <c r="F115" s="263" t="s">
        <v>670</v>
      </c>
      <c r="G115" s="243"/>
      <c r="H115" s="243" t="s">
        <v>714</v>
      </c>
      <c r="I115" s="243" t="s">
        <v>705</v>
      </c>
      <c r="J115" s="243"/>
      <c r="K115" s="255"/>
    </row>
    <row r="116" spans="2:11" s="1" customFormat="1" ht="15" customHeight="1">
      <c r="B116" s="264"/>
      <c r="C116" s="243" t="s">
        <v>46</v>
      </c>
      <c r="D116" s="243"/>
      <c r="E116" s="243"/>
      <c r="F116" s="263" t="s">
        <v>670</v>
      </c>
      <c r="G116" s="243"/>
      <c r="H116" s="243" t="s">
        <v>715</v>
      </c>
      <c r="I116" s="243" t="s">
        <v>705</v>
      </c>
      <c r="J116" s="243"/>
      <c r="K116" s="255"/>
    </row>
    <row r="117" spans="2:11" s="1" customFormat="1" ht="15" customHeight="1">
      <c r="B117" s="264"/>
      <c r="C117" s="243" t="s">
        <v>55</v>
      </c>
      <c r="D117" s="243"/>
      <c r="E117" s="243"/>
      <c r="F117" s="263" t="s">
        <v>670</v>
      </c>
      <c r="G117" s="243"/>
      <c r="H117" s="243" t="s">
        <v>716</v>
      </c>
      <c r="I117" s="243" t="s">
        <v>717</v>
      </c>
      <c r="J117" s="243"/>
      <c r="K117" s="255"/>
    </row>
    <row r="118" spans="2:11" s="1" customFormat="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s="1" customFormat="1" ht="18.75" customHeight="1">
      <c r="B119" s="274"/>
      <c r="C119" s="240"/>
      <c r="D119" s="240"/>
      <c r="E119" s="240"/>
      <c r="F119" s="275"/>
      <c r="G119" s="240"/>
      <c r="H119" s="240"/>
      <c r="I119" s="240"/>
      <c r="J119" s="240"/>
      <c r="K119" s="274"/>
    </row>
    <row r="120" spans="2:11" s="1" customFormat="1" ht="18.75" customHeight="1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2:11" s="1" customFormat="1" ht="7.5" customHeight="1">
      <c r="B121" s="276"/>
      <c r="C121" s="277"/>
      <c r="D121" s="277"/>
      <c r="E121" s="277"/>
      <c r="F121" s="277"/>
      <c r="G121" s="277"/>
      <c r="H121" s="277"/>
      <c r="I121" s="277"/>
      <c r="J121" s="277"/>
      <c r="K121" s="278"/>
    </row>
    <row r="122" spans="2:11" s="1" customFormat="1" ht="45" customHeight="1">
      <c r="B122" s="279"/>
      <c r="C122" s="360" t="s">
        <v>718</v>
      </c>
      <c r="D122" s="360"/>
      <c r="E122" s="360"/>
      <c r="F122" s="360"/>
      <c r="G122" s="360"/>
      <c r="H122" s="360"/>
      <c r="I122" s="360"/>
      <c r="J122" s="360"/>
      <c r="K122" s="280"/>
    </row>
    <row r="123" spans="2:11" s="1" customFormat="1" ht="17.25" customHeight="1">
      <c r="B123" s="281"/>
      <c r="C123" s="256" t="s">
        <v>664</v>
      </c>
      <c r="D123" s="256"/>
      <c r="E123" s="256"/>
      <c r="F123" s="256" t="s">
        <v>665</v>
      </c>
      <c r="G123" s="257"/>
      <c r="H123" s="256" t="s">
        <v>52</v>
      </c>
      <c r="I123" s="256" t="s">
        <v>55</v>
      </c>
      <c r="J123" s="256" t="s">
        <v>666</v>
      </c>
      <c r="K123" s="282"/>
    </row>
    <row r="124" spans="2:11" s="1" customFormat="1" ht="17.25" customHeight="1">
      <c r="B124" s="281"/>
      <c r="C124" s="258" t="s">
        <v>667</v>
      </c>
      <c r="D124" s="258"/>
      <c r="E124" s="258"/>
      <c r="F124" s="259" t="s">
        <v>668</v>
      </c>
      <c r="G124" s="260"/>
      <c r="H124" s="258"/>
      <c r="I124" s="258"/>
      <c r="J124" s="258" t="s">
        <v>669</v>
      </c>
      <c r="K124" s="282"/>
    </row>
    <row r="125" spans="2:11" s="1" customFormat="1" ht="5.25" customHeight="1">
      <c r="B125" s="283"/>
      <c r="C125" s="261"/>
      <c r="D125" s="261"/>
      <c r="E125" s="261"/>
      <c r="F125" s="261"/>
      <c r="G125" s="243"/>
      <c r="H125" s="261"/>
      <c r="I125" s="261"/>
      <c r="J125" s="261"/>
      <c r="K125" s="284"/>
    </row>
    <row r="126" spans="2:11" s="1" customFormat="1" ht="15" customHeight="1">
      <c r="B126" s="283"/>
      <c r="C126" s="243" t="s">
        <v>673</v>
      </c>
      <c r="D126" s="261"/>
      <c r="E126" s="261"/>
      <c r="F126" s="263" t="s">
        <v>670</v>
      </c>
      <c r="G126" s="243"/>
      <c r="H126" s="243" t="s">
        <v>710</v>
      </c>
      <c r="I126" s="243" t="s">
        <v>672</v>
      </c>
      <c r="J126" s="243">
        <v>120</v>
      </c>
      <c r="K126" s="285"/>
    </row>
    <row r="127" spans="2:11" s="1" customFormat="1" ht="15" customHeight="1">
      <c r="B127" s="283"/>
      <c r="C127" s="243" t="s">
        <v>719</v>
      </c>
      <c r="D127" s="243"/>
      <c r="E127" s="243"/>
      <c r="F127" s="263" t="s">
        <v>670</v>
      </c>
      <c r="G127" s="243"/>
      <c r="H127" s="243" t="s">
        <v>720</v>
      </c>
      <c r="I127" s="243" t="s">
        <v>672</v>
      </c>
      <c r="J127" s="243" t="s">
        <v>721</v>
      </c>
      <c r="K127" s="285"/>
    </row>
    <row r="128" spans="2:11" s="1" customFormat="1" ht="15" customHeight="1">
      <c r="B128" s="283"/>
      <c r="C128" s="243" t="s">
        <v>618</v>
      </c>
      <c r="D128" s="243"/>
      <c r="E128" s="243"/>
      <c r="F128" s="263" t="s">
        <v>670</v>
      </c>
      <c r="G128" s="243"/>
      <c r="H128" s="243" t="s">
        <v>722</v>
      </c>
      <c r="I128" s="243" t="s">
        <v>672</v>
      </c>
      <c r="J128" s="243" t="s">
        <v>721</v>
      </c>
      <c r="K128" s="285"/>
    </row>
    <row r="129" spans="2:11" s="1" customFormat="1" ht="15" customHeight="1">
      <c r="B129" s="283"/>
      <c r="C129" s="243" t="s">
        <v>681</v>
      </c>
      <c r="D129" s="243"/>
      <c r="E129" s="243"/>
      <c r="F129" s="263" t="s">
        <v>676</v>
      </c>
      <c r="G129" s="243"/>
      <c r="H129" s="243" t="s">
        <v>682</v>
      </c>
      <c r="I129" s="243" t="s">
        <v>672</v>
      </c>
      <c r="J129" s="243">
        <v>15</v>
      </c>
      <c r="K129" s="285"/>
    </row>
    <row r="130" spans="2:11" s="1" customFormat="1" ht="15" customHeight="1">
      <c r="B130" s="283"/>
      <c r="C130" s="265" t="s">
        <v>683</v>
      </c>
      <c r="D130" s="265"/>
      <c r="E130" s="265"/>
      <c r="F130" s="266" t="s">
        <v>676</v>
      </c>
      <c r="G130" s="265"/>
      <c r="H130" s="265" t="s">
        <v>684</v>
      </c>
      <c r="I130" s="265" t="s">
        <v>672</v>
      </c>
      <c r="J130" s="265">
        <v>15</v>
      </c>
      <c r="K130" s="285"/>
    </row>
    <row r="131" spans="2:11" s="1" customFormat="1" ht="15" customHeight="1">
      <c r="B131" s="283"/>
      <c r="C131" s="265" t="s">
        <v>685</v>
      </c>
      <c r="D131" s="265"/>
      <c r="E131" s="265"/>
      <c r="F131" s="266" t="s">
        <v>676</v>
      </c>
      <c r="G131" s="265"/>
      <c r="H131" s="265" t="s">
        <v>686</v>
      </c>
      <c r="I131" s="265" t="s">
        <v>672</v>
      </c>
      <c r="J131" s="265">
        <v>20</v>
      </c>
      <c r="K131" s="285"/>
    </row>
    <row r="132" spans="2:11" s="1" customFormat="1" ht="15" customHeight="1">
      <c r="B132" s="283"/>
      <c r="C132" s="265" t="s">
        <v>687</v>
      </c>
      <c r="D132" s="265"/>
      <c r="E132" s="265"/>
      <c r="F132" s="266" t="s">
        <v>676</v>
      </c>
      <c r="G132" s="265"/>
      <c r="H132" s="265" t="s">
        <v>688</v>
      </c>
      <c r="I132" s="265" t="s">
        <v>672</v>
      </c>
      <c r="J132" s="265">
        <v>20</v>
      </c>
      <c r="K132" s="285"/>
    </row>
    <row r="133" spans="2:11" s="1" customFormat="1" ht="15" customHeight="1">
      <c r="B133" s="283"/>
      <c r="C133" s="243" t="s">
        <v>675</v>
      </c>
      <c r="D133" s="243"/>
      <c r="E133" s="243"/>
      <c r="F133" s="263" t="s">
        <v>676</v>
      </c>
      <c r="G133" s="243"/>
      <c r="H133" s="243" t="s">
        <v>710</v>
      </c>
      <c r="I133" s="243" t="s">
        <v>672</v>
      </c>
      <c r="J133" s="243">
        <v>50</v>
      </c>
      <c r="K133" s="285"/>
    </row>
    <row r="134" spans="2:11" s="1" customFormat="1" ht="15" customHeight="1">
      <c r="B134" s="283"/>
      <c r="C134" s="243" t="s">
        <v>689</v>
      </c>
      <c r="D134" s="243"/>
      <c r="E134" s="243"/>
      <c r="F134" s="263" t="s">
        <v>676</v>
      </c>
      <c r="G134" s="243"/>
      <c r="H134" s="243" t="s">
        <v>710</v>
      </c>
      <c r="I134" s="243" t="s">
        <v>672</v>
      </c>
      <c r="J134" s="243">
        <v>50</v>
      </c>
      <c r="K134" s="285"/>
    </row>
    <row r="135" spans="2:11" s="1" customFormat="1" ht="15" customHeight="1">
      <c r="B135" s="283"/>
      <c r="C135" s="243" t="s">
        <v>695</v>
      </c>
      <c r="D135" s="243"/>
      <c r="E135" s="243"/>
      <c r="F135" s="263" t="s">
        <v>676</v>
      </c>
      <c r="G135" s="243"/>
      <c r="H135" s="243" t="s">
        <v>710</v>
      </c>
      <c r="I135" s="243" t="s">
        <v>672</v>
      </c>
      <c r="J135" s="243">
        <v>50</v>
      </c>
      <c r="K135" s="285"/>
    </row>
    <row r="136" spans="2:11" s="1" customFormat="1" ht="15" customHeight="1">
      <c r="B136" s="283"/>
      <c r="C136" s="243" t="s">
        <v>697</v>
      </c>
      <c r="D136" s="243"/>
      <c r="E136" s="243"/>
      <c r="F136" s="263" t="s">
        <v>676</v>
      </c>
      <c r="G136" s="243"/>
      <c r="H136" s="243" t="s">
        <v>710</v>
      </c>
      <c r="I136" s="243" t="s">
        <v>672</v>
      </c>
      <c r="J136" s="243">
        <v>50</v>
      </c>
      <c r="K136" s="285"/>
    </row>
    <row r="137" spans="2:11" s="1" customFormat="1" ht="15" customHeight="1">
      <c r="B137" s="283"/>
      <c r="C137" s="243" t="s">
        <v>698</v>
      </c>
      <c r="D137" s="243"/>
      <c r="E137" s="243"/>
      <c r="F137" s="263" t="s">
        <v>676</v>
      </c>
      <c r="G137" s="243"/>
      <c r="H137" s="243" t="s">
        <v>723</v>
      </c>
      <c r="I137" s="243" t="s">
        <v>672</v>
      </c>
      <c r="J137" s="243">
        <v>255</v>
      </c>
      <c r="K137" s="285"/>
    </row>
    <row r="138" spans="2:11" s="1" customFormat="1" ht="15" customHeight="1">
      <c r="B138" s="283"/>
      <c r="C138" s="243" t="s">
        <v>700</v>
      </c>
      <c r="D138" s="243"/>
      <c r="E138" s="243"/>
      <c r="F138" s="263" t="s">
        <v>670</v>
      </c>
      <c r="G138" s="243"/>
      <c r="H138" s="243" t="s">
        <v>724</v>
      </c>
      <c r="I138" s="243" t="s">
        <v>702</v>
      </c>
      <c r="J138" s="243"/>
      <c r="K138" s="285"/>
    </row>
    <row r="139" spans="2:11" s="1" customFormat="1" ht="15" customHeight="1">
      <c r="B139" s="283"/>
      <c r="C139" s="243" t="s">
        <v>703</v>
      </c>
      <c r="D139" s="243"/>
      <c r="E139" s="243"/>
      <c r="F139" s="263" t="s">
        <v>670</v>
      </c>
      <c r="G139" s="243"/>
      <c r="H139" s="243" t="s">
        <v>725</v>
      </c>
      <c r="I139" s="243" t="s">
        <v>705</v>
      </c>
      <c r="J139" s="243"/>
      <c r="K139" s="285"/>
    </row>
    <row r="140" spans="2:11" s="1" customFormat="1" ht="15" customHeight="1">
      <c r="B140" s="283"/>
      <c r="C140" s="243" t="s">
        <v>706</v>
      </c>
      <c r="D140" s="243"/>
      <c r="E140" s="243"/>
      <c r="F140" s="263" t="s">
        <v>670</v>
      </c>
      <c r="G140" s="243"/>
      <c r="H140" s="243" t="s">
        <v>706</v>
      </c>
      <c r="I140" s="243" t="s">
        <v>705</v>
      </c>
      <c r="J140" s="243"/>
      <c r="K140" s="285"/>
    </row>
    <row r="141" spans="2:11" s="1" customFormat="1" ht="15" customHeight="1">
      <c r="B141" s="283"/>
      <c r="C141" s="243" t="s">
        <v>36</v>
      </c>
      <c r="D141" s="243"/>
      <c r="E141" s="243"/>
      <c r="F141" s="263" t="s">
        <v>670</v>
      </c>
      <c r="G141" s="243"/>
      <c r="H141" s="243" t="s">
        <v>726</v>
      </c>
      <c r="I141" s="243" t="s">
        <v>705</v>
      </c>
      <c r="J141" s="243"/>
      <c r="K141" s="285"/>
    </row>
    <row r="142" spans="2:11" s="1" customFormat="1" ht="15" customHeight="1">
      <c r="B142" s="283"/>
      <c r="C142" s="243" t="s">
        <v>727</v>
      </c>
      <c r="D142" s="243"/>
      <c r="E142" s="243"/>
      <c r="F142" s="263" t="s">
        <v>670</v>
      </c>
      <c r="G142" s="243"/>
      <c r="H142" s="243" t="s">
        <v>728</v>
      </c>
      <c r="I142" s="243" t="s">
        <v>705</v>
      </c>
      <c r="J142" s="243"/>
      <c r="K142" s="285"/>
    </row>
    <row r="143" spans="2:11" s="1" customFormat="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s="1" customFormat="1" ht="18.75" customHeight="1">
      <c r="B144" s="240"/>
      <c r="C144" s="240"/>
      <c r="D144" s="240"/>
      <c r="E144" s="240"/>
      <c r="F144" s="275"/>
      <c r="G144" s="240"/>
      <c r="H144" s="240"/>
      <c r="I144" s="240"/>
      <c r="J144" s="240"/>
      <c r="K144" s="240"/>
    </row>
    <row r="145" spans="2:11" s="1" customFormat="1" ht="18.75" customHeight="1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</row>
    <row r="146" spans="2:11" s="1" customFormat="1" ht="7.5" customHeight="1">
      <c r="B146" s="251"/>
      <c r="C146" s="252"/>
      <c r="D146" s="252"/>
      <c r="E146" s="252"/>
      <c r="F146" s="252"/>
      <c r="G146" s="252"/>
      <c r="H146" s="252"/>
      <c r="I146" s="252"/>
      <c r="J146" s="252"/>
      <c r="K146" s="253"/>
    </row>
    <row r="147" spans="2:11" s="1" customFormat="1" ht="45" customHeight="1">
      <c r="B147" s="254"/>
      <c r="C147" s="359" t="s">
        <v>729</v>
      </c>
      <c r="D147" s="359"/>
      <c r="E147" s="359"/>
      <c r="F147" s="359"/>
      <c r="G147" s="359"/>
      <c r="H147" s="359"/>
      <c r="I147" s="359"/>
      <c r="J147" s="359"/>
      <c r="K147" s="255"/>
    </row>
    <row r="148" spans="2:11" s="1" customFormat="1" ht="17.25" customHeight="1">
      <c r="B148" s="254"/>
      <c r="C148" s="256" t="s">
        <v>664</v>
      </c>
      <c r="D148" s="256"/>
      <c r="E148" s="256"/>
      <c r="F148" s="256" t="s">
        <v>665</v>
      </c>
      <c r="G148" s="257"/>
      <c r="H148" s="256" t="s">
        <v>52</v>
      </c>
      <c r="I148" s="256" t="s">
        <v>55</v>
      </c>
      <c r="J148" s="256" t="s">
        <v>666</v>
      </c>
      <c r="K148" s="255"/>
    </row>
    <row r="149" spans="2:11" s="1" customFormat="1" ht="17.25" customHeight="1">
      <c r="B149" s="254"/>
      <c r="C149" s="258" t="s">
        <v>667</v>
      </c>
      <c r="D149" s="258"/>
      <c r="E149" s="258"/>
      <c r="F149" s="259" t="s">
        <v>668</v>
      </c>
      <c r="G149" s="260"/>
      <c r="H149" s="258"/>
      <c r="I149" s="258"/>
      <c r="J149" s="258" t="s">
        <v>669</v>
      </c>
      <c r="K149" s="255"/>
    </row>
    <row r="150" spans="2:11" s="1" customFormat="1" ht="5.25" customHeight="1">
      <c r="B150" s="264"/>
      <c r="C150" s="261"/>
      <c r="D150" s="261"/>
      <c r="E150" s="261"/>
      <c r="F150" s="261"/>
      <c r="G150" s="262"/>
      <c r="H150" s="261"/>
      <c r="I150" s="261"/>
      <c r="J150" s="261"/>
      <c r="K150" s="285"/>
    </row>
    <row r="151" spans="2:11" s="1" customFormat="1" ht="15" customHeight="1">
      <c r="B151" s="264"/>
      <c r="C151" s="289" t="s">
        <v>673</v>
      </c>
      <c r="D151" s="243"/>
      <c r="E151" s="243"/>
      <c r="F151" s="290" t="s">
        <v>670</v>
      </c>
      <c r="G151" s="243"/>
      <c r="H151" s="289" t="s">
        <v>710</v>
      </c>
      <c r="I151" s="289" t="s">
        <v>672</v>
      </c>
      <c r="J151" s="289">
        <v>120</v>
      </c>
      <c r="K151" s="285"/>
    </row>
    <row r="152" spans="2:11" s="1" customFormat="1" ht="15" customHeight="1">
      <c r="B152" s="264"/>
      <c r="C152" s="289" t="s">
        <v>719</v>
      </c>
      <c r="D152" s="243"/>
      <c r="E152" s="243"/>
      <c r="F152" s="290" t="s">
        <v>670</v>
      </c>
      <c r="G152" s="243"/>
      <c r="H152" s="289" t="s">
        <v>730</v>
      </c>
      <c r="I152" s="289" t="s">
        <v>672</v>
      </c>
      <c r="J152" s="289" t="s">
        <v>721</v>
      </c>
      <c r="K152" s="285"/>
    </row>
    <row r="153" spans="2:11" s="1" customFormat="1" ht="15" customHeight="1">
      <c r="B153" s="264"/>
      <c r="C153" s="289" t="s">
        <v>618</v>
      </c>
      <c r="D153" s="243"/>
      <c r="E153" s="243"/>
      <c r="F153" s="290" t="s">
        <v>670</v>
      </c>
      <c r="G153" s="243"/>
      <c r="H153" s="289" t="s">
        <v>731</v>
      </c>
      <c r="I153" s="289" t="s">
        <v>672</v>
      </c>
      <c r="J153" s="289" t="s">
        <v>721</v>
      </c>
      <c r="K153" s="285"/>
    </row>
    <row r="154" spans="2:11" s="1" customFormat="1" ht="15" customHeight="1">
      <c r="B154" s="264"/>
      <c r="C154" s="289" t="s">
        <v>675</v>
      </c>
      <c r="D154" s="243"/>
      <c r="E154" s="243"/>
      <c r="F154" s="290" t="s">
        <v>676</v>
      </c>
      <c r="G154" s="243"/>
      <c r="H154" s="289" t="s">
        <v>710</v>
      </c>
      <c r="I154" s="289" t="s">
        <v>672</v>
      </c>
      <c r="J154" s="289">
        <v>50</v>
      </c>
      <c r="K154" s="285"/>
    </row>
    <row r="155" spans="2:11" s="1" customFormat="1" ht="15" customHeight="1">
      <c r="B155" s="264"/>
      <c r="C155" s="289" t="s">
        <v>678</v>
      </c>
      <c r="D155" s="243"/>
      <c r="E155" s="243"/>
      <c r="F155" s="290" t="s">
        <v>670</v>
      </c>
      <c r="G155" s="243"/>
      <c r="H155" s="289" t="s">
        <v>710</v>
      </c>
      <c r="I155" s="289" t="s">
        <v>680</v>
      </c>
      <c r="J155" s="289"/>
      <c r="K155" s="285"/>
    </row>
    <row r="156" spans="2:11" s="1" customFormat="1" ht="15" customHeight="1">
      <c r="B156" s="264"/>
      <c r="C156" s="289" t="s">
        <v>689</v>
      </c>
      <c r="D156" s="243"/>
      <c r="E156" s="243"/>
      <c r="F156" s="290" t="s">
        <v>676</v>
      </c>
      <c r="G156" s="243"/>
      <c r="H156" s="289" t="s">
        <v>710</v>
      </c>
      <c r="I156" s="289" t="s">
        <v>672</v>
      </c>
      <c r="J156" s="289">
        <v>50</v>
      </c>
      <c r="K156" s="285"/>
    </row>
    <row r="157" spans="2:11" s="1" customFormat="1" ht="15" customHeight="1">
      <c r="B157" s="264"/>
      <c r="C157" s="289" t="s">
        <v>697</v>
      </c>
      <c r="D157" s="243"/>
      <c r="E157" s="243"/>
      <c r="F157" s="290" t="s">
        <v>676</v>
      </c>
      <c r="G157" s="243"/>
      <c r="H157" s="289" t="s">
        <v>710</v>
      </c>
      <c r="I157" s="289" t="s">
        <v>672</v>
      </c>
      <c r="J157" s="289">
        <v>50</v>
      </c>
      <c r="K157" s="285"/>
    </row>
    <row r="158" spans="2:11" s="1" customFormat="1" ht="15" customHeight="1">
      <c r="B158" s="264"/>
      <c r="C158" s="289" t="s">
        <v>695</v>
      </c>
      <c r="D158" s="243"/>
      <c r="E158" s="243"/>
      <c r="F158" s="290" t="s">
        <v>676</v>
      </c>
      <c r="G158" s="243"/>
      <c r="H158" s="289" t="s">
        <v>710</v>
      </c>
      <c r="I158" s="289" t="s">
        <v>672</v>
      </c>
      <c r="J158" s="289">
        <v>50</v>
      </c>
      <c r="K158" s="285"/>
    </row>
    <row r="159" spans="2:11" s="1" customFormat="1" ht="15" customHeight="1">
      <c r="B159" s="264"/>
      <c r="C159" s="289" t="s">
        <v>92</v>
      </c>
      <c r="D159" s="243"/>
      <c r="E159" s="243"/>
      <c r="F159" s="290" t="s">
        <v>670</v>
      </c>
      <c r="G159" s="243"/>
      <c r="H159" s="289" t="s">
        <v>732</v>
      </c>
      <c r="I159" s="289" t="s">
        <v>672</v>
      </c>
      <c r="J159" s="289" t="s">
        <v>733</v>
      </c>
      <c r="K159" s="285"/>
    </row>
    <row r="160" spans="2:11" s="1" customFormat="1" ht="15" customHeight="1">
      <c r="B160" s="264"/>
      <c r="C160" s="289" t="s">
        <v>734</v>
      </c>
      <c r="D160" s="243"/>
      <c r="E160" s="243"/>
      <c r="F160" s="290" t="s">
        <v>670</v>
      </c>
      <c r="G160" s="243"/>
      <c r="H160" s="289" t="s">
        <v>735</v>
      </c>
      <c r="I160" s="289" t="s">
        <v>705</v>
      </c>
      <c r="J160" s="289"/>
      <c r="K160" s="285"/>
    </row>
    <row r="161" spans="2:11" s="1" customFormat="1" ht="15" customHeight="1">
      <c r="B161" s="291"/>
      <c r="C161" s="273"/>
      <c r="D161" s="273"/>
      <c r="E161" s="273"/>
      <c r="F161" s="273"/>
      <c r="G161" s="273"/>
      <c r="H161" s="273"/>
      <c r="I161" s="273"/>
      <c r="J161" s="273"/>
      <c r="K161" s="292"/>
    </row>
    <row r="162" spans="2:11" s="1" customFormat="1" ht="18.75" customHeight="1">
      <c r="B162" s="240"/>
      <c r="C162" s="243"/>
      <c r="D162" s="243"/>
      <c r="E162" s="243"/>
      <c r="F162" s="263"/>
      <c r="G162" s="243"/>
      <c r="H162" s="243"/>
      <c r="I162" s="243"/>
      <c r="J162" s="243"/>
      <c r="K162" s="240"/>
    </row>
    <row r="163" spans="2:11" s="1" customFormat="1" ht="18.75" customHeight="1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</row>
    <row r="164" spans="2:11" s="1" customFormat="1" ht="7.5" customHeight="1">
      <c r="B164" s="232"/>
      <c r="C164" s="233"/>
      <c r="D164" s="233"/>
      <c r="E164" s="233"/>
      <c r="F164" s="233"/>
      <c r="G164" s="233"/>
      <c r="H164" s="233"/>
      <c r="I164" s="233"/>
      <c r="J164" s="233"/>
      <c r="K164" s="234"/>
    </row>
    <row r="165" spans="2:11" s="1" customFormat="1" ht="45" customHeight="1">
      <c r="B165" s="235"/>
      <c r="C165" s="360" t="s">
        <v>736</v>
      </c>
      <c r="D165" s="360"/>
      <c r="E165" s="360"/>
      <c r="F165" s="360"/>
      <c r="G165" s="360"/>
      <c r="H165" s="360"/>
      <c r="I165" s="360"/>
      <c r="J165" s="360"/>
      <c r="K165" s="236"/>
    </row>
    <row r="166" spans="2:11" s="1" customFormat="1" ht="17.25" customHeight="1">
      <c r="B166" s="235"/>
      <c r="C166" s="256" t="s">
        <v>664</v>
      </c>
      <c r="D166" s="256"/>
      <c r="E166" s="256"/>
      <c r="F166" s="256" t="s">
        <v>665</v>
      </c>
      <c r="G166" s="293"/>
      <c r="H166" s="294" t="s">
        <v>52</v>
      </c>
      <c r="I166" s="294" t="s">
        <v>55</v>
      </c>
      <c r="J166" s="256" t="s">
        <v>666</v>
      </c>
      <c r="K166" s="236"/>
    </row>
    <row r="167" spans="2:11" s="1" customFormat="1" ht="17.25" customHeight="1">
      <c r="B167" s="237"/>
      <c r="C167" s="258" t="s">
        <v>667</v>
      </c>
      <c r="D167" s="258"/>
      <c r="E167" s="258"/>
      <c r="F167" s="259" t="s">
        <v>668</v>
      </c>
      <c r="G167" s="295"/>
      <c r="H167" s="296"/>
      <c r="I167" s="296"/>
      <c r="J167" s="258" t="s">
        <v>669</v>
      </c>
      <c r="K167" s="238"/>
    </row>
    <row r="168" spans="2:11" s="1" customFormat="1" ht="5.25" customHeight="1">
      <c r="B168" s="264"/>
      <c r="C168" s="261"/>
      <c r="D168" s="261"/>
      <c r="E168" s="261"/>
      <c r="F168" s="261"/>
      <c r="G168" s="262"/>
      <c r="H168" s="261"/>
      <c r="I168" s="261"/>
      <c r="J168" s="261"/>
      <c r="K168" s="285"/>
    </row>
    <row r="169" spans="2:11" s="1" customFormat="1" ht="15" customHeight="1">
      <c r="B169" s="264"/>
      <c r="C169" s="243" t="s">
        <v>673</v>
      </c>
      <c r="D169" s="243"/>
      <c r="E169" s="243"/>
      <c r="F169" s="263" t="s">
        <v>670</v>
      </c>
      <c r="G169" s="243"/>
      <c r="H169" s="243" t="s">
        <v>710</v>
      </c>
      <c r="I169" s="243" t="s">
        <v>672</v>
      </c>
      <c r="J169" s="243">
        <v>120</v>
      </c>
      <c r="K169" s="285"/>
    </row>
    <row r="170" spans="2:11" s="1" customFormat="1" ht="15" customHeight="1">
      <c r="B170" s="264"/>
      <c r="C170" s="243" t="s">
        <v>719</v>
      </c>
      <c r="D170" s="243"/>
      <c r="E170" s="243"/>
      <c r="F170" s="263" t="s">
        <v>670</v>
      </c>
      <c r="G170" s="243"/>
      <c r="H170" s="243" t="s">
        <v>720</v>
      </c>
      <c r="I170" s="243" t="s">
        <v>672</v>
      </c>
      <c r="J170" s="243" t="s">
        <v>721</v>
      </c>
      <c r="K170" s="285"/>
    </row>
    <row r="171" spans="2:11" s="1" customFormat="1" ht="15" customHeight="1">
      <c r="B171" s="264"/>
      <c r="C171" s="243" t="s">
        <v>618</v>
      </c>
      <c r="D171" s="243"/>
      <c r="E171" s="243"/>
      <c r="F171" s="263" t="s">
        <v>670</v>
      </c>
      <c r="G171" s="243"/>
      <c r="H171" s="243" t="s">
        <v>737</v>
      </c>
      <c r="I171" s="243" t="s">
        <v>672</v>
      </c>
      <c r="J171" s="243" t="s">
        <v>721</v>
      </c>
      <c r="K171" s="285"/>
    </row>
    <row r="172" spans="2:11" s="1" customFormat="1" ht="15" customHeight="1">
      <c r="B172" s="264"/>
      <c r="C172" s="243" t="s">
        <v>675</v>
      </c>
      <c r="D172" s="243"/>
      <c r="E172" s="243"/>
      <c r="F172" s="263" t="s">
        <v>676</v>
      </c>
      <c r="G172" s="243"/>
      <c r="H172" s="243" t="s">
        <v>737</v>
      </c>
      <c r="I172" s="243" t="s">
        <v>672</v>
      </c>
      <c r="J172" s="243">
        <v>50</v>
      </c>
      <c r="K172" s="285"/>
    </row>
    <row r="173" spans="2:11" s="1" customFormat="1" ht="15" customHeight="1">
      <c r="B173" s="264"/>
      <c r="C173" s="243" t="s">
        <v>678</v>
      </c>
      <c r="D173" s="243"/>
      <c r="E173" s="243"/>
      <c r="F173" s="263" t="s">
        <v>670</v>
      </c>
      <c r="G173" s="243"/>
      <c r="H173" s="243" t="s">
        <v>737</v>
      </c>
      <c r="I173" s="243" t="s">
        <v>680</v>
      </c>
      <c r="J173" s="243"/>
      <c r="K173" s="285"/>
    </row>
    <row r="174" spans="2:11" s="1" customFormat="1" ht="15" customHeight="1">
      <c r="B174" s="264"/>
      <c r="C174" s="243" t="s">
        <v>689</v>
      </c>
      <c r="D174" s="243"/>
      <c r="E174" s="243"/>
      <c r="F174" s="263" t="s">
        <v>676</v>
      </c>
      <c r="G174" s="243"/>
      <c r="H174" s="243" t="s">
        <v>737</v>
      </c>
      <c r="I174" s="243" t="s">
        <v>672</v>
      </c>
      <c r="J174" s="243">
        <v>50</v>
      </c>
      <c r="K174" s="285"/>
    </row>
    <row r="175" spans="2:11" s="1" customFormat="1" ht="15" customHeight="1">
      <c r="B175" s="264"/>
      <c r="C175" s="243" t="s">
        <v>697</v>
      </c>
      <c r="D175" s="243"/>
      <c r="E175" s="243"/>
      <c r="F175" s="263" t="s">
        <v>676</v>
      </c>
      <c r="G175" s="243"/>
      <c r="H175" s="243" t="s">
        <v>737</v>
      </c>
      <c r="I175" s="243" t="s">
        <v>672</v>
      </c>
      <c r="J175" s="243">
        <v>50</v>
      </c>
      <c r="K175" s="285"/>
    </row>
    <row r="176" spans="2:11" s="1" customFormat="1" ht="15" customHeight="1">
      <c r="B176" s="264"/>
      <c r="C176" s="243" t="s">
        <v>695</v>
      </c>
      <c r="D176" s="243"/>
      <c r="E176" s="243"/>
      <c r="F176" s="263" t="s">
        <v>676</v>
      </c>
      <c r="G176" s="243"/>
      <c r="H176" s="243" t="s">
        <v>737</v>
      </c>
      <c r="I176" s="243" t="s">
        <v>672</v>
      </c>
      <c r="J176" s="243">
        <v>50</v>
      </c>
      <c r="K176" s="285"/>
    </row>
    <row r="177" spans="2:11" s="1" customFormat="1" ht="15" customHeight="1">
      <c r="B177" s="264"/>
      <c r="C177" s="243" t="s">
        <v>104</v>
      </c>
      <c r="D177" s="243"/>
      <c r="E177" s="243"/>
      <c r="F177" s="263" t="s">
        <v>670</v>
      </c>
      <c r="G177" s="243"/>
      <c r="H177" s="243" t="s">
        <v>738</v>
      </c>
      <c r="I177" s="243" t="s">
        <v>739</v>
      </c>
      <c r="J177" s="243"/>
      <c r="K177" s="285"/>
    </row>
    <row r="178" spans="2:11" s="1" customFormat="1" ht="15" customHeight="1">
      <c r="B178" s="264"/>
      <c r="C178" s="243" t="s">
        <v>55</v>
      </c>
      <c r="D178" s="243"/>
      <c r="E178" s="243"/>
      <c r="F178" s="263" t="s">
        <v>670</v>
      </c>
      <c r="G178" s="243"/>
      <c r="H178" s="243" t="s">
        <v>740</v>
      </c>
      <c r="I178" s="243" t="s">
        <v>741</v>
      </c>
      <c r="J178" s="243">
        <v>1</v>
      </c>
      <c r="K178" s="285"/>
    </row>
    <row r="179" spans="2:11" s="1" customFormat="1" ht="15" customHeight="1">
      <c r="B179" s="264"/>
      <c r="C179" s="243" t="s">
        <v>51</v>
      </c>
      <c r="D179" s="243"/>
      <c r="E179" s="243"/>
      <c r="F179" s="263" t="s">
        <v>670</v>
      </c>
      <c r="G179" s="243"/>
      <c r="H179" s="243" t="s">
        <v>742</v>
      </c>
      <c r="I179" s="243" t="s">
        <v>672</v>
      </c>
      <c r="J179" s="243">
        <v>20</v>
      </c>
      <c r="K179" s="285"/>
    </row>
    <row r="180" spans="2:11" s="1" customFormat="1" ht="15" customHeight="1">
      <c r="B180" s="264"/>
      <c r="C180" s="243" t="s">
        <v>52</v>
      </c>
      <c r="D180" s="243"/>
      <c r="E180" s="243"/>
      <c r="F180" s="263" t="s">
        <v>670</v>
      </c>
      <c r="G180" s="243"/>
      <c r="H180" s="243" t="s">
        <v>743</v>
      </c>
      <c r="I180" s="243" t="s">
        <v>672</v>
      </c>
      <c r="J180" s="243">
        <v>255</v>
      </c>
      <c r="K180" s="285"/>
    </row>
    <row r="181" spans="2:11" s="1" customFormat="1" ht="15" customHeight="1">
      <c r="B181" s="264"/>
      <c r="C181" s="243" t="s">
        <v>105</v>
      </c>
      <c r="D181" s="243"/>
      <c r="E181" s="243"/>
      <c r="F181" s="263" t="s">
        <v>670</v>
      </c>
      <c r="G181" s="243"/>
      <c r="H181" s="243" t="s">
        <v>634</v>
      </c>
      <c r="I181" s="243" t="s">
        <v>672</v>
      </c>
      <c r="J181" s="243">
        <v>10</v>
      </c>
      <c r="K181" s="285"/>
    </row>
    <row r="182" spans="2:11" s="1" customFormat="1" ht="15" customHeight="1">
      <c r="B182" s="264"/>
      <c r="C182" s="243" t="s">
        <v>106</v>
      </c>
      <c r="D182" s="243"/>
      <c r="E182" s="243"/>
      <c r="F182" s="263" t="s">
        <v>670</v>
      </c>
      <c r="G182" s="243"/>
      <c r="H182" s="243" t="s">
        <v>744</v>
      </c>
      <c r="I182" s="243" t="s">
        <v>705</v>
      </c>
      <c r="J182" s="243"/>
      <c r="K182" s="285"/>
    </row>
    <row r="183" spans="2:11" s="1" customFormat="1" ht="15" customHeight="1">
      <c r="B183" s="264"/>
      <c r="C183" s="243" t="s">
        <v>745</v>
      </c>
      <c r="D183" s="243"/>
      <c r="E183" s="243"/>
      <c r="F183" s="263" t="s">
        <v>670</v>
      </c>
      <c r="G183" s="243"/>
      <c r="H183" s="243" t="s">
        <v>746</v>
      </c>
      <c r="I183" s="243" t="s">
        <v>705</v>
      </c>
      <c r="J183" s="243"/>
      <c r="K183" s="285"/>
    </row>
    <row r="184" spans="2:11" s="1" customFormat="1" ht="15" customHeight="1">
      <c r="B184" s="264"/>
      <c r="C184" s="243" t="s">
        <v>734</v>
      </c>
      <c r="D184" s="243"/>
      <c r="E184" s="243"/>
      <c r="F184" s="263" t="s">
        <v>670</v>
      </c>
      <c r="G184" s="243"/>
      <c r="H184" s="243" t="s">
        <v>747</v>
      </c>
      <c r="I184" s="243" t="s">
        <v>705</v>
      </c>
      <c r="J184" s="243"/>
      <c r="K184" s="285"/>
    </row>
    <row r="185" spans="2:11" s="1" customFormat="1" ht="15" customHeight="1">
      <c r="B185" s="264"/>
      <c r="C185" s="243" t="s">
        <v>109</v>
      </c>
      <c r="D185" s="243"/>
      <c r="E185" s="243"/>
      <c r="F185" s="263" t="s">
        <v>676</v>
      </c>
      <c r="G185" s="243"/>
      <c r="H185" s="243" t="s">
        <v>748</v>
      </c>
      <c r="I185" s="243" t="s">
        <v>672</v>
      </c>
      <c r="J185" s="243">
        <v>50</v>
      </c>
      <c r="K185" s="285"/>
    </row>
    <row r="186" spans="2:11" s="1" customFormat="1" ht="15" customHeight="1">
      <c r="B186" s="264"/>
      <c r="C186" s="243" t="s">
        <v>749</v>
      </c>
      <c r="D186" s="243"/>
      <c r="E186" s="243"/>
      <c r="F186" s="263" t="s">
        <v>676</v>
      </c>
      <c r="G186" s="243"/>
      <c r="H186" s="243" t="s">
        <v>750</v>
      </c>
      <c r="I186" s="243" t="s">
        <v>751</v>
      </c>
      <c r="J186" s="243"/>
      <c r="K186" s="285"/>
    </row>
    <row r="187" spans="2:11" s="1" customFormat="1" ht="15" customHeight="1">
      <c r="B187" s="264"/>
      <c r="C187" s="243" t="s">
        <v>752</v>
      </c>
      <c r="D187" s="243"/>
      <c r="E187" s="243"/>
      <c r="F187" s="263" t="s">
        <v>676</v>
      </c>
      <c r="G187" s="243"/>
      <c r="H187" s="243" t="s">
        <v>753</v>
      </c>
      <c r="I187" s="243" t="s">
        <v>751</v>
      </c>
      <c r="J187" s="243"/>
      <c r="K187" s="285"/>
    </row>
    <row r="188" spans="2:11" s="1" customFormat="1" ht="15" customHeight="1">
      <c r="B188" s="264"/>
      <c r="C188" s="243" t="s">
        <v>754</v>
      </c>
      <c r="D188" s="243"/>
      <c r="E188" s="243"/>
      <c r="F188" s="263" t="s">
        <v>676</v>
      </c>
      <c r="G188" s="243"/>
      <c r="H188" s="243" t="s">
        <v>755</v>
      </c>
      <c r="I188" s="243" t="s">
        <v>751</v>
      </c>
      <c r="J188" s="243"/>
      <c r="K188" s="285"/>
    </row>
    <row r="189" spans="2:11" s="1" customFormat="1" ht="15" customHeight="1">
      <c r="B189" s="264"/>
      <c r="C189" s="297" t="s">
        <v>756</v>
      </c>
      <c r="D189" s="243"/>
      <c r="E189" s="243"/>
      <c r="F189" s="263" t="s">
        <v>676</v>
      </c>
      <c r="G189" s="243"/>
      <c r="H189" s="243" t="s">
        <v>757</v>
      </c>
      <c r="I189" s="243" t="s">
        <v>758</v>
      </c>
      <c r="J189" s="298" t="s">
        <v>759</v>
      </c>
      <c r="K189" s="285"/>
    </row>
    <row r="190" spans="2:11" s="1" customFormat="1" ht="15" customHeight="1">
      <c r="B190" s="264"/>
      <c r="C190" s="249" t="s">
        <v>40</v>
      </c>
      <c r="D190" s="243"/>
      <c r="E190" s="243"/>
      <c r="F190" s="263" t="s">
        <v>670</v>
      </c>
      <c r="G190" s="243"/>
      <c r="H190" s="240" t="s">
        <v>760</v>
      </c>
      <c r="I190" s="243" t="s">
        <v>761</v>
      </c>
      <c r="J190" s="243"/>
      <c r="K190" s="285"/>
    </row>
    <row r="191" spans="2:11" s="1" customFormat="1" ht="15" customHeight="1">
      <c r="B191" s="264"/>
      <c r="C191" s="249" t="s">
        <v>762</v>
      </c>
      <c r="D191" s="243"/>
      <c r="E191" s="243"/>
      <c r="F191" s="263" t="s">
        <v>670</v>
      </c>
      <c r="G191" s="243"/>
      <c r="H191" s="243" t="s">
        <v>763</v>
      </c>
      <c r="I191" s="243" t="s">
        <v>705</v>
      </c>
      <c r="J191" s="243"/>
      <c r="K191" s="285"/>
    </row>
    <row r="192" spans="2:11" s="1" customFormat="1" ht="15" customHeight="1">
      <c r="B192" s="264"/>
      <c r="C192" s="249" t="s">
        <v>764</v>
      </c>
      <c r="D192" s="243"/>
      <c r="E192" s="243"/>
      <c r="F192" s="263" t="s">
        <v>670</v>
      </c>
      <c r="G192" s="243"/>
      <c r="H192" s="243" t="s">
        <v>765</v>
      </c>
      <c r="I192" s="243" t="s">
        <v>705</v>
      </c>
      <c r="J192" s="243"/>
      <c r="K192" s="285"/>
    </row>
    <row r="193" spans="2:11" s="1" customFormat="1" ht="15" customHeight="1">
      <c r="B193" s="264"/>
      <c r="C193" s="249" t="s">
        <v>766</v>
      </c>
      <c r="D193" s="243"/>
      <c r="E193" s="243"/>
      <c r="F193" s="263" t="s">
        <v>676</v>
      </c>
      <c r="G193" s="243"/>
      <c r="H193" s="243" t="s">
        <v>767</v>
      </c>
      <c r="I193" s="243" t="s">
        <v>705</v>
      </c>
      <c r="J193" s="243"/>
      <c r="K193" s="285"/>
    </row>
    <row r="194" spans="2:11" s="1" customFormat="1" ht="15" customHeight="1">
      <c r="B194" s="291"/>
      <c r="C194" s="299"/>
      <c r="D194" s="273"/>
      <c r="E194" s="273"/>
      <c r="F194" s="273"/>
      <c r="G194" s="273"/>
      <c r="H194" s="273"/>
      <c r="I194" s="273"/>
      <c r="J194" s="273"/>
      <c r="K194" s="292"/>
    </row>
    <row r="195" spans="2:11" s="1" customFormat="1" ht="18.75" customHeight="1">
      <c r="B195" s="240"/>
      <c r="C195" s="243"/>
      <c r="D195" s="243"/>
      <c r="E195" s="243"/>
      <c r="F195" s="263"/>
      <c r="G195" s="243"/>
      <c r="H195" s="243"/>
      <c r="I195" s="243"/>
      <c r="J195" s="243"/>
      <c r="K195" s="240"/>
    </row>
    <row r="196" spans="2:11" s="1" customFormat="1" ht="18.75" customHeight="1">
      <c r="B196" s="240"/>
      <c r="C196" s="243"/>
      <c r="D196" s="243"/>
      <c r="E196" s="243"/>
      <c r="F196" s="263"/>
      <c r="G196" s="243"/>
      <c r="H196" s="243"/>
      <c r="I196" s="243"/>
      <c r="J196" s="243"/>
      <c r="K196" s="240"/>
    </row>
    <row r="197" spans="2:11" s="1" customFormat="1" ht="18.75" customHeight="1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</row>
    <row r="198" spans="2:11" s="1" customFormat="1" ht="13.5">
      <c r="B198" s="232"/>
      <c r="C198" s="233"/>
      <c r="D198" s="233"/>
      <c r="E198" s="233"/>
      <c r="F198" s="233"/>
      <c r="G198" s="233"/>
      <c r="H198" s="233"/>
      <c r="I198" s="233"/>
      <c r="J198" s="233"/>
      <c r="K198" s="234"/>
    </row>
    <row r="199" spans="2:11" s="1" customFormat="1" ht="21">
      <c r="B199" s="235"/>
      <c r="C199" s="360" t="s">
        <v>768</v>
      </c>
      <c r="D199" s="360"/>
      <c r="E199" s="360"/>
      <c r="F199" s="360"/>
      <c r="G199" s="360"/>
      <c r="H199" s="360"/>
      <c r="I199" s="360"/>
      <c r="J199" s="360"/>
      <c r="K199" s="236"/>
    </row>
    <row r="200" spans="2:11" s="1" customFormat="1" ht="25.5" customHeight="1">
      <c r="B200" s="235"/>
      <c r="C200" s="300" t="s">
        <v>769</v>
      </c>
      <c r="D200" s="300"/>
      <c r="E200" s="300"/>
      <c r="F200" s="300" t="s">
        <v>770</v>
      </c>
      <c r="G200" s="301"/>
      <c r="H200" s="361" t="s">
        <v>771</v>
      </c>
      <c r="I200" s="361"/>
      <c r="J200" s="361"/>
      <c r="K200" s="236"/>
    </row>
    <row r="201" spans="2:11" s="1" customFormat="1" ht="5.25" customHeight="1">
      <c r="B201" s="264"/>
      <c r="C201" s="261"/>
      <c r="D201" s="261"/>
      <c r="E201" s="261"/>
      <c r="F201" s="261"/>
      <c r="G201" s="243"/>
      <c r="H201" s="261"/>
      <c r="I201" s="261"/>
      <c r="J201" s="261"/>
      <c r="K201" s="285"/>
    </row>
    <row r="202" spans="2:11" s="1" customFormat="1" ht="15" customHeight="1">
      <c r="B202" s="264"/>
      <c r="C202" s="243" t="s">
        <v>761</v>
      </c>
      <c r="D202" s="243"/>
      <c r="E202" s="243"/>
      <c r="F202" s="263" t="s">
        <v>41</v>
      </c>
      <c r="G202" s="243"/>
      <c r="H202" s="362" t="s">
        <v>772</v>
      </c>
      <c r="I202" s="362"/>
      <c r="J202" s="362"/>
      <c r="K202" s="285"/>
    </row>
    <row r="203" spans="2:11" s="1" customFormat="1" ht="15" customHeight="1">
      <c r="B203" s="264"/>
      <c r="C203" s="270"/>
      <c r="D203" s="243"/>
      <c r="E203" s="243"/>
      <c r="F203" s="263" t="s">
        <v>42</v>
      </c>
      <c r="G203" s="243"/>
      <c r="H203" s="362" t="s">
        <v>773</v>
      </c>
      <c r="I203" s="362"/>
      <c r="J203" s="362"/>
      <c r="K203" s="285"/>
    </row>
    <row r="204" spans="2:11" s="1" customFormat="1" ht="15" customHeight="1">
      <c r="B204" s="264"/>
      <c r="C204" s="270"/>
      <c r="D204" s="243"/>
      <c r="E204" s="243"/>
      <c r="F204" s="263" t="s">
        <v>45</v>
      </c>
      <c r="G204" s="243"/>
      <c r="H204" s="362" t="s">
        <v>774</v>
      </c>
      <c r="I204" s="362"/>
      <c r="J204" s="362"/>
      <c r="K204" s="285"/>
    </row>
    <row r="205" spans="2:11" s="1" customFormat="1" ht="15" customHeight="1">
      <c r="B205" s="264"/>
      <c r="C205" s="243"/>
      <c r="D205" s="243"/>
      <c r="E205" s="243"/>
      <c r="F205" s="263" t="s">
        <v>43</v>
      </c>
      <c r="G205" s="243"/>
      <c r="H205" s="362" t="s">
        <v>775</v>
      </c>
      <c r="I205" s="362"/>
      <c r="J205" s="362"/>
      <c r="K205" s="285"/>
    </row>
    <row r="206" spans="2:11" s="1" customFormat="1" ht="15" customHeight="1">
      <c r="B206" s="264"/>
      <c r="C206" s="243"/>
      <c r="D206" s="243"/>
      <c r="E206" s="243"/>
      <c r="F206" s="263" t="s">
        <v>44</v>
      </c>
      <c r="G206" s="243"/>
      <c r="H206" s="362" t="s">
        <v>776</v>
      </c>
      <c r="I206" s="362"/>
      <c r="J206" s="362"/>
      <c r="K206" s="285"/>
    </row>
    <row r="207" spans="2:11" s="1" customFormat="1" ht="15" customHeight="1">
      <c r="B207" s="264"/>
      <c r="C207" s="243"/>
      <c r="D207" s="243"/>
      <c r="E207" s="243"/>
      <c r="F207" s="263"/>
      <c r="G207" s="243"/>
      <c r="H207" s="243"/>
      <c r="I207" s="243"/>
      <c r="J207" s="243"/>
      <c r="K207" s="285"/>
    </row>
    <row r="208" spans="2:11" s="1" customFormat="1" ht="15" customHeight="1">
      <c r="B208" s="264"/>
      <c r="C208" s="243" t="s">
        <v>717</v>
      </c>
      <c r="D208" s="243"/>
      <c r="E208" s="243"/>
      <c r="F208" s="263" t="s">
        <v>79</v>
      </c>
      <c r="G208" s="243"/>
      <c r="H208" s="362" t="s">
        <v>777</v>
      </c>
      <c r="I208" s="362"/>
      <c r="J208" s="362"/>
      <c r="K208" s="285"/>
    </row>
    <row r="209" spans="2:11" s="1" customFormat="1" ht="15" customHeight="1">
      <c r="B209" s="264"/>
      <c r="C209" s="270"/>
      <c r="D209" s="243"/>
      <c r="E209" s="243"/>
      <c r="F209" s="263" t="s">
        <v>612</v>
      </c>
      <c r="G209" s="243"/>
      <c r="H209" s="362" t="s">
        <v>613</v>
      </c>
      <c r="I209" s="362"/>
      <c r="J209" s="362"/>
      <c r="K209" s="285"/>
    </row>
    <row r="210" spans="2:11" s="1" customFormat="1" ht="15" customHeight="1">
      <c r="B210" s="264"/>
      <c r="C210" s="243"/>
      <c r="D210" s="243"/>
      <c r="E210" s="243"/>
      <c r="F210" s="263" t="s">
        <v>610</v>
      </c>
      <c r="G210" s="243"/>
      <c r="H210" s="362" t="s">
        <v>778</v>
      </c>
      <c r="I210" s="362"/>
      <c r="J210" s="362"/>
      <c r="K210" s="285"/>
    </row>
    <row r="211" spans="2:11" s="1" customFormat="1" ht="15" customHeight="1">
      <c r="B211" s="302"/>
      <c r="C211" s="270"/>
      <c r="D211" s="270"/>
      <c r="E211" s="270"/>
      <c r="F211" s="263" t="s">
        <v>614</v>
      </c>
      <c r="G211" s="249"/>
      <c r="H211" s="363" t="s">
        <v>615</v>
      </c>
      <c r="I211" s="363"/>
      <c r="J211" s="363"/>
      <c r="K211" s="303"/>
    </row>
    <row r="212" spans="2:11" s="1" customFormat="1" ht="15" customHeight="1">
      <c r="B212" s="302"/>
      <c r="C212" s="270"/>
      <c r="D212" s="270"/>
      <c r="E212" s="270"/>
      <c r="F212" s="263" t="s">
        <v>616</v>
      </c>
      <c r="G212" s="249"/>
      <c r="H212" s="363" t="s">
        <v>779</v>
      </c>
      <c r="I212" s="363"/>
      <c r="J212" s="363"/>
      <c r="K212" s="303"/>
    </row>
    <row r="213" spans="2:11" s="1" customFormat="1" ht="15" customHeight="1">
      <c r="B213" s="302"/>
      <c r="C213" s="270"/>
      <c r="D213" s="270"/>
      <c r="E213" s="270"/>
      <c r="F213" s="304"/>
      <c r="G213" s="249"/>
      <c r="H213" s="305"/>
      <c r="I213" s="305"/>
      <c r="J213" s="305"/>
      <c r="K213" s="303"/>
    </row>
    <row r="214" spans="2:11" s="1" customFormat="1" ht="15" customHeight="1">
      <c r="B214" s="302"/>
      <c r="C214" s="243" t="s">
        <v>741</v>
      </c>
      <c r="D214" s="270"/>
      <c r="E214" s="270"/>
      <c r="F214" s="263">
        <v>1</v>
      </c>
      <c r="G214" s="249"/>
      <c r="H214" s="363" t="s">
        <v>780</v>
      </c>
      <c r="I214" s="363"/>
      <c r="J214" s="363"/>
      <c r="K214" s="303"/>
    </row>
    <row r="215" spans="2:11" s="1" customFormat="1" ht="15" customHeight="1">
      <c r="B215" s="302"/>
      <c r="C215" s="270"/>
      <c r="D215" s="270"/>
      <c r="E215" s="270"/>
      <c r="F215" s="263">
        <v>2</v>
      </c>
      <c r="G215" s="249"/>
      <c r="H215" s="363" t="s">
        <v>781</v>
      </c>
      <c r="I215" s="363"/>
      <c r="J215" s="363"/>
      <c r="K215" s="303"/>
    </row>
    <row r="216" spans="2:11" s="1" customFormat="1" ht="15" customHeight="1">
      <c r="B216" s="302"/>
      <c r="C216" s="270"/>
      <c r="D216" s="270"/>
      <c r="E216" s="270"/>
      <c r="F216" s="263">
        <v>3</v>
      </c>
      <c r="G216" s="249"/>
      <c r="H216" s="363" t="s">
        <v>782</v>
      </c>
      <c r="I216" s="363"/>
      <c r="J216" s="363"/>
      <c r="K216" s="303"/>
    </row>
    <row r="217" spans="2:11" s="1" customFormat="1" ht="15" customHeight="1">
      <c r="B217" s="302"/>
      <c r="C217" s="270"/>
      <c r="D217" s="270"/>
      <c r="E217" s="270"/>
      <c r="F217" s="263">
        <v>4</v>
      </c>
      <c r="G217" s="249"/>
      <c r="H217" s="363" t="s">
        <v>783</v>
      </c>
      <c r="I217" s="363"/>
      <c r="J217" s="363"/>
      <c r="K217" s="303"/>
    </row>
    <row r="218" spans="2:11" s="1" customFormat="1" ht="12.75" customHeight="1">
      <c r="B218" s="306"/>
      <c r="C218" s="307"/>
      <c r="D218" s="307"/>
      <c r="E218" s="307"/>
      <c r="F218" s="307"/>
      <c r="G218" s="307"/>
      <c r="H218" s="307"/>
      <c r="I218" s="307"/>
      <c r="J218" s="307"/>
      <c r="K218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Jiri Horak</cp:lastModifiedBy>
  <cp:lastPrinted>2020-10-05T09:49:33Z</cp:lastPrinted>
  <dcterms:created xsi:type="dcterms:W3CDTF">2020-10-05T09:45:31Z</dcterms:created>
  <dcterms:modified xsi:type="dcterms:W3CDTF">2020-10-05T09:52:32Z</dcterms:modified>
  <cp:category/>
  <cp:version/>
  <cp:contentType/>
  <cp:contentStatus/>
</cp:coreProperties>
</file>