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1"/>
  </bookViews>
  <sheets>
    <sheet name="Rekapitulace stavby" sheetId="1" r:id="rId1"/>
    <sheet name="01 - Zahrada  jih" sheetId="2" r:id="rId2"/>
    <sheet name="02 - Zahrada sever" sheetId="3" r:id="rId3"/>
    <sheet name="04 - Vstup do objektu" sheetId="4" r:id="rId4"/>
    <sheet name="05 - VRN" sheetId="5" r:id="rId5"/>
  </sheets>
  <definedNames>
    <definedName name="_xlnm._FilterDatabase" localSheetId="1" hidden="1">'01 - Zahrada  jih'!$C$90:$K$332</definedName>
    <definedName name="_xlnm._FilterDatabase" localSheetId="2" hidden="1">'02 - Zahrada sever'!$C$88:$K$327</definedName>
    <definedName name="_xlnm._FilterDatabase" localSheetId="3" hidden="1">'04 - Vstup do objektu'!$C$90:$K$192</definedName>
    <definedName name="_xlnm._FilterDatabase" localSheetId="4" hidden="1">'05 - VRN'!$C$80:$K$99</definedName>
    <definedName name="_xlnm.Print_Area" localSheetId="1">'01 - Zahrada  jih'!$C$45:$J$72,'01 - Zahrada  jih'!$C$78:$K$332</definedName>
    <definedName name="_xlnm.Print_Area" localSheetId="2">'02 - Zahrada sever'!$C$45:$J$70,'02 - Zahrada sever'!$C$76:$K$327</definedName>
    <definedName name="_xlnm.Print_Area" localSheetId="3">'04 - Vstup do objektu'!$C$45:$J$72,'04 - Vstup do objektu'!$C$78:$K$192</definedName>
    <definedName name="_xlnm.Print_Area" localSheetId="4">'05 - VRN'!$C$45:$J$62,'05 - VRN'!$C$68:$K$99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'01 - Zahrada  jih'!$90:$90</definedName>
    <definedName name="_xlnm.Print_Titles" localSheetId="2">'02 - Zahrada sever'!$88:$88</definedName>
    <definedName name="_xlnm.Print_Titles" localSheetId="3">'04 - Vstup do objektu'!$90:$90</definedName>
    <definedName name="_xlnm.Print_Titles" localSheetId="4">'05 - VRN'!$80:$80</definedName>
  </definedNames>
  <calcPr calcId="152511"/>
</workbook>
</file>

<file path=xl/sharedStrings.xml><?xml version="1.0" encoding="utf-8"?>
<sst xmlns="http://schemas.openxmlformats.org/spreadsheetml/2006/main" count="6367" uniqueCount="803">
  <si>
    <t>Export Komplet</t>
  </si>
  <si>
    <t>VZ</t>
  </si>
  <si>
    <t>2.0</t>
  </si>
  <si>
    <t>ZAMOK</t>
  </si>
  <si>
    <t>False</t>
  </si>
  <si>
    <t>{469fc0b2-9c02-4201-a27c-cdd2ef72df9d}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</si>
  <si>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</si>
  <si>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</si>
  <si>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</si>
  <si>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</si>
  <si>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</si>
  <si>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</si>
  <si>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</si>
  <si>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</si>
  <si>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2023-032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</si>
  <si>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</si>
  <si>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</si>
  <si>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Úpravy zahrady MŠ Komenského, p.č. 124/1/,676 - 1.etapa</t>
  </si>
  <si>
    <t>KSO:</t>
  </si>
  <si>
    <t/>
  </si>
  <si>
    <t>CC-CZ:</t>
  </si>
  <si>
    <t>Místo:</t>
  </si>
  <si>
    <t>Nový Jičín</t>
  </si>
  <si>
    <t>Datum:</t>
  </si>
  <si>
    <t>6. 4. 2023</t>
  </si>
  <si>
    <t>Zadavatel:</t>
  </si>
  <si>
    <t>IČ:</t>
  </si>
  <si>
    <t>Město Nový Jičín</t>
  </si>
  <si>
    <t>DIČ:</t>
  </si>
  <si>
    <t>Uchazeč:</t>
  </si>
  <si>
    <t>Vyplň údaj</t>
  </si>
  <si>
    <t>Projektant:</t>
  </si>
  <si>
    <t>ing. arch. Tomáš Kudělka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</si>
  <si>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</si>
  <si>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</si>
  <si>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</si>
  <si>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</si>
  <si>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</si>
  <si>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</si>
  <si>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</si>
  <si>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</si>
  <si>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</si>
  <si>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</si>
  <si>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</si>
  <si>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</si>
  <si>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</si>
  <si>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</si>
  <si>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</si>
  <si>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</si>
  <si>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</si>
  <si>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</si>
  <si>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</si>
  <si>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</si>
  <si>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</si>
  <si>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</si>
  <si>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</si>
  <si>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</si>
  <si>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</si>
  <si>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</si>
  <si>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</si>
  <si>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</si>
  <si>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</si>
  <si>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</si>
  <si>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</si>
  <si>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</si>
  <si>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</si>
  <si>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</si>
  <si>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</si>
  <si>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</si>
  <si>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</si>
  <si>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</si>
  <si>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</si>
  <si>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</si>
  <si>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</si>
  <si>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</si>
  <si>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</si>
  <si>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</si>
  <si>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</si>
  <si>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Zahrada  jih</t>
  </si>
  <si>
    <t>STA</t>
  </si>
  <si>
    <t>1</t>
  </si>
  <si>
    <t>{53e5f859-e1dc-4bfc-99ff-2af381c6a322}</t>
  </si>
  <si>
    <t>2</t>
  </si>
  <si>
    <t>02</t>
  </si>
  <si>
    <t>Zahrada sever</t>
  </si>
  <si>
    <t>{6b6fde00-2e77-4f42-bb3f-150e4323084e}</t>
  </si>
  <si>
    <t>04</t>
  </si>
  <si>
    <t>Vstup do objektu</t>
  </si>
  <si>
    <t>{908d13cd-65cb-4433-aa02-9495909b5808}</t>
  </si>
  <si>
    <t>05</t>
  </si>
  <si>
    <t>VRN</t>
  </si>
  <si>
    <t>{3b51cbe4-bb05-4cbf-ab8a-c836d07ed662}</t>
  </si>
  <si>
    <t>KRYCÍ LIST SOUPISU PRACÍ</t>
  </si>
  <si>
    <t>Objekt:</t>
  </si>
  <si>
    <t>01 - Zahrada  jih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</si>
  <si>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</si>
  <si>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</si>
  <si>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</si>
  <si>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</si>
  <si>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</si>
  <si>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</si>
  <si>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</si>
  <si>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</si>
  <si>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</si>
  <si>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</si>
  <si>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</si>
  <si>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991 - herní prvky a vybavení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</si>
  <si>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</si>
  <si>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</si>
  <si>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</si>
  <si>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</si>
  <si>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</si>
  <si>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</si>
  <si>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</si>
  <si>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</si>
  <si>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</si>
  <si>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</si>
  <si>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</si>
  <si>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</si>
  <si>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</si>
  <si>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</si>
  <si>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</si>
  <si>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</si>
  <si>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</si>
  <si>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</si>
  <si>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</si>
  <si>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</si>
  <si>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</si>
  <si>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</si>
  <si>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</si>
  <si>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tl. do 100 mm, v jakékoliv ploše</t>
  </si>
  <si>
    <t>m2</t>
  </si>
  <si>
    <t>512</t>
  </si>
  <si>
    <t>-1522885159</t>
  </si>
  <si>
    <t>VV</t>
  </si>
  <si>
    <t>pro altán</t>
  </si>
  <si>
    <t>22,34*1,1</t>
  </si>
  <si>
    <t>stezka</t>
  </si>
  <si>
    <t>(28,21+31,63+94,7)*1,1</t>
  </si>
  <si>
    <t xml:space="preserve">pro EDPM plochu </t>
  </si>
  <si>
    <t>113,10*1,1</t>
  </si>
  <si>
    <t>pro dopadovou plochu</t>
  </si>
  <si>
    <t>20*0,2</t>
  </si>
  <si>
    <t>Součet</t>
  </si>
  <si>
    <t>4</t>
  </si>
  <si>
    <t>113106171</t>
  </si>
  <si>
    <t>Rozebrání dlažeb vozovek a ploch s přemístěním hmot na skládku na vzdálenost do 3 m nebo s naložením na dopravní prostředek, s jakoukoliv výplní spár ručně ze zámkové dlažby s ložem z kameniva</t>
  </si>
  <si>
    <t>CS ÚRS 2022 02</t>
  </si>
  <si>
    <t>1141431923</t>
  </si>
  <si>
    <t>Online PSC</t>
  </si>
  <si>
    <t>https://podminky.urs.cz/item/CS_URS_2022_02/113106171</t>
  </si>
  <si>
    <t>dle PD</t>
  </si>
  <si>
    <t>stávající chodník</t>
  </si>
  <si>
    <t>60,18</t>
  </si>
  <si>
    <t>3</t>
  </si>
  <si>
    <t>122251101</t>
  </si>
  <si>
    <t>Odkopávky a prokopávky nezapažené strojně v hornině třídy těžitelnosti I skupiny 3 do 20 m3</t>
  </si>
  <si>
    <t>m3</t>
  </si>
  <si>
    <t>1628250368</t>
  </si>
  <si>
    <t>https://podminky.urs.cz/item/CS_URS_2022_02/122251101</t>
  </si>
  <si>
    <t>22,35*1,1*0,20</t>
  </si>
  <si>
    <t>20*0,15</t>
  </si>
  <si>
    <t>pro ohniště</t>
  </si>
  <si>
    <t>3,14*1,0*1,0*0,4</t>
  </si>
  <si>
    <t>122251102</t>
  </si>
  <si>
    <t>Odkopávky a prokopávky nezapažené strojně v hornině třídy těžitelnosti I skupiny 3 přes 20 do 50 m3</t>
  </si>
  <si>
    <t>-463967715</t>
  </si>
  <si>
    <t>https://podminky.urs.cz/item/CS_URS_2022_02/122251102</t>
  </si>
  <si>
    <t>(28,21+31,63+94,7)*1,1*0,35</t>
  </si>
  <si>
    <t>113,10*1,1*0,35</t>
  </si>
  <si>
    <t>5</t>
  </si>
  <si>
    <t>129951121</t>
  </si>
  <si>
    <t>Bourání konstrukcí v odkopávkách a prokopávkách strojně s přemístěním suti na hromady na vzdálenost do 20 m nebo s naložením na dopravní prostředek z betonu prostého neprokládaného</t>
  </si>
  <si>
    <t>-213154939</t>
  </si>
  <si>
    <t>https://podminky.urs.cz/item/CS_URS_2022_02/129951121</t>
  </si>
  <si>
    <t>zrušení brouzdaliště</t>
  </si>
  <si>
    <t>3,4*3,4*0,15+3,45*3,45*0,15</t>
  </si>
  <si>
    <t>0,15*(3,4*2+3,1*2)*0,35+0,15*(3,45*2+3,15*2)*0,35</t>
  </si>
  <si>
    <t>(3,4*2+3,1*2)*0,3*0,15+(3,45*2+3,15*2)*0,3*0,15</t>
  </si>
  <si>
    <t>6</t>
  </si>
  <si>
    <t>131212531</t>
  </si>
  <si>
    <t>Hloubení jamek ručně objemu do 0,5 m3 s odhozením výkopku do 3 m nebo naložením na dopravní prostředek v hornině třídy těžitelnosti I skupiny 3 soudržných</t>
  </si>
  <si>
    <t>-94304599</t>
  </si>
  <si>
    <t>https://podminky.urs.cz/item/CS_URS_2022_02/131212531</t>
  </si>
  <si>
    <t>altán</t>
  </si>
  <si>
    <t>0,4*0,4*0,9*8</t>
  </si>
  <si>
    <t>7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</si>
  <si>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</si>
  <si>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</si>
  <si>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2127737166</t>
  </si>
  <si>
    <t>https://podminky.urs.cz/item/CS_URS_2022_02/162251102</t>
  </si>
  <si>
    <t xml:space="preserve">zásyp po bouraných konstrukcích - základech </t>
  </si>
  <si>
    <t>brouzdaliště</t>
  </si>
  <si>
    <t>3,6*3,6*0,4*2</t>
  </si>
  <si>
    <t xml:space="preserve">pískoviště </t>
  </si>
  <si>
    <t>3,5*3,5*0,2</t>
  </si>
  <si>
    <t>8</t>
  </si>
  <si>
    <t>174152101</t>
  </si>
  <si>
    <t>Zásyp sypaninou z jakékoliv horniny při překopech inženýrských sítí strojně objemu do 30 m3 s uložením výkopku ve vrstvách se zhutněním jam, šachet, rýh nebo kolem objektů v těchto vykopávkách</t>
  </si>
  <si>
    <t>1670382289</t>
  </si>
  <si>
    <t>https://podminky.urs.cz/item/CS_URS_2022_02/174152101</t>
  </si>
  <si>
    <t>9</t>
  </si>
  <si>
    <t>174111101</t>
  </si>
  <si>
    <t>Zásyp sypaninou z jakékoliv horniny ručně s uložením výkopku ve vrstvách se zhutněním jam, šachet, rýh nebo kolem objektů v těchto vykopávkách</t>
  </si>
  <si>
    <t>-524849756</t>
  </si>
  <si>
    <t>https://podminky.urs.cz/item/CS_URS_2022_02/174111101</t>
  </si>
  <si>
    <t>obsyp kolem nových objektů - dorovnání terénu</t>
  </si>
  <si>
    <t>280*0,3*0,3</t>
  </si>
  <si>
    <t>10</t>
  </si>
  <si>
    <t>181951112</t>
  </si>
  <si>
    <t>Úprava pláně vyrovnáním výškových rozdílů strojně v hornině třídy těžitelnosti I, skupiny 1 až 3 se zhutněním</t>
  </si>
  <si>
    <t>1711936985</t>
  </si>
  <si>
    <t>https://podminky.urs.cz/item/CS_URS_2022_02/181951112</t>
  </si>
  <si>
    <t>pod EPDM</t>
  </si>
  <si>
    <t>113,1*1,1</t>
  </si>
  <si>
    <t>11</t>
  </si>
  <si>
    <t>171152501</t>
  </si>
  <si>
    <t>Zhutnění podloží pod násypy z rostlé horniny třídy těžitelnosti I a II, skupiny 1 až 4 z hornin soudružných a nesoudržných</t>
  </si>
  <si>
    <t>1808461502</t>
  </si>
  <si>
    <t>https://podminky.urs.cz/item/CS_URS_2022_02/171152501</t>
  </si>
  <si>
    <t>(113,10)*1,1</t>
  </si>
  <si>
    <t>pod dlažby</t>
  </si>
  <si>
    <t>(1,5*2+3,7*2)*1,0</t>
  </si>
  <si>
    <t>12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</si>
  <si>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</si>
  <si>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</si>
  <si>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876625488</t>
  </si>
  <si>
    <t>https://podminky.urs.cz/item/CS_URS_2022_02/162751117</t>
  </si>
  <si>
    <t>322,978*0,05</t>
  </si>
  <si>
    <t>9,173+103,042</t>
  </si>
  <si>
    <t>odečet zeminy pro zásyp po stávajících konstrukcích</t>
  </si>
  <si>
    <t>-12,818</t>
  </si>
  <si>
    <t>-25,2</t>
  </si>
  <si>
    <t>13</t>
  </si>
  <si>
    <t>997221873</t>
  </si>
  <si>
    <t>Poplatek za uložení stavebního odpadu na recyklační skládce (skládkovné) zeminy a kamení zatříděného do Katalogu odpadů pod kódem 17 05 04</t>
  </si>
  <si>
    <t>t</t>
  </si>
  <si>
    <t>1183554836</t>
  </si>
  <si>
    <t>https://podminky.urs.cz/item/CS_URS_2022_02/997221873</t>
  </si>
  <si>
    <t>90,346*1,5</t>
  </si>
  <si>
    <t>14</t>
  </si>
  <si>
    <t>188200</t>
  </si>
  <si>
    <t>Rekultivace plochy trávníku, doplnění</t>
  </si>
  <si>
    <t>562970690</t>
  </si>
  <si>
    <t>2472*2/3</t>
  </si>
  <si>
    <t>Zakládání</t>
  </si>
  <si>
    <t>275313711</t>
  </si>
  <si>
    <t>Základy z betonu prostého patky a bloky z betonu kamenem neprokládaného tř. C 20/25</t>
  </si>
  <si>
    <t>1478477831</t>
  </si>
  <si>
    <t>https://podminky.urs.cz/item/CS_URS_2022_02/275313711</t>
  </si>
  <si>
    <t>3,14*1,0*1,0*0,15</t>
  </si>
  <si>
    <t>Komunikace pozemní</t>
  </si>
  <si>
    <t>16</t>
  </si>
  <si>
    <t>564731101</t>
  </si>
  <si>
    <t>Podklad nebo kryt z kameniva hrubého drceného vel. 0-63 mm s rozprostřením a zhutněním plochy jednotlivě do 100 m2, po zhutnění tl. 100 mm</t>
  </si>
  <si>
    <t>-828636791</t>
  </si>
  <si>
    <t>https://podminky.urs.cz/item/CS_URS_2022_02/564731101</t>
  </si>
  <si>
    <t>17</t>
  </si>
  <si>
    <t>564750101</t>
  </si>
  <si>
    <t>Podklad nebo kryt z kameniva hrubého drceného vel. 16-32 mm s rozprostřením a zhutněním plochy jednotlivě do 100 m2, po zhutnění tl. 150 mm</t>
  </si>
  <si>
    <t>1796051229</t>
  </si>
  <si>
    <t>https://podminky.urs.cz/item/CS_URS_2022_02/564750101</t>
  </si>
  <si>
    <t>fr16-32</t>
  </si>
  <si>
    <t>((28,21+31,63+94,7))</t>
  </si>
  <si>
    <t>22,34</t>
  </si>
  <si>
    <t>18</t>
  </si>
  <si>
    <t>564750104</t>
  </si>
  <si>
    <t>Podklad nebo kryt z kameniva hrubého drceného vel. 16-32 mm s rozprostřením a zhutněním plochy jednotlivě do 100 m2, po zhutnění tl. 180 mm</t>
  </si>
  <si>
    <t>-1667901701</t>
  </si>
  <si>
    <t>https://podminky.urs.cz/item/CS_URS_2022_02/564750104</t>
  </si>
  <si>
    <t>pro EDPM plochu</t>
  </si>
  <si>
    <t>19</t>
  </si>
  <si>
    <t>564801011</t>
  </si>
  <si>
    <t>Podklad ze štěrkodrti ŠD s rozprostřením a zhutněním plochy jednotlivě do 100 m2, po zhutnění tl. 30 mm</t>
  </si>
  <si>
    <t>-1863160556</t>
  </si>
  <si>
    <t>https://podminky.urs.cz/item/CS_URS_2022_02/564801011</t>
  </si>
  <si>
    <t>vysprávka pro předláždění</t>
  </si>
  <si>
    <t>20</t>
  </si>
  <si>
    <t>564801012</t>
  </si>
  <si>
    <t>Podklad ze štěrkodrti ŠD s rozprostřením a zhutněním plochy jednotlivě do 100 m2, po zhutnění tl. 40 mm</t>
  </si>
  <si>
    <t>-2027741172</t>
  </si>
  <si>
    <t>https://podminky.urs.cz/item/CS_URS_2022_02/564801012</t>
  </si>
  <si>
    <t>fr 0-16</t>
  </si>
  <si>
    <t>113,1</t>
  </si>
  <si>
    <t>564851011</t>
  </si>
  <si>
    <t>Podklad ze štěrkodrti ŠD s rozprostřením a zhutněním plochy jednotlivě do 100 m2, po zhutnění tl. 150 mm</t>
  </si>
  <si>
    <t>-1646466382</t>
  </si>
  <si>
    <t>https://podminky.urs.cz/item/CS_URS_2022_02/564851011</t>
  </si>
  <si>
    <t>fr 32/63</t>
  </si>
  <si>
    <t>((28,21+31,63+94,7))*1,1</t>
  </si>
  <si>
    <t>22</t>
  </si>
  <si>
    <t>577134031</t>
  </si>
  <si>
    <t>Asfaltový beton vrstva obrusná ACO 11 (ABS) s rozprostřením a se zhutněním z modifikovaného asfaltu v pruhu šířky do 1,5 m, po zhutnění tl. 40 mm</t>
  </si>
  <si>
    <t>373997278</t>
  </si>
  <si>
    <t>https://podminky.urs.cz/item/CS_URS_2022_02/577134031</t>
  </si>
  <si>
    <t>23</t>
  </si>
  <si>
    <t>577145032</t>
  </si>
  <si>
    <t>Asfaltový beton vrstva ložní ACL 16 (ABH) s rozprostřením a zhutněním z modifikovaného asfaltu v pruhu šířky do 1,5 m, po zhutnění tl. 50 mm</t>
  </si>
  <si>
    <t>1962216940</t>
  </si>
  <si>
    <t>https://podminky.urs.cz/item/CS_URS_2022_02/577145032</t>
  </si>
  <si>
    <t>24</t>
  </si>
  <si>
    <t>579221212</t>
  </si>
  <si>
    <t>Venkovní lité pryžové povrchy na asfaltový podklad jednovrstvé tloušťky 13 mm s impregnací na podklad, prováděné ručně plochy do 300 m2 jedna barva ostatní</t>
  </si>
  <si>
    <t>-725270716</t>
  </si>
  <si>
    <t>https://podminky.urs.cz/item/CS_URS_2022_02/579221212</t>
  </si>
  <si>
    <t>113,10</t>
  </si>
  <si>
    <t>25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</si>
  <si>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</si>
  <si>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</si>
  <si>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334343512</t>
  </si>
  <si>
    <t>https://podminky.urs.cz/item/CS_URS_2022_02/596211110</t>
  </si>
  <si>
    <t>předláždění</t>
  </si>
  <si>
    <t>(28,21+31,63+94,7)</t>
  </si>
  <si>
    <t>26</t>
  </si>
  <si>
    <t>M</t>
  </si>
  <si>
    <t>BET.K06C01</t>
  </si>
  <si>
    <t>dlažba obdélník 200/100/60 s rovnými hranami</t>
  </si>
  <si>
    <t>874556045</t>
  </si>
  <si>
    <t>237,06*1,02</t>
  </si>
  <si>
    <t>27</t>
  </si>
  <si>
    <t>566901133</t>
  </si>
  <si>
    <t>Vyspravení podkladu po překopech inženýrských sítí plochy do 15 m2 s rozprostřením a zhutněním štěrkodrtí tl. 200 mm</t>
  </si>
  <si>
    <t>-586367624</t>
  </si>
  <si>
    <t>https://podminky.urs.cz/item/CS_URS_2022_02/566901133</t>
  </si>
  <si>
    <t>navázání na stávající dlažbu chodníků</t>
  </si>
  <si>
    <t>28</t>
  </si>
  <si>
    <t>596211210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</si>
  <si>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</si>
  <si>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-1494044329</t>
  </si>
  <si>
    <t>https://podminky.urs.cz/item/CS_URS_2022_02/596211210</t>
  </si>
  <si>
    <t>vysprávka ze stávajícího materiálu</t>
  </si>
  <si>
    <t>Úpravy povrchů, podlahy a osazování výplní</t>
  </si>
  <si>
    <t>29</t>
  </si>
  <si>
    <t>637121113</t>
  </si>
  <si>
    <t>Okapový chodník z kameniva s udusáním a urovnáním povrchu z kačírku tl. 200 mm</t>
  </si>
  <si>
    <t>-1818739133</t>
  </si>
  <si>
    <t>https://podminky.urs.cz/item/CS_URS_2022_02/637121113</t>
  </si>
  <si>
    <t xml:space="preserve">dopadová plocha </t>
  </si>
  <si>
    <t>Trubní vedení</t>
  </si>
  <si>
    <t>30</t>
  </si>
  <si>
    <t>854000</t>
  </si>
  <si>
    <t>Dodávka a montáž napojení kuchyňky vodovodem PE 100 RC DN 25 včetně zednických prací a zemních prací</t>
  </si>
  <si>
    <t>m</t>
  </si>
  <si>
    <t>-659125546</t>
  </si>
  <si>
    <t>Ostatní konstrukce a práce, bourání</t>
  </si>
  <si>
    <t>31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</si>
  <si>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</si>
  <si>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</si>
  <si>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-1687054066</t>
  </si>
  <si>
    <t>https://podminky.urs.cz/item/CS_URS_2022_02/916231213</t>
  </si>
  <si>
    <t>2,3*8</t>
  </si>
  <si>
    <t>3,14*6*6</t>
  </si>
  <si>
    <t>8,5+1,0+0,5*2+62+70</t>
  </si>
  <si>
    <t>32</t>
  </si>
  <si>
    <t>59217003</t>
  </si>
  <si>
    <t>obrubník betonový zahradní 500x50x250mm</t>
  </si>
  <si>
    <t>-18323976</t>
  </si>
  <si>
    <t>1metr = 2 kusy</t>
  </si>
  <si>
    <t>273,94*1,02</t>
  </si>
  <si>
    <t>33</t>
  </si>
  <si>
    <t>9360042R</t>
  </si>
  <si>
    <t>Demontáž pískoviště včetně odtěžení písku</t>
  </si>
  <si>
    <t>soubor</t>
  </si>
  <si>
    <t>369420388</t>
  </si>
  <si>
    <t>34</t>
  </si>
  <si>
    <t>9360043R</t>
  </si>
  <si>
    <t>Demontáž, uschování a nové umístění herních prvků včetně vytažení základu původních a zřízení základů nových</t>
  </si>
  <si>
    <t>381638487</t>
  </si>
  <si>
    <t>991</t>
  </si>
  <si>
    <t>herní prvky a vybavení</t>
  </si>
  <si>
    <t>35</t>
  </si>
  <si>
    <t>9450001</t>
  </si>
  <si>
    <t>Dodávka a montáž dětské kuchyňky včetně dopravy a stavebního zabudování dle PD</t>
  </si>
  <si>
    <t>-279292769</t>
  </si>
  <si>
    <t>36</t>
  </si>
  <si>
    <t>9450002</t>
  </si>
  <si>
    <t>Dodávka a montáž altánu včetně dopravy a stavebního zabudování dle PD - základy a zpevněná plocha = připravenost stavby</t>
  </si>
  <si>
    <t>2136226506</t>
  </si>
  <si>
    <t>37</t>
  </si>
  <si>
    <t>9450003</t>
  </si>
  <si>
    <t>Dodávka a montáž pítka včetně dopravy a stavebního zabudování včetně podkladní plochy dle PD</t>
  </si>
  <si>
    <t>-423712281</t>
  </si>
  <si>
    <t>38</t>
  </si>
  <si>
    <t>9450004</t>
  </si>
  <si>
    <t>Dodávka a montáž pískoviště včetně dopravy a stavebního zabudování dle PD</t>
  </si>
  <si>
    <t>-947627573</t>
  </si>
  <si>
    <t>39</t>
  </si>
  <si>
    <t>9450005</t>
  </si>
  <si>
    <t>Dodávka a montáž stínící plachty včetně sloupů 5x5m se základem včetně dopravy a stavebního zabudování dle PD</t>
  </si>
  <si>
    <t>741400937</t>
  </si>
  <si>
    <t>40</t>
  </si>
  <si>
    <t>9450006</t>
  </si>
  <si>
    <t>Dodávka a montáž přesýpátka - váhy včetně dopravy a stavebního zabudování dle PD</t>
  </si>
  <si>
    <t>1260670759</t>
  </si>
  <si>
    <t>41</t>
  </si>
  <si>
    <t>9450007</t>
  </si>
  <si>
    <t>Dodávka a montáž přesýpátka - nakladač včetně dopravy a stavebního zabudování dle PD</t>
  </si>
  <si>
    <t>1907620028</t>
  </si>
  <si>
    <t>42</t>
  </si>
  <si>
    <t>9450008</t>
  </si>
  <si>
    <t>Dodávka a montáž hmyzího domku včetně dopravy a stavebního zabudování dle PD</t>
  </si>
  <si>
    <t>-531990046</t>
  </si>
  <si>
    <t>43</t>
  </si>
  <si>
    <t>9450009</t>
  </si>
  <si>
    <t>Dodávka a montáž bludiště včetně dopravy a stavebního zabudování dle PD</t>
  </si>
  <si>
    <t>1728607739</t>
  </si>
  <si>
    <t>16*2</t>
  </si>
  <si>
    <t>44</t>
  </si>
  <si>
    <t>9450010</t>
  </si>
  <si>
    <t>Dodávka a montáž vrbový tunel včetně dopravy a stavebního zabudování dle PD</t>
  </si>
  <si>
    <t>1441897727</t>
  </si>
  <si>
    <t>45</t>
  </si>
  <si>
    <t>9450011</t>
  </si>
  <si>
    <t>Dodávka a montáž tabule včetně dopravy a stavebního zabudování dle PD</t>
  </si>
  <si>
    <t>kus</t>
  </si>
  <si>
    <t>-1272700288</t>
  </si>
  <si>
    <t>46</t>
  </si>
  <si>
    <t>9450012</t>
  </si>
  <si>
    <t>Dodávka a montáž domek na kuří nožce se základem se skluzavkou včetně dopravy a stavebního zabudování dle PD</t>
  </si>
  <si>
    <t>-1518397690</t>
  </si>
  <si>
    <t>47</t>
  </si>
  <si>
    <t>9450013</t>
  </si>
  <si>
    <t>Dodávka a montáž domečku včetně dopravy a stavebního zabudování dle PD</t>
  </si>
  <si>
    <t>-793965909</t>
  </si>
  <si>
    <t>48</t>
  </si>
  <si>
    <t>9450014</t>
  </si>
  <si>
    <t>Dodávka a montáž vyvýšených záhonů včetně dopravy a stavebního zabudování dle PD</t>
  </si>
  <si>
    <t>-493703271</t>
  </si>
  <si>
    <t>49</t>
  </si>
  <si>
    <t>9450022</t>
  </si>
  <si>
    <t>Konstrukce ohniště vytvoření tvaru v obkladu z kamene - výkop a základ - stavba</t>
  </si>
  <si>
    <t>508220811</t>
  </si>
  <si>
    <t>50</t>
  </si>
  <si>
    <t>9450023</t>
  </si>
  <si>
    <t>Dodávka a osazení kulatého stolu k ohništi</t>
  </si>
  <si>
    <t>1925934678</t>
  </si>
  <si>
    <t>51</t>
  </si>
  <si>
    <t>9450024</t>
  </si>
  <si>
    <t>Dodávka a osazení sedací klády k ohništi</t>
  </si>
  <si>
    <t>-893271292</t>
  </si>
  <si>
    <t>52</t>
  </si>
  <si>
    <t>9450025</t>
  </si>
  <si>
    <t>Dodávka a osazení sedací kostky k pískovišti</t>
  </si>
  <si>
    <t>707148982</t>
  </si>
  <si>
    <t>53</t>
  </si>
  <si>
    <t>9450026</t>
  </si>
  <si>
    <t>Dodávka a osazení stůl s lavičkami</t>
  </si>
  <si>
    <t>-728602919</t>
  </si>
  <si>
    <t>997</t>
  </si>
  <si>
    <t>Přesun sutě</t>
  </si>
  <si>
    <t>54</t>
  </si>
  <si>
    <t>997221571</t>
  </si>
  <si>
    <t>Vodorovná doprava vybouraných hmot bez naložení, ale se složením a s hrubým urovnáním na vzdálenost do 1 km</t>
  </si>
  <si>
    <t>1685469107</t>
  </si>
  <si>
    <t>https://podminky.urs.cz/item/CS_URS_2022_02/997221571</t>
  </si>
  <si>
    <t>55</t>
  </si>
  <si>
    <t>997221579</t>
  </si>
  <si>
    <t>Vodorovná doprava vybouraných hmot bez naložení, ale se složením a s hrubým urovnáním na vzdálenost Příplatek k ceně za každý další i započatý 1 km přes 1 km</t>
  </si>
  <si>
    <t>1536899352</t>
  </si>
  <si>
    <t>https://podminky.urs.cz/item/CS_URS_2022_02/997221579</t>
  </si>
  <si>
    <t>23,071*9 'Přepočtené koeficientem množství</t>
  </si>
  <si>
    <t>56</t>
  </si>
  <si>
    <t>997221611</t>
  </si>
  <si>
    <t>Nakládání na dopravní prostředky pro vodorovnou dopravu suti</t>
  </si>
  <si>
    <t>-1832347177</t>
  </si>
  <si>
    <t>https://podminky.urs.cz/item/CS_URS_2022_02/997221611</t>
  </si>
  <si>
    <t>57</t>
  </si>
  <si>
    <t>997013631</t>
  </si>
  <si>
    <t>Poplatek za uložení stavebního odpadu na skládce (skládkovné) směsného stavebního a demoličního zatříděného do Katalogu odpadů pod kódem 17 09 04</t>
  </si>
  <si>
    <t>502697026</t>
  </si>
  <si>
    <t>https://podminky.urs.cz/item/CS_URS_2022_02/997013631</t>
  </si>
  <si>
    <t>998</t>
  </si>
  <si>
    <t>Přesun hmot</t>
  </si>
  <si>
    <t>58</t>
  </si>
  <si>
    <t>998223011</t>
  </si>
  <si>
    <t>Přesun hmot pro pozemní komunikace s krytem dlážděným dopravní vzdálenost do 200 m jakékoliv délky objektu</t>
  </si>
  <si>
    <t>11336793</t>
  </si>
  <si>
    <t>https://podminky.urs.cz/item/CS_URS_2022_02/998223011</t>
  </si>
  <si>
    <t>PSV</t>
  </si>
  <si>
    <t>Práce a dodávky PSV</t>
  </si>
  <si>
    <t>766</t>
  </si>
  <si>
    <t>Konstrukce truhlářské</t>
  </si>
  <si>
    <t>59</t>
  </si>
  <si>
    <t>766411811</t>
  </si>
  <si>
    <t>Demontáž obložení stěn panely, plochy do 1,5 m2</t>
  </si>
  <si>
    <t>677122931</t>
  </si>
  <si>
    <t>https://podminky.urs.cz/item/CS_URS_2022_02/766411811</t>
  </si>
  <si>
    <t>demontáž sedáků brouzdaliště</t>
  </si>
  <si>
    <t>1,0*0,35*8*2</t>
  </si>
  <si>
    <t>60</t>
  </si>
  <si>
    <t>998766201</t>
  </si>
  <si>
    <t>Přesun hmot pro konstrukce truhlářské stanovený procentní sazbou (%) z ceny vodorovná dopravní vzdálenost do 50 m v objektech výšky do 6 m</t>
  </si>
  <si>
    <t>%</t>
  </si>
  <si>
    <t>-1030462431</t>
  </si>
  <si>
    <t>https://podminky.urs.cz/item/CS_URS_2022_02/998766201</t>
  </si>
  <si>
    <t>02 - Zahrada sever</t>
  </si>
  <si>
    <t>1787902456</t>
  </si>
  <si>
    <t>https://podminky.urs.cz/item/CS_URS_2022_02/111301111</t>
  </si>
  <si>
    <t>pro zahradní domek</t>
  </si>
  <si>
    <t>3,5*3,5</t>
  </si>
  <si>
    <t>74,1+0,81+0,81</t>
  </si>
  <si>
    <t>nášlapné kameny</t>
  </si>
  <si>
    <t>8,5*1,0</t>
  </si>
  <si>
    <t>-1901415014</t>
  </si>
  <si>
    <t>zrušení zpevněné plochy ze zámkové dlažby</t>
  </si>
  <si>
    <t>59,99</t>
  </si>
  <si>
    <t>5,02+11,59+4,52</t>
  </si>
  <si>
    <t>113202111</t>
  </si>
  <si>
    <t>Vytrhání obrub s vybouráním lože, s přemístěním hmot na skládku na vzdálenost do 3 m nebo s naložením na dopravní prostředek z krajníků nebo obrubníků stojatých</t>
  </si>
  <si>
    <t>1686460263</t>
  </si>
  <si>
    <t>https://podminky.urs.cz/item/CS_URS_2022_02/113202111</t>
  </si>
  <si>
    <t>stávající plocha ze zámkové dlažby pro EDPM - jen návaznost na stezku - boční strany ponechány</t>
  </si>
  <si>
    <t>10,5</t>
  </si>
  <si>
    <t>chodník od altánu</t>
  </si>
  <si>
    <t>13+1,5+7,5+2,0+3*4</t>
  </si>
  <si>
    <t>2069966104</t>
  </si>
  <si>
    <t>3,5*3,5*0,4</t>
  </si>
  <si>
    <t>(65,12+0,81+0,81)*0,35*1,1</t>
  </si>
  <si>
    <t>8,5*1,0*0,10</t>
  </si>
  <si>
    <t>pro EDPM plochu - prohloubení po zámkové dlažbě</t>
  </si>
  <si>
    <t>(59,99*0,15+0,81*0,35)*1,1</t>
  </si>
  <si>
    <t>15*0,15</t>
  </si>
  <si>
    <t>1505940764</t>
  </si>
  <si>
    <t>3,32*3,32*0,15</t>
  </si>
  <si>
    <t>0,15*(3,32*2+3,02*2)*0,35</t>
  </si>
  <si>
    <t>(3,32*2+3,02*2)*0,3*0,15</t>
  </si>
  <si>
    <t>2010279111</t>
  </si>
  <si>
    <t>zahradní domek</t>
  </si>
  <si>
    <t>0,4*0,4*0,8*8</t>
  </si>
  <si>
    <t>576501331</t>
  </si>
  <si>
    <t>pískoviště</t>
  </si>
  <si>
    <t>po základech herních prvků</t>
  </si>
  <si>
    <t>0,4*0,4*0,8*2</t>
  </si>
  <si>
    <t>po stávajícím chodníku</t>
  </si>
  <si>
    <t>(5,02+11,59)*0,3</t>
  </si>
  <si>
    <t>174112101</t>
  </si>
  <si>
    <t>Zásyp sypaninou z jakékoliv horniny při překopech inženýrských sítí ručně objemu do 30 m3 s uložením výkopku ve vrstvách se zhutněním jam, šachet, rýh nebo kolem objektů v těchto vykopávkách</t>
  </si>
  <si>
    <t>1141064612</t>
  </si>
  <si>
    <t>https://podminky.urs.cz/item/CS_URS_2022_02/174112101</t>
  </si>
  <si>
    <t>-690529773</t>
  </si>
  <si>
    <t>150*0,3*0,3</t>
  </si>
  <si>
    <t>331891285</t>
  </si>
  <si>
    <t>(59,99+0,81)</t>
  </si>
  <si>
    <t>-1384221860</t>
  </si>
  <si>
    <t>2,0*1,0</t>
  </si>
  <si>
    <t>(74,1+4,52+6,59)*1,1</t>
  </si>
  <si>
    <t>9*1,1</t>
  </si>
  <si>
    <t>173545048</t>
  </si>
  <si>
    <t>96,47*0,05</t>
  </si>
  <si>
    <t>1,024+43,905</t>
  </si>
  <si>
    <t>-12,589</t>
  </si>
  <si>
    <t>-13,5</t>
  </si>
  <si>
    <t>-1158698110</t>
  </si>
  <si>
    <t>23,664*1,5</t>
  </si>
  <si>
    <t>1734914695</t>
  </si>
  <si>
    <t>2472*1/3</t>
  </si>
  <si>
    <t>545757359</t>
  </si>
  <si>
    <t xml:space="preserve">zahradní domek </t>
  </si>
  <si>
    <t>722226224</t>
  </si>
  <si>
    <t>74,10+4,52+6,59</t>
  </si>
  <si>
    <t>1206925886</t>
  </si>
  <si>
    <t>vysprávka stávájícího podkladu pod asfaltové vrstvy včetně případného odebrání znečištěného podkladu</t>
  </si>
  <si>
    <t>-995701576</t>
  </si>
  <si>
    <t>fr. 0-18</t>
  </si>
  <si>
    <t>-1408903320</t>
  </si>
  <si>
    <t>(74,10+4,52+6,59)*1,1</t>
  </si>
  <si>
    <t>-30999945</t>
  </si>
  <si>
    <t xml:space="preserve">navázání na stávající dlažbu altánu </t>
  </si>
  <si>
    <t>-777587288</t>
  </si>
  <si>
    <t>1902664765</t>
  </si>
  <si>
    <t>-682639848</t>
  </si>
  <si>
    <t>-575006363</t>
  </si>
  <si>
    <t>1199543481</t>
  </si>
  <si>
    <t>1657619247</t>
  </si>
  <si>
    <t>94,21*1,02</t>
  </si>
  <si>
    <t>596911111</t>
  </si>
  <si>
    <t>Kladení šlapáků z jednotlivých kusů do lože ze štěrkopísku nebo z prohozené zeminy v rovině nebo na svahu do 1:5</t>
  </si>
  <si>
    <t>669023689</t>
  </si>
  <si>
    <t>https://podminky.urs.cz/item/CS_URS_2022_02/596911111</t>
  </si>
  <si>
    <t>včetně obsypání šlapáků</t>
  </si>
  <si>
    <t>8,5*0,6</t>
  </si>
  <si>
    <t>58331200</t>
  </si>
  <si>
    <t>štěrkopísek netříděný</t>
  </si>
  <si>
    <t>1868913433</t>
  </si>
  <si>
    <t>8,5*0,6*0,2*2,0</t>
  </si>
  <si>
    <t>2,04*0,06 'Přepočtené koeficientem množství</t>
  </si>
  <si>
    <t>59246013</t>
  </si>
  <si>
    <t>dlažba plošná betonová terasová vymývaná 500x500x50mm</t>
  </si>
  <si>
    <t>1211053019</t>
  </si>
  <si>
    <t>13*0,5*0,5*1,02</t>
  </si>
  <si>
    <t>-1342360293</t>
  </si>
  <si>
    <t>-1142794629</t>
  </si>
  <si>
    <t>46+40</t>
  </si>
  <si>
    <t>3*4</t>
  </si>
  <si>
    <t>537580909</t>
  </si>
  <si>
    <t>98*1,02</t>
  </si>
  <si>
    <t>2110140122</t>
  </si>
  <si>
    <t>-629304590</t>
  </si>
  <si>
    <t>9450015</t>
  </si>
  <si>
    <t>Dodávka a montáž zahradního domku včetně dopravy a stavebního zabudování dle PD - základy a zpevněná plocha - dodávka stavby</t>
  </si>
  <si>
    <t>1312714393</t>
  </si>
  <si>
    <t>9450016</t>
  </si>
  <si>
    <t xml:space="preserve">Dodávka a montáž pružinové houpačky auto se základem včetně dopravy a stavebního zabudování dle PD </t>
  </si>
  <si>
    <t>-773484311</t>
  </si>
  <si>
    <t>9450017</t>
  </si>
  <si>
    <t xml:space="preserve">Dodávka a montáž pružinové houpačky čopr se základem včetně dopravy a stavebního zabudování dle PD </t>
  </si>
  <si>
    <t>-48947488</t>
  </si>
  <si>
    <t>-1380156109</t>
  </si>
  <si>
    <t>1334219154</t>
  </si>
  <si>
    <t>9450018</t>
  </si>
  <si>
    <t>Dodávka a montáž přesýpátka - laboratoř včetně dopravy a stavebního zabudování dle PD</t>
  </si>
  <si>
    <t>1195805413</t>
  </si>
  <si>
    <t>-1269382694</t>
  </si>
  <si>
    <t>-360865450</t>
  </si>
  <si>
    <t>9450020</t>
  </si>
  <si>
    <t>Dodávka a montáž trampolínu zemní zapuštěné včetně dopravy a stavebního zabudování dle PD</t>
  </si>
  <si>
    <t>-911542456</t>
  </si>
  <si>
    <t>9450021</t>
  </si>
  <si>
    <t>Dodávka a montáž stromové lavice včetně dopravy a stavebního zabudování dle PD</t>
  </si>
  <si>
    <t>-687948063</t>
  </si>
  <si>
    <t>9450019</t>
  </si>
  <si>
    <t>Dodávka a montáž průlezky-herní sestavy včetně dopravy a stavebního zabudování dle PD</t>
  </si>
  <si>
    <t>989349561</t>
  </si>
  <si>
    <t>9450027</t>
  </si>
  <si>
    <t>Dodávka a osazení živý plot</t>
  </si>
  <si>
    <t>-1699550906</t>
  </si>
  <si>
    <t>1475550870</t>
  </si>
  <si>
    <t>-1754487436</t>
  </si>
  <si>
    <t>36,212*9 'Přepočtené koeficientem množství</t>
  </si>
  <si>
    <t>355926037</t>
  </si>
  <si>
    <t>275394816</t>
  </si>
  <si>
    <t>1412854965</t>
  </si>
  <si>
    <t>Demontáž sedacích panelů na brouzdališti</t>
  </si>
  <si>
    <t>1694306186</t>
  </si>
  <si>
    <t>1,0*0,35*8</t>
  </si>
  <si>
    <t>-1525369253</t>
  </si>
  <si>
    <t>04 - Vstup do objektu</t>
  </si>
  <si>
    <t xml:space="preserve">    3 - Svislé a kompletní konstrukce</t>
  </si>
  <si>
    <t xml:space="preserve">    4 - Vodorovné konstrukce</t>
  </si>
  <si>
    <t xml:space="preserve">    767 - Konstrukce zámečnické</t>
  </si>
  <si>
    <t xml:space="preserve">    784 - Dokončovací práce - malby a tapety</t>
  </si>
  <si>
    <t>132251101</t>
  </si>
  <si>
    <t>Hloubení nezapažených rýh šířky do 800 mm strojně s urovnáním dna do předepsaného profilu a spádu v hornině třídy těžitelnosti I skupiny 3 do 20 m3</t>
  </si>
  <si>
    <t>1456017245</t>
  </si>
  <si>
    <t>https://podminky.urs.cz/item/CS_URS_2022_02/132251101</t>
  </si>
  <si>
    <t>základ schodiště</t>
  </si>
  <si>
    <t>0,4*0,9*1,3</t>
  </si>
  <si>
    <t>1809647450</t>
  </si>
  <si>
    <t>0,468</t>
  </si>
  <si>
    <t>1321564954</t>
  </si>
  <si>
    <t>0,468*1,6</t>
  </si>
  <si>
    <t>274313711</t>
  </si>
  <si>
    <t>Základy z betonu prostého pasy betonu kamenem neprokládaného tř. C 20/25</t>
  </si>
  <si>
    <t>1467170197</t>
  </si>
  <si>
    <t>https://podminky.urs.cz/item/CS_URS_2022_02/274313711</t>
  </si>
  <si>
    <t>Svislé a kompletní konstrukce</t>
  </si>
  <si>
    <t>317941121</t>
  </si>
  <si>
    <t>Osazování ocelových válcovaných nosníků na zdivu I nebo IE nebo U nebo UE nebo L do č. 12 nebo výšky do 120 mm</t>
  </si>
  <si>
    <t>913149512</t>
  </si>
  <si>
    <t>https://podminky.urs.cz/item/CS_URS_2022_02/317941121</t>
  </si>
  <si>
    <t>1,3*2*0,01225</t>
  </si>
  <si>
    <t>13332003</t>
  </si>
  <si>
    <t>úhelník ocelový nerovnostranný jakost S235JR (11 375) 100x75x7mm</t>
  </si>
  <si>
    <t>986835891</t>
  </si>
  <si>
    <t>0,032*1,08</t>
  </si>
  <si>
    <t>346244381</t>
  </si>
  <si>
    <t>Plentování ocelových válcovaných nosníků jednostranné cihlami na maltu, výška stojiny do 200 mm</t>
  </si>
  <si>
    <t>-1987423845</t>
  </si>
  <si>
    <t>https://podminky.urs.cz/item/CS_URS_2022_02/346244381</t>
  </si>
  <si>
    <t>0,15*3*1,3</t>
  </si>
  <si>
    <t>Vodorovné konstrukce</t>
  </si>
  <si>
    <t>612325225</t>
  </si>
  <si>
    <t>Vápenocementová omítka jednotlivých malých ploch štuková na stěnách, plochy jednotlivě přes 1,0 do 4 m2</t>
  </si>
  <si>
    <t>122945388</t>
  </si>
  <si>
    <t>https://podminky.urs.cz/item/CS_URS_2022_02/612325225</t>
  </si>
  <si>
    <t>612325302</t>
  </si>
  <si>
    <t>Vápenocementová omítka ostění nebo nadpraží štuková</t>
  </si>
  <si>
    <t>1228642116</t>
  </si>
  <si>
    <t>https://podminky.urs.cz/item/CS_URS_2022_02/612325302</t>
  </si>
  <si>
    <t>0,3*1,75*2+0,15*0,3*2+0,15*1,0</t>
  </si>
  <si>
    <t>622335203</t>
  </si>
  <si>
    <t>Oprava cementové škrábané (břízolitové) omítky vnějších ploch stěn, v rozsahu opravované plochy přes 30 do 50%</t>
  </si>
  <si>
    <t>1999948821</t>
  </si>
  <si>
    <t>https://podminky.urs.cz/item/CS_URS_2022_02/622335203</t>
  </si>
  <si>
    <t>1,0*(3,25+2,1*2)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</si>
  <si>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</si>
  <si>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</si>
  <si>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1822803489</t>
  </si>
  <si>
    <t>https://podminky.urs.cz/item/CS_URS_2022_02/967031132</t>
  </si>
  <si>
    <t>0,3*1,75*2</t>
  </si>
  <si>
    <t>0,15*0,29*2</t>
  </si>
  <si>
    <t>971033531</t>
  </si>
  <si>
    <t>Vybourání otvorů ve zdivu základovém nebo nadzákladovém z cihel, tvárnic, příčkovek z cihel pálených na maltu vápennou nebo vápenocementovou plochy do 1 m2, tl. do 150 mm</t>
  </si>
  <si>
    <t>-512342854</t>
  </si>
  <si>
    <t>https://podminky.urs.cz/item/CS_URS_2022_02/971033531</t>
  </si>
  <si>
    <t>0,3*1,0</t>
  </si>
  <si>
    <t>971033641</t>
  </si>
  <si>
    <t>Vybourání otvorů ve zdivu základovém nebo nadzákladovém z cihel, tvárnic, příčkovek z cihel pálených na maltu vápennou nebo vápenocementovou plochy do 4 m2, tl. do 300 mm</t>
  </si>
  <si>
    <t>2026797868</t>
  </si>
  <si>
    <t>https://podminky.urs.cz/item/CS_URS_2022_02/971033641</t>
  </si>
  <si>
    <t>0,3*1,75*1,0</t>
  </si>
  <si>
    <t>974031664</t>
  </si>
  <si>
    <t>Vysekání rýh ve zdivu cihelném na maltu vápennou nebo vápenocementovou pro vtahování nosníků do zdí, před vybouráním otvoru do hl. 150 mm, při v. nosníku do 150 mm</t>
  </si>
  <si>
    <t>353895104</t>
  </si>
  <si>
    <t>https://podminky.urs.cz/item/CS_URS_2022_02/974031664</t>
  </si>
  <si>
    <t>1,3</t>
  </si>
  <si>
    <t>997013211</t>
  </si>
  <si>
    <t>Vnitrostaveništní doprava suti a vybouraných hmot vodorovně do 50 m svisle ručně pro budovy a haly výšky do 6 m</t>
  </si>
  <si>
    <t>-329998659</t>
  </si>
  <si>
    <t>https://podminky.urs.cz/item/CS_URS_2022_02/997013211</t>
  </si>
  <si>
    <t>997013501</t>
  </si>
  <si>
    <t>Odvoz suti a vybouraných hmot na skládku nebo meziskládku se složením, na vzdálenost do 1 km</t>
  </si>
  <si>
    <t>1741307323</t>
  </si>
  <si>
    <t>https://podminky.urs.cz/item/CS_URS_2022_02/997013501</t>
  </si>
  <si>
    <t>997013509</t>
  </si>
  <si>
    <t>Odvoz suti a vybouraných hmot na skládku nebo meziskládku se složením, na vzdálenost Příplatek k ceně za každý další i započatý 1 km přes 1 km</t>
  </si>
  <si>
    <t>-1735014911</t>
  </si>
  <si>
    <t>https://podminky.urs.cz/item/CS_URS_2022_02/997013509</t>
  </si>
  <si>
    <t>1,143*9 'Přepočtené koeficientem množství</t>
  </si>
  <si>
    <t>1315795880</t>
  </si>
  <si>
    <t>-921875841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</si>
  <si>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</si>
  <si>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</si>
  <si>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1016045004</t>
  </si>
  <si>
    <t>https://podminky.urs.cz/item/CS_URS_2022_02/998018001</t>
  </si>
  <si>
    <t>767</t>
  </si>
  <si>
    <t>Konstrukce zámečnické</t>
  </si>
  <si>
    <t>76716320</t>
  </si>
  <si>
    <t>Dodávka a montáž nerez zábradlí včetně kotvení a zednického zapravení</t>
  </si>
  <si>
    <t>-1650313281</t>
  </si>
  <si>
    <t>1,5*2</t>
  </si>
  <si>
    <t>767210112</t>
  </si>
  <si>
    <t>Montáž schodnic ocelových rovných do zdiva</t>
  </si>
  <si>
    <t>1513160501</t>
  </si>
  <si>
    <t>https://podminky.urs.cz/item/CS_URS_2022_02/767210112</t>
  </si>
  <si>
    <t>130000</t>
  </si>
  <si>
    <t xml:space="preserve"> schodnice U14  včetně kotvení do zdiva a základu úprava Pz</t>
  </si>
  <si>
    <t>346090285</t>
  </si>
  <si>
    <t>767210151</t>
  </si>
  <si>
    <t>Montáž schodišťových stupňů z oceli rovných nebo vřetenových šroubováním</t>
  </si>
  <si>
    <t>-147566688</t>
  </si>
  <si>
    <t>https://podminky.urs.cz/item/CS_URS_2022_02/767210151</t>
  </si>
  <si>
    <t>55347097</t>
  </si>
  <si>
    <t>stupeň schodišťový lisovaný žárově zinkovaný velikost 40/3mm 1200x305mm</t>
  </si>
  <si>
    <t>1939298693</t>
  </si>
  <si>
    <t>7678800</t>
  </si>
  <si>
    <t>Dodávka a montáž vstupních dveří plast včetně kování a prosklení</t>
  </si>
  <si>
    <t>462752257</t>
  </si>
  <si>
    <t>998767201</t>
  </si>
  <si>
    <t>Přesun hmot pro zámečnické konstrukce stanovený procentní sazbou (%) z ceny vodorovná dopravní vzdálenost do 50 m v objektech výšky do 6 m</t>
  </si>
  <si>
    <t>-1583058968</t>
  </si>
  <si>
    <t>https://podminky.urs.cz/item/CS_URS_2022_02/998767201</t>
  </si>
  <si>
    <t>784</t>
  </si>
  <si>
    <t>Dokončovací práce - malby a tapety</t>
  </si>
  <si>
    <t>784181001</t>
  </si>
  <si>
    <t>Pačokování jednonásobné v místnostech výšky do 3,80 m</t>
  </si>
  <si>
    <t>-934525280</t>
  </si>
  <si>
    <t>https://podminky.urs.cz/item/CS_URS_2022_02/784181001</t>
  </si>
  <si>
    <t>1,23*2,87</t>
  </si>
  <si>
    <t>3,97*(1,23*2+2,87*2)</t>
  </si>
  <si>
    <t>784211111</t>
  </si>
  <si>
    <t>Malby z malířských směsí oděruvzdorných za mokra dvojnásobné, bílé za mokra oděruvzdorné velmi dobře v místnostech výšky do 3,80 m</t>
  </si>
  <si>
    <t>-1652040300</t>
  </si>
  <si>
    <t>https://podminky.urs.cz/item/CS_URS_2022_02/784211111</t>
  </si>
  <si>
    <t>05 - VRN</t>
  </si>
  <si>
    <t>D1 - VRN</t>
  </si>
  <si>
    <t xml:space="preserve">    VRN - Vedlejší náklady stavby</t>
  </si>
  <si>
    <t>D1</t>
  </si>
  <si>
    <t>Vedlejší náklady stavby</t>
  </si>
  <si>
    <t>011503000</t>
  </si>
  <si>
    <t>Stavební průzkum bez rozlišení - sondy skladeb konstrukcí včetně uvedení do původného stavu</t>
  </si>
  <si>
    <t>komplt.</t>
  </si>
  <si>
    <t>-1232791800</t>
  </si>
  <si>
    <t>P</t>
  </si>
  <si>
    <t>Poznámka k položce:
vytýčení inženýrských sítí</t>
  </si>
  <si>
    <t>012002000</t>
  </si>
  <si>
    <t>Geodetické práce</t>
  </si>
  <si>
    <t>-1816003672</t>
  </si>
  <si>
    <t>Poznámka k položce:
vyhotovení geometrického plánu vč. věcných břemen.</t>
  </si>
  <si>
    <t>013254000</t>
  </si>
  <si>
    <t>Dokumentace skutečného provedení stavby dle požadavku SOD</t>
  </si>
  <si>
    <t>-1326781632</t>
  </si>
  <si>
    <t>Poznámka k položce:
vyhotovení a její předání objednateli v požadované formě a požadovaném počtu včetně závěrečné zprávy.</t>
  </si>
  <si>
    <t>030001000</t>
  </si>
  <si>
    <t>Zařízení staveniště</t>
  </si>
  <si>
    <t>-651092272</t>
  </si>
  <si>
    <t>Poznámka k položce:
vybudování zařízení staveniště včetně mobilního WC, provoz zařízení staveniště, odstranění zařízení staveniště.</t>
  </si>
  <si>
    <t>034002000</t>
  </si>
  <si>
    <t>Zabezpečení staveniště</t>
  </si>
  <si>
    <t>1358607465</t>
  </si>
  <si>
    <t>Poznámka k položce:
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řád),</t>
  </si>
  <si>
    <t>034403000</t>
  </si>
  <si>
    <t>Dopravní značení na staveništi</t>
  </si>
  <si>
    <t>1017562795</t>
  </si>
  <si>
    <t>Poznámka k položce:
dodání dopravních značek, jejich rozmístění a přemísťování a jejich údržba v průběhu stavby, včetně následného odstranění po ukončení stavebních prací, projekt dopravního značení, projednání</t>
  </si>
  <si>
    <t>043002000</t>
  </si>
  <si>
    <t>Zkoušky a ostatní měření, certifikáty herních prvků</t>
  </si>
  <si>
    <t>661242674</t>
  </si>
  <si>
    <t>Poznámka k položce:
veškeré průkazní a kontrolní zkoušky  (včetně vypracování KZP a technologických postupů prací).</t>
  </si>
  <si>
    <t>079002000</t>
  </si>
  <si>
    <t>Ostatní provozní vlivy</t>
  </si>
  <si>
    <t>2086251878</t>
  </si>
  <si>
    <t>Poznámka k položce:
přesun nádob na odpad po dobu stavby.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</si>
</sst>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71" TargetMode="External" /><Relationship Id="rId2" Type="http://schemas.openxmlformats.org/officeDocument/2006/relationships/hyperlink" Target="https://podminky.urs.cz/item/CS_URS_2022_02/122251101" TargetMode="External" /><Relationship Id="rId3" Type="http://schemas.openxmlformats.org/officeDocument/2006/relationships/hyperlink" Target="https://podminky.urs.cz/item/CS_URS_2022_02/122251102" TargetMode="External" /><Relationship Id="rId4" Type="http://schemas.openxmlformats.org/officeDocument/2006/relationships/hyperlink" Target="https://podminky.urs.cz/item/CS_URS_2022_02/129951121" TargetMode="External" /><Relationship Id="rId5" Type="http://schemas.openxmlformats.org/officeDocument/2006/relationships/hyperlink" Target="https://podminky.urs.cz/item/CS_URS_2022_02/131212531" TargetMode="External" /><Relationship Id="rId6" Type="http://schemas.openxmlformats.org/officeDocument/2006/relationships/hyperlink" Target="https://podminky.urs.cz/item/CS_URS_2022_02/162251102" TargetMode="External" /><Relationship Id="rId7" Type="http://schemas.openxmlformats.org/officeDocument/2006/relationships/hyperlink" Target="https://podminky.urs.cz/item/CS_URS_2022_02/174152101" TargetMode="External" /><Relationship Id="rId8" Type="http://schemas.openxmlformats.org/officeDocument/2006/relationships/hyperlink" Target="https://podminky.urs.cz/item/CS_URS_2022_02/174111101" TargetMode="External" /><Relationship Id="rId9" Type="http://schemas.openxmlformats.org/officeDocument/2006/relationships/hyperlink" Target="https://podminky.urs.cz/item/CS_URS_2022_02/181951112" TargetMode="External" /><Relationship Id="rId10" Type="http://schemas.openxmlformats.org/officeDocument/2006/relationships/hyperlink" Target="https://podminky.urs.cz/item/CS_URS_2022_02/171152501" TargetMode="External" /><Relationship Id="rId11" Type="http://schemas.openxmlformats.org/officeDocument/2006/relationships/hyperlink" Target="https://podminky.urs.cz/item/CS_URS_2022_02/162751117" TargetMode="External" /><Relationship Id="rId12" Type="http://schemas.openxmlformats.org/officeDocument/2006/relationships/hyperlink" Target="https://podminky.urs.cz/item/CS_URS_2022_02/997221873" TargetMode="External" /><Relationship Id="rId13" Type="http://schemas.openxmlformats.org/officeDocument/2006/relationships/hyperlink" Target="https://podminky.urs.cz/item/CS_URS_2022_02/275313711" TargetMode="External" /><Relationship Id="rId14" Type="http://schemas.openxmlformats.org/officeDocument/2006/relationships/hyperlink" Target="https://podminky.urs.cz/item/CS_URS_2022_02/564731101" TargetMode="External" /><Relationship Id="rId15" Type="http://schemas.openxmlformats.org/officeDocument/2006/relationships/hyperlink" Target="https://podminky.urs.cz/item/CS_URS_2022_02/564750101" TargetMode="External" /><Relationship Id="rId16" Type="http://schemas.openxmlformats.org/officeDocument/2006/relationships/hyperlink" Target="https://podminky.urs.cz/item/CS_URS_2022_02/564750104" TargetMode="External" /><Relationship Id="rId17" Type="http://schemas.openxmlformats.org/officeDocument/2006/relationships/hyperlink" Target="https://podminky.urs.cz/item/CS_URS_2022_02/564801011" TargetMode="External" /><Relationship Id="rId18" Type="http://schemas.openxmlformats.org/officeDocument/2006/relationships/hyperlink" Target="https://podminky.urs.cz/item/CS_URS_2022_02/564801012" TargetMode="External" /><Relationship Id="rId19" Type="http://schemas.openxmlformats.org/officeDocument/2006/relationships/hyperlink" Target="https://podminky.urs.cz/item/CS_URS_2022_02/564851011" TargetMode="External" /><Relationship Id="rId20" Type="http://schemas.openxmlformats.org/officeDocument/2006/relationships/hyperlink" Target="https://podminky.urs.cz/item/CS_URS_2022_02/577134031" TargetMode="External" /><Relationship Id="rId21" Type="http://schemas.openxmlformats.org/officeDocument/2006/relationships/hyperlink" Target="https://podminky.urs.cz/item/CS_URS_2022_02/577145032" TargetMode="External" /><Relationship Id="rId22" Type="http://schemas.openxmlformats.org/officeDocument/2006/relationships/hyperlink" Target="https://podminky.urs.cz/item/CS_URS_2022_02/579221212" TargetMode="External" /><Relationship Id="rId23" Type="http://schemas.openxmlformats.org/officeDocument/2006/relationships/hyperlink" Target="https://podminky.urs.cz/item/CS_URS_2022_02/596211110" TargetMode="External" /><Relationship Id="rId24" Type="http://schemas.openxmlformats.org/officeDocument/2006/relationships/hyperlink" Target="https://podminky.urs.cz/item/CS_URS_2022_02/566901133" TargetMode="External" /><Relationship Id="rId25" Type="http://schemas.openxmlformats.org/officeDocument/2006/relationships/hyperlink" Target="https://podminky.urs.cz/item/CS_URS_2022_02/596211210" TargetMode="External" /><Relationship Id="rId26" Type="http://schemas.openxmlformats.org/officeDocument/2006/relationships/hyperlink" Target="https://podminky.urs.cz/item/CS_URS_2022_02/637121113" TargetMode="External" /><Relationship Id="rId27" Type="http://schemas.openxmlformats.org/officeDocument/2006/relationships/hyperlink" Target="https://podminky.urs.cz/item/CS_URS_2022_02/916231213" TargetMode="External" /><Relationship Id="rId28" Type="http://schemas.openxmlformats.org/officeDocument/2006/relationships/hyperlink" Target="https://podminky.urs.cz/item/CS_URS_2022_02/997221571" TargetMode="External" /><Relationship Id="rId29" Type="http://schemas.openxmlformats.org/officeDocument/2006/relationships/hyperlink" Target="https://podminky.urs.cz/item/CS_URS_2022_02/997221579" TargetMode="External" /><Relationship Id="rId30" Type="http://schemas.openxmlformats.org/officeDocument/2006/relationships/hyperlink" Target="https://podminky.urs.cz/item/CS_URS_2022_02/997221611" TargetMode="External" /><Relationship Id="rId31" Type="http://schemas.openxmlformats.org/officeDocument/2006/relationships/hyperlink" Target="https://podminky.urs.cz/item/CS_URS_2022_02/997013631" TargetMode="External" /><Relationship Id="rId32" Type="http://schemas.openxmlformats.org/officeDocument/2006/relationships/hyperlink" Target="https://podminky.urs.cz/item/CS_URS_2022_02/998223011" TargetMode="External" /><Relationship Id="rId33" Type="http://schemas.openxmlformats.org/officeDocument/2006/relationships/hyperlink" Target="https://podminky.urs.cz/item/CS_URS_2022_02/766411811" TargetMode="External" /><Relationship Id="rId34" Type="http://schemas.openxmlformats.org/officeDocument/2006/relationships/hyperlink" Target="https://podminky.urs.cz/item/CS_URS_2022_02/998766201" TargetMode="External" /><Relationship Id="rId3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301111" TargetMode="External" /><Relationship Id="rId2" Type="http://schemas.openxmlformats.org/officeDocument/2006/relationships/hyperlink" Target="https://podminky.urs.cz/item/CS_URS_2022_02/113106171" TargetMode="External" /><Relationship Id="rId3" Type="http://schemas.openxmlformats.org/officeDocument/2006/relationships/hyperlink" Target="https://podminky.urs.cz/item/CS_URS_2022_02/113202111" TargetMode="External" /><Relationship Id="rId4" Type="http://schemas.openxmlformats.org/officeDocument/2006/relationships/hyperlink" Target="https://podminky.urs.cz/item/CS_URS_2022_02/122251101" TargetMode="External" /><Relationship Id="rId5" Type="http://schemas.openxmlformats.org/officeDocument/2006/relationships/hyperlink" Target="https://podminky.urs.cz/item/CS_URS_2022_02/129951121" TargetMode="External" /><Relationship Id="rId6" Type="http://schemas.openxmlformats.org/officeDocument/2006/relationships/hyperlink" Target="https://podminky.urs.cz/item/CS_URS_2022_02/131212531" TargetMode="External" /><Relationship Id="rId7" Type="http://schemas.openxmlformats.org/officeDocument/2006/relationships/hyperlink" Target="https://podminky.urs.cz/item/CS_URS_2022_02/162251102" TargetMode="External" /><Relationship Id="rId8" Type="http://schemas.openxmlformats.org/officeDocument/2006/relationships/hyperlink" Target="https://podminky.urs.cz/item/CS_URS_2022_02/174112101" TargetMode="External" /><Relationship Id="rId9" Type="http://schemas.openxmlformats.org/officeDocument/2006/relationships/hyperlink" Target="https://podminky.urs.cz/item/CS_URS_2022_02/174111101" TargetMode="External" /><Relationship Id="rId10" Type="http://schemas.openxmlformats.org/officeDocument/2006/relationships/hyperlink" Target="https://podminky.urs.cz/item/CS_URS_2022_02/181951112" TargetMode="External" /><Relationship Id="rId11" Type="http://schemas.openxmlformats.org/officeDocument/2006/relationships/hyperlink" Target="https://podminky.urs.cz/item/CS_URS_2022_02/171152501" TargetMode="External" /><Relationship Id="rId12" Type="http://schemas.openxmlformats.org/officeDocument/2006/relationships/hyperlink" Target="https://podminky.urs.cz/item/CS_URS_2022_02/162751117" TargetMode="External" /><Relationship Id="rId13" Type="http://schemas.openxmlformats.org/officeDocument/2006/relationships/hyperlink" Target="https://podminky.urs.cz/item/CS_URS_2022_02/564731101" TargetMode="External" /><Relationship Id="rId14" Type="http://schemas.openxmlformats.org/officeDocument/2006/relationships/hyperlink" Target="https://podminky.urs.cz/item/CS_URS_2022_02/564750101" TargetMode="External" /><Relationship Id="rId15" Type="http://schemas.openxmlformats.org/officeDocument/2006/relationships/hyperlink" Target="https://podminky.urs.cz/item/CS_URS_2022_02/564801011" TargetMode="External" /><Relationship Id="rId16" Type="http://schemas.openxmlformats.org/officeDocument/2006/relationships/hyperlink" Target="https://podminky.urs.cz/item/CS_URS_2022_02/564801012" TargetMode="External" /><Relationship Id="rId17" Type="http://schemas.openxmlformats.org/officeDocument/2006/relationships/hyperlink" Target="https://podminky.urs.cz/item/CS_URS_2022_02/564851011" TargetMode="External" /><Relationship Id="rId18" Type="http://schemas.openxmlformats.org/officeDocument/2006/relationships/hyperlink" Target="https://podminky.urs.cz/item/CS_URS_2022_02/566901133" TargetMode="External" /><Relationship Id="rId19" Type="http://schemas.openxmlformats.org/officeDocument/2006/relationships/hyperlink" Target="https://podminky.urs.cz/item/CS_URS_2022_02/577134031" TargetMode="External" /><Relationship Id="rId20" Type="http://schemas.openxmlformats.org/officeDocument/2006/relationships/hyperlink" Target="https://podminky.urs.cz/item/CS_URS_2022_02/577145032" TargetMode="External" /><Relationship Id="rId21" Type="http://schemas.openxmlformats.org/officeDocument/2006/relationships/hyperlink" Target="https://podminky.urs.cz/item/CS_URS_2022_02/579221212" TargetMode="External" /><Relationship Id="rId22" Type="http://schemas.openxmlformats.org/officeDocument/2006/relationships/hyperlink" Target="https://podminky.urs.cz/item/CS_URS_2022_02/596211210" TargetMode="External" /><Relationship Id="rId23" Type="http://schemas.openxmlformats.org/officeDocument/2006/relationships/hyperlink" Target="https://podminky.urs.cz/item/CS_URS_2022_02/596211110" TargetMode="External" /><Relationship Id="rId24" Type="http://schemas.openxmlformats.org/officeDocument/2006/relationships/hyperlink" Target="https://podminky.urs.cz/item/CS_URS_2022_02/596911111" TargetMode="External" /><Relationship Id="rId25" Type="http://schemas.openxmlformats.org/officeDocument/2006/relationships/hyperlink" Target="https://podminky.urs.cz/item/CS_URS_2022_02/637121113" TargetMode="External" /><Relationship Id="rId26" Type="http://schemas.openxmlformats.org/officeDocument/2006/relationships/hyperlink" Target="https://podminky.urs.cz/item/CS_URS_2022_02/916231213" TargetMode="External" /><Relationship Id="rId27" Type="http://schemas.openxmlformats.org/officeDocument/2006/relationships/hyperlink" Target="https://podminky.urs.cz/item/CS_URS_2022_02/997221571" TargetMode="External" /><Relationship Id="rId28" Type="http://schemas.openxmlformats.org/officeDocument/2006/relationships/hyperlink" Target="https://podminky.urs.cz/item/CS_URS_2022_02/997221579" TargetMode="External" /><Relationship Id="rId29" Type="http://schemas.openxmlformats.org/officeDocument/2006/relationships/hyperlink" Target="https://podminky.urs.cz/item/CS_URS_2022_02/997221611" TargetMode="External" /><Relationship Id="rId30" Type="http://schemas.openxmlformats.org/officeDocument/2006/relationships/hyperlink" Target="https://podminky.urs.cz/item/CS_URS_2022_02/997013631" TargetMode="External" /><Relationship Id="rId31" Type="http://schemas.openxmlformats.org/officeDocument/2006/relationships/hyperlink" Target="https://podminky.urs.cz/item/CS_URS_2022_02/998223011" TargetMode="External" /><Relationship Id="rId32" Type="http://schemas.openxmlformats.org/officeDocument/2006/relationships/hyperlink" Target="https://podminky.urs.cz/item/CS_URS_2022_02/766411811" TargetMode="External" /><Relationship Id="rId33" Type="http://schemas.openxmlformats.org/officeDocument/2006/relationships/hyperlink" Target="https://podminky.urs.cz/item/CS_URS_2022_02/998766201" TargetMode="External" /><Relationship Id="rId3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51101" TargetMode="External" /><Relationship Id="rId2" Type="http://schemas.openxmlformats.org/officeDocument/2006/relationships/hyperlink" Target="https://podminky.urs.cz/item/CS_URS_2022_02/162751117" TargetMode="External" /><Relationship Id="rId3" Type="http://schemas.openxmlformats.org/officeDocument/2006/relationships/hyperlink" Target="https://podminky.urs.cz/item/CS_URS_2022_02/997221873" TargetMode="External" /><Relationship Id="rId4" Type="http://schemas.openxmlformats.org/officeDocument/2006/relationships/hyperlink" Target="https://podminky.urs.cz/item/CS_URS_2022_02/274313711" TargetMode="External" /><Relationship Id="rId5" Type="http://schemas.openxmlformats.org/officeDocument/2006/relationships/hyperlink" Target="https://podminky.urs.cz/item/CS_URS_2022_02/317941121" TargetMode="External" /><Relationship Id="rId6" Type="http://schemas.openxmlformats.org/officeDocument/2006/relationships/hyperlink" Target="https://podminky.urs.cz/item/CS_URS_2022_02/346244381" TargetMode="External" /><Relationship Id="rId7" Type="http://schemas.openxmlformats.org/officeDocument/2006/relationships/hyperlink" Target="https://podminky.urs.cz/item/CS_URS_2022_02/612325225" TargetMode="External" /><Relationship Id="rId8" Type="http://schemas.openxmlformats.org/officeDocument/2006/relationships/hyperlink" Target="https://podminky.urs.cz/item/CS_URS_2022_02/612325302" TargetMode="External" /><Relationship Id="rId9" Type="http://schemas.openxmlformats.org/officeDocument/2006/relationships/hyperlink" Target="https://podminky.urs.cz/item/CS_URS_2022_02/622335203" TargetMode="External" /><Relationship Id="rId10" Type="http://schemas.openxmlformats.org/officeDocument/2006/relationships/hyperlink" Target="https://podminky.urs.cz/item/CS_URS_2022_02/967031132" TargetMode="External" /><Relationship Id="rId11" Type="http://schemas.openxmlformats.org/officeDocument/2006/relationships/hyperlink" Target="https://podminky.urs.cz/item/CS_URS_2022_02/971033531" TargetMode="External" /><Relationship Id="rId12" Type="http://schemas.openxmlformats.org/officeDocument/2006/relationships/hyperlink" Target="https://podminky.urs.cz/item/CS_URS_2022_02/971033641" TargetMode="External" /><Relationship Id="rId13" Type="http://schemas.openxmlformats.org/officeDocument/2006/relationships/hyperlink" Target="https://podminky.urs.cz/item/CS_URS_2022_02/974031664" TargetMode="External" /><Relationship Id="rId14" Type="http://schemas.openxmlformats.org/officeDocument/2006/relationships/hyperlink" Target="https://podminky.urs.cz/item/CS_URS_2022_02/997013211" TargetMode="External" /><Relationship Id="rId15" Type="http://schemas.openxmlformats.org/officeDocument/2006/relationships/hyperlink" Target="https://podminky.urs.cz/item/CS_URS_2022_02/997013501" TargetMode="External" /><Relationship Id="rId16" Type="http://schemas.openxmlformats.org/officeDocument/2006/relationships/hyperlink" Target="https://podminky.urs.cz/item/CS_URS_2022_02/997013509" TargetMode="External" /><Relationship Id="rId17" Type="http://schemas.openxmlformats.org/officeDocument/2006/relationships/hyperlink" Target="https://podminky.urs.cz/item/CS_URS_2022_02/997013631" TargetMode="External" /><Relationship Id="rId18" Type="http://schemas.openxmlformats.org/officeDocument/2006/relationships/hyperlink" Target="https://podminky.urs.cz/item/CS_URS_2022_02/997221611" TargetMode="External" /><Relationship Id="rId19" Type="http://schemas.openxmlformats.org/officeDocument/2006/relationships/hyperlink" Target="https://podminky.urs.cz/item/CS_URS_2022_02/998018001" TargetMode="External" /><Relationship Id="rId20" Type="http://schemas.openxmlformats.org/officeDocument/2006/relationships/hyperlink" Target="https://podminky.urs.cz/item/CS_URS_2022_02/767210112" TargetMode="External" /><Relationship Id="rId21" Type="http://schemas.openxmlformats.org/officeDocument/2006/relationships/hyperlink" Target="https://podminky.urs.cz/item/CS_URS_2022_02/767210151" TargetMode="External" /><Relationship Id="rId22" Type="http://schemas.openxmlformats.org/officeDocument/2006/relationships/hyperlink" Target="https://podminky.urs.cz/item/CS_URS_2022_02/998767201" TargetMode="External" /><Relationship Id="rId23" Type="http://schemas.openxmlformats.org/officeDocument/2006/relationships/hyperlink" Target="https://podminky.urs.cz/item/CS_URS_2022_02/784181001" TargetMode="External" /><Relationship Id="rId24" Type="http://schemas.openxmlformats.org/officeDocument/2006/relationships/hyperlink" Target="https://podminky.urs.cz/item/CS_URS_2022_02/784211111" TargetMode="External" /><Relationship Id="rId2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workbookViewId="0" topLeftCell="A37">
      <selection activeCell="L46" sqref="L4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63" t="s">
        <v>14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2"/>
      <c r="AQ5" s="22"/>
      <c r="AR5" s="20"/>
      <c r="BE5" s="26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65" t="s">
        <v>17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2"/>
      <c r="AQ6" s="22"/>
      <c r="AR6" s="20"/>
      <c r="BE6" s="26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61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61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1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261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26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1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261"/>
      <c r="BS13" s="17" t="s">
        <v>6</v>
      </c>
    </row>
    <row r="14" spans="2:71" ht="12.75">
      <c r="B14" s="21"/>
      <c r="C14" s="22"/>
      <c r="D14" s="22"/>
      <c r="E14" s="266" t="s">
        <v>30</v>
      </c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6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1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261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26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1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261"/>
      <c r="BS19" s="17" t="s">
        <v>6</v>
      </c>
    </row>
    <row r="20" spans="2:71" s="1" customFormat="1" ht="18.4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26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1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1"/>
    </row>
    <row r="23" spans="2:57" s="1" customFormat="1" ht="47.25" customHeight="1">
      <c r="B23" s="21"/>
      <c r="C23" s="22"/>
      <c r="D23" s="22"/>
      <c r="E23" s="268" t="s">
        <v>37</v>
      </c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2"/>
      <c r="AP23" s="22"/>
      <c r="AQ23" s="22"/>
      <c r="AR23" s="20"/>
      <c r="BE23" s="26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1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1"/>
    </row>
    <row r="26" spans="1:57" s="2" customFormat="1" ht="25.9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9">
        <f>ROUND(AG54,2)</f>
        <v>0</v>
      </c>
      <c r="AL26" s="270"/>
      <c r="AM26" s="270"/>
      <c r="AN26" s="270"/>
      <c r="AO26" s="270"/>
      <c r="AP26" s="36"/>
      <c r="AQ26" s="36"/>
      <c r="AR26" s="39"/>
      <c r="BE26" s="261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1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1" t="s">
        <v>39</v>
      </c>
      <c r="M28" s="271"/>
      <c r="N28" s="271"/>
      <c r="O28" s="271"/>
      <c r="P28" s="271"/>
      <c r="Q28" s="36"/>
      <c r="R28" s="36"/>
      <c r="S28" s="36"/>
      <c r="T28" s="36"/>
      <c r="U28" s="36"/>
      <c r="V28" s="36"/>
      <c r="W28" s="271" t="s">
        <v>40</v>
      </c>
      <c r="X28" s="271"/>
      <c r="Y28" s="271"/>
      <c r="Z28" s="271"/>
      <c r="AA28" s="271"/>
      <c r="AB28" s="271"/>
      <c r="AC28" s="271"/>
      <c r="AD28" s="271"/>
      <c r="AE28" s="271"/>
      <c r="AF28" s="36"/>
      <c r="AG28" s="36"/>
      <c r="AH28" s="36"/>
      <c r="AI28" s="36"/>
      <c r="AJ28" s="36"/>
      <c r="AK28" s="271" t="s">
        <v>41</v>
      </c>
      <c r="AL28" s="271"/>
      <c r="AM28" s="271"/>
      <c r="AN28" s="271"/>
      <c r="AO28" s="271"/>
      <c r="AP28" s="36"/>
      <c r="AQ28" s="36"/>
      <c r="AR28" s="39"/>
      <c r="BE28" s="261"/>
    </row>
    <row r="29" spans="2:57" s="3" customFormat="1" ht="14.45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274">
        <v>0.21</v>
      </c>
      <c r="M29" s="273"/>
      <c r="N29" s="273"/>
      <c r="O29" s="273"/>
      <c r="P29" s="273"/>
      <c r="Q29" s="41"/>
      <c r="R29" s="41"/>
      <c r="S29" s="41"/>
      <c r="T29" s="41"/>
      <c r="U29" s="41"/>
      <c r="V29" s="41"/>
      <c r="W29" s="272">
        <f>ROUND(AZ54,2)</f>
        <v>0</v>
      </c>
      <c r="X29" s="273"/>
      <c r="Y29" s="273"/>
      <c r="Z29" s="273"/>
      <c r="AA29" s="273"/>
      <c r="AB29" s="273"/>
      <c r="AC29" s="273"/>
      <c r="AD29" s="273"/>
      <c r="AE29" s="273"/>
      <c r="AF29" s="41"/>
      <c r="AG29" s="41"/>
      <c r="AH29" s="41"/>
      <c r="AI29" s="41"/>
      <c r="AJ29" s="41"/>
      <c r="AK29" s="272">
        <f>ROUND(AV54,2)</f>
        <v>0</v>
      </c>
      <c r="AL29" s="273"/>
      <c r="AM29" s="273"/>
      <c r="AN29" s="273"/>
      <c r="AO29" s="273"/>
      <c r="AP29" s="41"/>
      <c r="AQ29" s="41"/>
      <c r="AR29" s="42"/>
      <c r="BE29" s="262"/>
    </row>
    <row r="30" spans="2:57" s="3" customFormat="1" ht="14.45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274">
        <v>0.15</v>
      </c>
      <c r="M30" s="273"/>
      <c r="N30" s="273"/>
      <c r="O30" s="273"/>
      <c r="P30" s="273"/>
      <c r="Q30" s="41"/>
      <c r="R30" s="41"/>
      <c r="S30" s="41"/>
      <c r="T30" s="41"/>
      <c r="U30" s="41"/>
      <c r="V30" s="41"/>
      <c r="W30" s="272">
        <f>ROUND(BA54,2)</f>
        <v>0</v>
      </c>
      <c r="X30" s="273"/>
      <c r="Y30" s="273"/>
      <c r="Z30" s="273"/>
      <c r="AA30" s="273"/>
      <c r="AB30" s="273"/>
      <c r="AC30" s="273"/>
      <c r="AD30" s="273"/>
      <c r="AE30" s="273"/>
      <c r="AF30" s="41"/>
      <c r="AG30" s="41"/>
      <c r="AH30" s="41"/>
      <c r="AI30" s="41"/>
      <c r="AJ30" s="41"/>
      <c r="AK30" s="272">
        <f>ROUND(AW54,2)</f>
        <v>0</v>
      </c>
      <c r="AL30" s="273"/>
      <c r="AM30" s="273"/>
      <c r="AN30" s="273"/>
      <c r="AO30" s="273"/>
      <c r="AP30" s="41"/>
      <c r="AQ30" s="41"/>
      <c r="AR30" s="42"/>
      <c r="BE30" s="262"/>
    </row>
    <row r="31" spans="2:57" s="3" customFormat="1" ht="14.45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274">
        <v>0.21</v>
      </c>
      <c r="M31" s="273"/>
      <c r="N31" s="273"/>
      <c r="O31" s="273"/>
      <c r="P31" s="273"/>
      <c r="Q31" s="41"/>
      <c r="R31" s="41"/>
      <c r="S31" s="41"/>
      <c r="T31" s="41"/>
      <c r="U31" s="41"/>
      <c r="V31" s="41"/>
      <c r="W31" s="272">
        <f>ROUND(BB54,2)</f>
        <v>0</v>
      </c>
      <c r="X31" s="273"/>
      <c r="Y31" s="273"/>
      <c r="Z31" s="273"/>
      <c r="AA31" s="273"/>
      <c r="AB31" s="273"/>
      <c r="AC31" s="273"/>
      <c r="AD31" s="273"/>
      <c r="AE31" s="273"/>
      <c r="AF31" s="41"/>
      <c r="AG31" s="41"/>
      <c r="AH31" s="41"/>
      <c r="AI31" s="41"/>
      <c r="AJ31" s="41"/>
      <c r="AK31" s="272">
        <v>0</v>
      </c>
      <c r="AL31" s="273"/>
      <c r="AM31" s="273"/>
      <c r="AN31" s="273"/>
      <c r="AO31" s="273"/>
      <c r="AP31" s="41"/>
      <c r="AQ31" s="41"/>
      <c r="AR31" s="42"/>
      <c r="BE31" s="262"/>
    </row>
    <row r="32" spans="2:57" s="3" customFormat="1" ht="14.45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274">
        <v>0.15</v>
      </c>
      <c r="M32" s="273"/>
      <c r="N32" s="273"/>
      <c r="O32" s="273"/>
      <c r="P32" s="273"/>
      <c r="Q32" s="41"/>
      <c r="R32" s="41"/>
      <c r="S32" s="41"/>
      <c r="T32" s="41"/>
      <c r="U32" s="41"/>
      <c r="V32" s="41"/>
      <c r="W32" s="272">
        <f>ROUND(BC54,2)</f>
        <v>0</v>
      </c>
      <c r="X32" s="273"/>
      <c r="Y32" s="273"/>
      <c r="Z32" s="273"/>
      <c r="AA32" s="273"/>
      <c r="AB32" s="273"/>
      <c r="AC32" s="273"/>
      <c r="AD32" s="273"/>
      <c r="AE32" s="273"/>
      <c r="AF32" s="41"/>
      <c r="AG32" s="41"/>
      <c r="AH32" s="41"/>
      <c r="AI32" s="41"/>
      <c r="AJ32" s="41"/>
      <c r="AK32" s="272">
        <v>0</v>
      </c>
      <c r="AL32" s="273"/>
      <c r="AM32" s="273"/>
      <c r="AN32" s="273"/>
      <c r="AO32" s="273"/>
      <c r="AP32" s="41"/>
      <c r="AQ32" s="41"/>
      <c r="AR32" s="42"/>
      <c r="BE32" s="262"/>
    </row>
    <row r="33" spans="2:44" s="3" customFormat="1" ht="14.45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274">
        <v>0</v>
      </c>
      <c r="M33" s="273"/>
      <c r="N33" s="273"/>
      <c r="O33" s="273"/>
      <c r="P33" s="273"/>
      <c r="Q33" s="41"/>
      <c r="R33" s="41"/>
      <c r="S33" s="41"/>
      <c r="T33" s="41"/>
      <c r="U33" s="41"/>
      <c r="V33" s="41"/>
      <c r="W33" s="272">
        <f>ROUND(BD54,2)</f>
        <v>0</v>
      </c>
      <c r="X33" s="273"/>
      <c r="Y33" s="273"/>
      <c r="Z33" s="273"/>
      <c r="AA33" s="273"/>
      <c r="AB33" s="273"/>
      <c r="AC33" s="273"/>
      <c r="AD33" s="273"/>
      <c r="AE33" s="273"/>
      <c r="AF33" s="41"/>
      <c r="AG33" s="41"/>
      <c r="AH33" s="41"/>
      <c r="AI33" s="41"/>
      <c r="AJ33" s="41"/>
      <c r="AK33" s="272">
        <v>0</v>
      </c>
      <c r="AL33" s="273"/>
      <c r="AM33" s="273"/>
      <c r="AN33" s="273"/>
      <c r="AO33" s="273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278" t="s">
        <v>50</v>
      </c>
      <c r="Y35" s="276"/>
      <c r="Z35" s="276"/>
      <c r="AA35" s="276"/>
      <c r="AB35" s="276"/>
      <c r="AC35" s="45"/>
      <c r="AD35" s="45"/>
      <c r="AE35" s="45"/>
      <c r="AF35" s="45"/>
      <c r="AG35" s="45"/>
      <c r="AH35" s="45"/>
      <c r="AI35" s="45"/>
      <c r="AJ35" s="45"/>
      <c r="AK35" s="275">
        <f>SUM(AK26:AK33)</f>
        <v>0</v>
      </c>
      <c r="AL35" s="276"/>
      <c r="AM35" s="276"/>
      <c r="AN35" s="276"/>
      <c r="AO35" s="277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2023-032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40" t="str">
        <f>K6</f>
        <v>Úpravy zahrady MŠ Komenského, p.č. 124/1/,676 - 1.etapa</v>
      </c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Nový Jičín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242" t="str">
        <f>IF(AN8="","",AN8)</f>
        <v>6. 4. 2023</v>
      </c>
      <c r="AN47" s="242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Město Nový Jičín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243" t="str">
        <f>IF(E17="","",E17)</f>
        <v>ing. arch. Tomáš Kudělka</v>
      </c>
      <c r="AN49" s="244"/>
      <c r="AO49" s="244"/>
      <c r="AP49" s="244"/>
      <c r="AQ49" s="36"/>
      <c r="AR49" s="39"/>
      <c r="AS49" s="245" t="s">
        <v>52</v>
      </c>
      <c r="AT49" s="246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34</v>
      </c>
      <c r="AJ50" s="36"/>
      <c r="AK50" s="36"/>
      <c r="AL50" s="36"/>
      <c r="AM50" s="243" t="str">
        <f>IF(E20="","",E20)</f>
        <v xml:space="preserve"> </v>
      </c>
      <c r="AN50" s="244"/>
      <c r="AO50" s="244"/>
      <c r="AP50" s="244"/>
      <c r="AQ50" s="36"/>
      <c r="AR50" s="39"/>
      <c r="AS50" s="247"/>
      <c r="AT50" s="248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49"/>
      <c r="AT51" s="250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251" t="s">
        <v>53</v>
      </c>
      <c r="D52" s="252"/>
      <c r="E52" s="252"/>
      <c r="F52" s="252"/>
      <c r="G52" s="252"/>
      <c r="H52" s="66"/>
      <c r="I52" s="254" t="s">
        <v>54</v>
      </c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3" t="s">
        <v>55</v>
      </c>
      <c r="AH52" s="252"/>
      <c r="AI52" s="252"/>
      <c r="AJ52" s="252"/>
      <c r="AK52" s="252"/>
      <c r="AL52" s="252"/>
      <c r="AM52" s="252"/>
      <c r="AN52" s="254" t="s">
        <v>56</v>
      </c>
      <c r="AO52" s="252"/>
      <c r="AP52" s="252"/>
      <c r="AQ52" s="67" t="s">
        <v>57</v>
      </c>
      <c r="AR52" s="39"/>
      <c r="AS52" s="68" t="s">
        <v>58</v>
      </c>
      <c r="AT52" s="69" t="s">
        <v>59</v>
      </c>
      <c r="AU52" s="69" t="s">
        <v>60</v>
      </c>
      <c r="AV52" s="69" t="s">
        <v>61</v>
      </c>
      <c r="AW52" s="69" t="s">
        <v>62</v>
      </c>
      <c r="AX52" s="69" t="s">
        <v>63</v>
      </c>
      <c r="AY52" s="69" t="s">
        <v>64</v>
      </c>
      <c r="AZ52" s="69" t="s">
        <v>65</v>
      </c>
      <c r="BA52" s="69" t="s">
        <v>66</v>
      </c>
      <c r="BB52" s="69" t="s">
        <v>67</v>
      </c>
      <c r="BC52" s="69" t="s">
        <v>68</v>
      </c>
      <c r="BD52" s="70" t="s">
        <v>69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70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258">
        <f>ROUND(SUM(AG55:AG58),2)</f>
        <v>0</v>
      </c>
      <c r="AH54" s="258"/>
      <c r="AI54" s="258"/>
      <c r="AJ54" s="258"/>
      <c r="AK54" s="258"/>
      <c r="AL54" s="258"/>
      <c r="AM54" s="258"/>
      <c r="AN54" s="259">
        <f>SUM(AG54,AT54)</f>
        <v>0</v>
      </c>
      <c r="AO54" s="259"/>
      <c r="AP54" s="259"/>
      <c r="AQ54" s="78" t="s">
        <v>19</v>
      </c>
      <c r="AR54" s="79"/>
      <c r="AS54" s="80">
        <f>ROUND(SUM(AS55:AS58),2)</f>
        <v>0</v>
      </c>
      <c r="AT54" s="81">
        <f>ROUND(SUM(AV54:AW54),2)</f>
        <v>0</v>
      </c>
      <c r="AU54" s="82">
        <f>ROUND(SUM(AU55:AU58),5)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ROUND(SUM(AZ55:AZ58),2)</f>
        <v>0</v>
      </c>
      <c r="BA54" s="81">
        <f>ROUND(SUM(BA55:BA58),2)</f>
        <v>0</v>
      </c>
      <c r="BB54" s="81">
        <f>ROUND(SUM(BB55:BB58),2)</f>
        <v>0</v>
      </c>
      <c r="BC54" s="81">
        <f>ROUND(SUM(BC55:BC58),2)</f>
        <v>0</v>
      </c>
      <c r="BD54" s="83">
        <f>ROUND(SUM(BD55:BD58),2)</f>
        <v>0</v>
      </c>
      <c r="BS54" s="84" t="s">
        <v>71</v>
      </c>
      <c r="BT54" s="84" t="s">
        <v>72</v>
      </c>
      <c r="BU54" s="85" t="s">
        <v>73</v>
      </c>
      <c r="BV54" s="84" t="s">
        <v>74</v>
      </c>
      <c r="BW54" s="84" t="s">
        <v>5</v>
      </c>
      <c r="BX54" s="84" t="s">
        <v>75</v>
      </c>
      <c r="CL54" s="84" t="s">
        <v>19</v>
      </c>
    </row>
    <row r="55" spans="1:91" s="7" customFormat="1" ht="16.5" customHeight="1">
      <c r="A55" s="86" t="s">
        <v>76</v>
      </c>
      <c r="B55" s="87"/>
      <c r="C55" s="88"/>
      <c r="D55" s="255" t="s">
        <v>77</v>
      </c>
      <c r="E55" s="255"/>
      <c r="F55" s="255"/>
      <c r="G55" s="255"/>
      <c r="H55" s="255"/>
      <c r="I55" s="89"/>
      <c r="J55" s="255" t="s">
        <v>78</v>
      </c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6">
        <f>'01 - Zahrada  jih'!J30</f>
        <v>0</v>
      </c>
      <c r="AH55" s="257"/>
      <c r="AI55" s="257"/>
      <c r="AJ55" s="257"/>
      <c r="AK55" s="257"/>
      <c r="AL55" s="257"/>
      <c r="AM55" s="257"/>
      <c r="AN55" s="256">
        <f>SUM(AG55,AT55)</f>
        <v>0</v>
      </c>
      <c r="AO55" s="257"/>
      <c r="AP55" s="257"/>
      <c r="AQ55" s="90" t="s">
        <v>79</v>
      </c>
      <c r="AR55" s="91"/>
      <c r="AS55" s="92">
        <v>0</v>
      </c>
      <c r="AT55" s="93">
        <f>ROUND(SUM(AV55:AW55),2)</f>
        <v>0</v>
      </c>
      <c r="AU55" s="94">
        <f>'01 - Zahrada  jih'!P91</f>
        <v>0</v>
      </c>
      <c r="AV55" s="93">
        <f>'01 - Zahrada  jih'!J33</f>
        <v>0</v>
      </c>
      <c r="AW55" s="93">
        <f>'01 - Zahrada  jih'!J34</f>
        <v>0</v>
      </c>
      <c r="AX55" s="93">
        <f>'01 - Zahrada  jih'!J35</f>
        <v>0</v>
      </c>
      <c r="AY55" s="93">
        <f>'01 - Zahrada  jih'!J36</f>
        <v>0</v>
      </c>
      <c r="AZ55" s="93">
        <f>'01 - Zahrada  jih'!F33</f>
        <v>0</v>
      </c>
      <c r="BA55" s="93">
        <f>'01 - Zahrada  jih'!F34</f>
        <v>0</v>
      </c>
      <c r="BB55" s="93">
        <f>'01 - Zahrada  jih'!F35</f>
        <v>0</v>
      </c>
      <c r="BC55" s="93">
        <f>'01 - Zahrada  jih'!F36</f>
        <v>0</v>
      </c>
      <c r="BD55" s="95">
        <f>'01 - Zahrada  jih'!F37</f>
        <v>0</v>
      </c>
      <c r="BT55" s="96" t="s">
        <v>80</v>
      </c>
      <c r="BV55" s="96" t="s">
        <v>74</v>
      </c>
      <c r="BW55" s="96" t="s">
        <v>81</v>
      </c>
      <c r="BX55" s="96" t="s">
        <v>5</v>
      </c>
      <c r="CL55" s="96" t="s">
        <v>19</v>
      </c>
      <c r="CM55" s="96" t="s">
        <v>82</v>
      </c>
    </row>
    <row r="56" spans="1:91" s="7" customFormat="1" ht="16.5" customHeight="1">
      <c r="A56" s="86" t="s">
        <v>76</v>
      </c>
      <c r="B56" s="87"/>
      <c r="C56" s="88"/>
      <c r="D56" s="255" t="s">
        <v>83</v>
      </c>
      <c r="E56" s="255"/>
      <c r="F56" s="255"/>
      <c r="G56" s="255"/>
      <c r="H56" s="255"/>
      <c r="I56" s="89"/>
      <c r="J56" s="255" t="s">
        <v>84</v>
      </c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6">
        <f>'02 - Zahrada sever'!J30</f>
        <v>0</v>
      </c>
      <c r="AH56" s="257"/>
      <c r="AI56" s="257"/>
      <c r="AJ56" s="257"/>
      <c r="AK56" s="257"/>
      <c r="AL56" s="257"/>
      <c r="AM56" s="257"/>
      <c r="AN56" s="256">
        <f>SUM(AG56,AT56)</f>
        <v>0</v>
      </c>
      <c r="AO56" s="257"/>
      <c r="AP56" s="257"/>
      <c r="AQ56" s="90" t="s">
        <v>79</v>
      </c>
      <c r="AR56" s="91"/>
      <c r="AS56" s="92">
        <v>0</v>
      </c>
      <c r="AT56" s="93">
        <f>ROUND(SUM(AV56:AW56),2)</f>
        <v>0</v>
      </c>
      <c r="AU56" s="94">
        <f>'02 - Zahrada sever'!P89</f>
        <v>0</v>
      </c>
      <c r="AV56" s="93">
        <f>'02 - Zahrada sever'!J33</f>
        <v>0</v>
      </c>
      <c r="AW56" s="93">
        <f>'02 - Zahrada sever'!J34</f>
        <v>0</v>
      </c>
      <c r="AX56" s="93">
        <f>'02 - Zahrada sever'!J35</f>
        <v>0</v>
      </c>
      <c r="AY56" s="93">
        <f>'02 - Zahrada sever'!J36</f>
        <v>0</v>
      </c>
      <c r="AZ56" s="93">
        <f>'02 - Zahrada sever'!F33</f>
        <v>0</v>
      </c>
      <c r="BA56" s="93">
        <f>'02 - Zahrada sever'!F34</f>
        <v>0</v>
      </c>
      <c r="BB56" s="93">
        <f>'02 - Zahrada sever'!F35</f>
        <v>0</v>
      </c>
      <c r="BC56" s="93">
        <f>'02 - Zahrada sever'!F36</f>
        <v>0</v>
      </c>
      <c r="BD56" s="95">
        <f>'02 - Zahrada sever'!F37</f>
        <v>0</v>
      </c>
      <c r="BT56" s="96" t="s">
        <v>80</v>
      </c>
      <c r="BV56" s="96" t="s">
        <v>74</v>
      </c>
      <c r="BW56" s="96" t="s">
        <v>85</v>
      </c>
      <c r="BX56" s="96" t="s">
        <v>5</v>
      </c>
      <c r="CL56" s="96" t="s">
        <v>19</v>
      </c>
      <c r="CM56" s="96" t="s">
        <v>82</v>
      </c>
    </row>
    <row r="57" spans="1:91" s="7" customFormat="1" ht="16.5" customHeight="1">
      <c r="A57" s="86" t="s">
        <v>76</v>
      </c>
      <c r="B57" s="87"/>
      <c r="C57" s="88"/>
      <c r="D57" s="255" t="s">
        <v>86</v>
      </c>
      <c r="E57" s="255"/>
      <c r="F57" s="255"/>
      <c r="G57" s="255"/>
      <c r="H57" s="255"/>
      <c r="I57" s="89"/>
      <c r="J57" s="255" t="s">
        <v>87</v>
      </c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6">
        <f>'04 - Vstup do objektu'!J30</f>
        <v>0</v>
      </c>
      <c r="AH57" s="257"/>
      <c r="AI57" s="257"/>
      <c r="AJ57" s="257"/>
      <c r="AK57" s="257"/>
      <c r="AL57" s="257"/>
      <c r="AM57" s="257"/>
      <c r="AN57" s="256">
        <f>SUM(AG57,AT57)</f>
        <v>0</v>
      </c>
      <c r="AO57" s="257"/>
      <c r="AP57" s="257"/>
      <c r="AQ57" s="90" t="s">
        <v>79</v>
      </c>
      <c r="AR57" s="91"/>
      <c r="AS57" s="92">
        <v>0</v>
      </c>
      <c r="AT57" s="93">
        <f>ROUND(SUM(AV57:AW57),2)</f>
        <v>0</v>
      </c>
      <c r="AU57" s="94">
        <f>'04 - Vstup do objektu'!P91</f>
        <v>0</v>
      </c>
      <c r="AV57" s="93">
        <f>'04 - Vstup do objektu'!J33</f>
        <v>0</v>
      </c>
      <c r="AW57" s="93">
        <f>'04 - Vstup do objektu'!J34</f>
        <v>0</v>
      </c>
      <c r="AX57" s="93">
        <f>'04 - Vstup do objektu'!J35</f>
        <v>0</v>
      </c>
      <c r="AY57" s="93">
        <f>'04 - Vstup do objektu'!J36</f>
        <v>0</v>
      </c>
      <c r="AZ57" s="93">
        <f>'04 - Vstup do objektu'!F33</f>
        <v>0</v>
      </c>
      <c r="BA57" s="93">
        <f>'04 - Vstup do objektu'!F34</f>
        <v>0</v>
      </c>
      <c r="BB57" s="93">
        <f>'04 - Vstup do objektu'!F35</f>
        <v>0</v>
      </c>
      <c r="BC57" s="93">
        <f>'04 - Vstup do objektu'!F36</f>
        <v>0</v>
      </c>
      <c r="BD57" s="95">
        <f>'04 - Vstup do objektu'!F37</f>
        <v>0</v>
      </c>
      <c r="BT57" s="96" t="s">
        <v>80</v>
      </c>
      <c r="BV57" s="96" t="s">
        <v>74</v>
      </c>
      <c r="BW57" s="96" t="s">
        <v>88</v>
      </c>
      <c r="BX57" s="96" t="s">
        <v>5</v>
      </c>
      <c r="CL57" s="96" t="s">
        <v>19</v>
      </c>
      <c r="CM57" s="96" t="s">
        <v>82</v>
      </c>
    </row>
    <row r="58" spans="1:91" s="7" customFormat="1" ht="16.5" customHeight="1">
      <c r="A58" s="86" t="s">
        <v>76</v>
      </c>
      <c r="B58" s="87"/>
      <c r="C58" s="88"/>
      <c r="D58" s="255" t="s">
        <v>89</v>
      </c>
      <c r="E58" s="255"/>
      <c r="F58" s="255"/>
      <c r="G58" s="255"/>
      <c r="H58" s="255"/>
      <c r="I58" s="89"/>
      <c r="J58" s="255" t="s">
        <v>90</v>
      </c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6">
        <f>'05 - VRN'!J30</f>
        <v>0</v>
      </c>
      <c r="AH58" s="257"/>
      <c r="AI58" s="257"/>
      <c r="AJ58" s="257"/>
      <c r="AK58" s="257"/>
      <c r="AL58" s="257"/>
      <c r="AM58" s="257"/>
      <c r="AN58" s="256">
        <f>SUM(AG58,AT58)</f>
        <v>0</v>
      </c>
      <c r="AO58" s="257"/>
      <c r="AP58" s="257"/>
      <c r="AQ58" s="90" t="s">
        <v>79</v>
      </c>
      <c r="AR58" s="91"/>
      <c r="AS58" s="97">
        <v>0</v>
      </c>
      <c r="AT58" s="98">
        <f>ROUND(SUM(AV58:AW58),2)</f>
        <v>0</v>
      </c>
      <c r="AU58" s="99">
        <f>'05 - VRN'!P81</f>
        <v>0</v>
      </c>
      <c r="AV58" s="98">
        <f>'05 - VRN'!J33</f>
        <v>0</v>
      </c>
      <c r="AW58" s="98">
        <f>'05 - VRN'!J34</f>
        <v>0</v>
      </c>
      <c r="AX58" s="98">
        <f>'05 - VRN'!J35</f>
        <v>0</v>
      </c>
      <c r="AY58" s="98">
        <f>'05 - VRN'!J36</f>
        <v>0</v>
      </c>
      <c r="AZ58" s="98">
        <f>'05 - VRN'!F33</f>
        <v>0</v>
      </c>
      <c r="BA58" s="98">
        <f>'05 - VRN'!F34</f>
        <v>0</v>
      </c>
      <c r="BB58" s="98">
        <f>'05 - VRN'!F35</f>
        <v>0</v>
      </c>
      <c r="BC58" s="98">
        <f>'05 - VRN'!F36</f>
        <v>0</v>
      </c>
      <c r="BD58" s="100">
        <f>'05 - VRN'!F37</f>
        <v>0</v>
      </c>
      <c r="BT58" s="96" t="s">
        <v>80</v>
      </c>
      <c r="BV58" s="96" t="s">
        <v>74</v>
      </c>
      <c r="BW58" s="96" t="s">
        <v>91</v>
      </c>
      <c r="BX58" s="96" t="s">
        <v>5</v>
      </c>
      <c r="CL58" s="96" t="s">
        <v>19</v>
      </c>
      <c r="CM58" s="96" t="s">
        <v>82</v>
      </c>
    </row>
    <row r="59" spans="1:57" s="2" customFormat="1" ht="30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9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s="2" customFormat="1" ht="6.95" customHeight="1">
      <c r="A60" s="34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39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</sheetData>
  <sheetProtection algorithmName="SHA-512" hashValue="HAe+H6aVpM2vBw8vyB03o+rsiA+Y1b/NdDHT43tEfY0IXumAd/om9XfGitvGmJUWSIuSJjQ3/D1MJFnLEBrR0A==" saltValue="DDBi5s8RjrnGjdVdYBkId5UXn0fVmlarF4CT26ITu59lVTjQEi7NAyM7CL/FQS2rZ4aiHE5yF7TOzGoqhykveQ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01 - Zahrada  jih'!C2" display="/"/>
    <hyperlink ref="A56" location="'02 - Zahrada sever'!C2" display="/"/>
    <hyperlink ref="A57" location="'04 - Vstup do objektu'!C2" display="/"/>
    <hyperlink ref="A58" location="'05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3"/>
  <sheetViews>
    <sheetView showGridLines="0" tabSelected="1" workbookViewId="0" topLeftCell="A1">
      <selection activeCell="I104" sqref="I10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81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 hidden="1">
      <c r="B4" s="20"/>
      <c r="D4" s="103" t="s">
        <v>92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80" t="str">
        <f>'Rekapitulace stavby'!K6</f>
        <v>Úpravy zahrady MŠ Komenského, p.č. 124/1/,676 - 1.etapa</v>
      </c>
      <c r="F7" s="281"/>
      <c r="G7" s="281"/>
      <c r="H7" s="281"/>
      <c r="L7" s="20"/>
    </row>
    <row r="8" spans="1:31" s="2" customFormat="1" ht="12" customHeight="1" hidden="1">
      <c r="A8" s="34"/>
      <c r="B8" s="39"/>
      <c r="C8" s="34"/>
      <c r="D8" s="105" t="s">
        <v>93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2" t="s">
        <v>94</v>
      </c>
      <c r="F9" s="283"/>
      <c r="G9" s="283"/>
      <c r="H9" s="28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6. 4. 2023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4" t="str">
        <f>'Rekapitulace stavby'!E14</f>
        <v>Vyplň údaj</v>
      </c>
      <c r="F18" s="285"/>
      <c r="G18" s="285"/>
      <c r="H18" s="285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86" t="s">
        <v>19</v>
      </c>
      <c r="F27" s="286"/>
      <c r="G27" s="286"/>
      <c r="H27" s="28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ROUND(J91,2)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42</v>
      </c>
      <c r="E33" s="105" t="s">
        <v>43</v>
      </c>
      <c r="F33" s="117">
        <f>ROUND((SUM(BE91:BE332)),2)</f>
        <v>0</v>
      </c>
      <c r="G33" s="34"/>
      <c r="H33" s="34"/>
      <c r="I33" s="118">
        <v>0.21</v>
      </c>
      <c r="J33" s="117">
        <f>ROUND(((SUM(BE91:BE332))*I33),2)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44</v>
      </c>
      <c r="F34" s="117">
        <f>ROUND((SUM(BF91:BF332)),2)</f>
        <v>0</v>
      </c>
      <c r="G34" s="34"/>
      <c r="H34" s="34"/>
      <c r="I34" s="118">
        <v>0.15</v>
      </c>
      <c r="J34" s="117">
        <f>ROUND(((SUM(BF91:BF332))*I34),2)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ROUND((SUM(BG91:BG332)),2)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ROUND((SUM(BH91:BH332)),2)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ROUND((SUM(BI91:BI332)),2)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95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7" t="str">
        <f>E7</f>
        <v>Úpravy zahrady MŠ Komenského, p.č. 124/1/,676 - 1.etapa</v>
      </c>
      <c r="F48" s="288"/>
      <c r="G48" s="288"/>
      <c r="H48" s="28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93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40" t="str">
        <f>E9</f>
        <v>01 - Zahrada  jih</v>
      </c>
      <c r="F50" s="289"/>
      <c r="G50" s="289"/>
      <c r="H50" s="28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Nový Jičín</v>
      </c>
      <c r="G52" s="36"/>
      <c r="H52" s="36"/>
      <c r="I52" s="29" t="s">
        <v>23</v>
      </c>
      <c r="J52" s="59" t="str">
        <f>IF(J12="","",J12)</f>
        <v>6. 4. 2023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Město Nový Jičín</v>
      </c>
      <c r="G54" s="36"/>
      <c r="H54" s="36"/>
      <c r="I54" s="29" t="s">
        <v>31</v>
      </c>
      <c r="J54" s="32" t="str">
        <f>E21</f>
        <v>ing. arch. Tomáš Kudělka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96</v>
      </c>
      <c r="D57" s="131"/>
      <c r="E57" s="131"/>
      <c r="F57" s="131"/>
      <c r="G57" s="131"/>
      <c r="H57" s="131"/>
      <c r="I57" s="131"/>
      <c r="J57" s="132" t="s">
        <v>97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J91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98</v>
      </c>
    </row>
    <row r="60" spans="2:12" s="9" customFormat="1" ht="24.95" customHeight="1">
      <c r="B60" s="134"/>
      <c r="C60" s="135"/>
      <c r="D60" s="136" t="s">
        <v>99</v>
      </c>
      <c r="E60" s="137"/>
      <c r="F60" s="137"/>
      <c r="G60" s="137"/>
      <c r="H60" s="137"/>
      <c r="I60" s="137"/>
      <c r="J60" s="138">
        <f>J92</f>
        <v>0</v>
      </c>
      <c r="K60" s="135"/>
      <c r="L60" s="139"/>
    </row>
    <row r="61" spans="2:12" s="10" customFormat="1" ht="19.9" customHeight="1">
      <c r="B61" s="140"/>
      <c r="C61" s="141"/>
      <c r="D61" s="142" t="s">
        <v>100</v>
      </c>
      <c r="E61" s="143"/>
      <c r="F61" s="143"/>
      <c r="G61" s="143"/>
      <c r="H61" s="143"/>
      <c r="I61" s="143"/>
      <c r="J61" s="144">
        <f>J93</f>
        <v>0</v>
      </c>
      <c r="K61" s="141"/>
      <c r="L61" s="145"/>
    </row>
    <row r="62" spans="2:12" s="10" customFormat="1" ht="19.9" customHeight="1">
      <c r="B62" s="140"/>
      <c r="C62" s="141"/>
      <c r="D62" s="142" t="s">
        <v>101</v>
      </c>
      <c r="E62" s="143"/>
      <c r="F62" s="143"/>
      <c r="G62" s="143"/>
      <c r="H62" s="143"/>
      <c r="I62" s="143"/>
      <c r="J62" s="144">
        <f>J187</f>
        <v>0</v>
      </c>
      <c r="K62" s="141"/>
      <c r="L62" s="145"/>
    </row>
    <row r="63" spans="2:12" s="10" customFormat="1" ht="19.9" customHeight="1">
      <c r="B63" s="140"/>
      <c r="C63" s="141"/>
      <c r="D63" s="142" t="s">
        <v>102</v>
      </c>
      <c r="E63" s="143"/>
      <c r="F63" s="143"/>
      <c r="G63" s="143"/>
      <c r="H63" s="143"/>
      <c r="I63" s="143"/>
      <c r="J63" s="144">
        <f>J195</f>
        <v>0</v>
      </c>
      <c r="K63" s="141"/>
      <c r="L63" s="145"/>
    </row>
    <row r="64" spans="2:12" s="10" customFormat="1" ht="19.9" customHeight="1">
      <c r="B64" s="140"/>
      <c r="C64" s="141"/>
      <c r="D64" s="142" t="s">
        <v>103</v>
      </c>
      <c r="E64" s="143"/>
      <c r="F64" s="143"/>
      <c r="G64" s="143"/>
      <c r="H64" s="143"/>
      <c r="I64" s="143"/>
      <c r="J64" s="144">
        <f>J269</f>
        <v>0</v>
      </c>
      <c r="K64" s="141"/>
      <c r="L64" s="145"/>
    </row>
    <row r="65" spans="2:12" s="10" customFormat="1" ht="19.9" customHeight="1">
      <c r="B65" s="140"/>
      <c r="C65" s="141"/>
      <c r="D65" s="142" t="s">
        <v>104</v>
      </c>
      <c r="E65" s="143"/>
      <c r="F65" s="143"/>
      <c r="G65" s="143"/>
      <c r="H65" s="143"/>
      <c r="I65" s="143"/>
      <c r="J65" s="144">
        <f>J275</f>
        <v>0</v>
      </c>
      <c r="K65" s="141"/>
      <c r="L65" s="145"/>
    </row>
    <row r="66" spans="2:12" s="10" customFormat="1" ht="19.9" customHeight="1">
      <c r="B66" s="140"/>
      <c r="C66" s="141"/>
      <c r="D66" s="142" t="s">
        <v>105</v>
      </c>
      <c r="E66" s="143"/>
      <c r="F66" s="143"/>
      <c r="G66" s="143"/>
      <c r="H66" s="143"/>
      <c r="I66" s="143"/>
      <c r="J66" s="144">
        <f>J277</f>
        <v>0</v>
      </c>
      <c r="K66" s="141"/>
      <c r="L66" s="145"/>
    </row>
    <row r="67" spans="2:12" s="10" customFormat="1" ht="19.9" customHeight="1">
      <c r="B67" s="140"/>
      <c r="C67" s="141"/>
      <c r="D67" s="142" t="s">
        <v>106</v>
      </c>
      <c r="E67" s="143"/>
      <c r="F67" s="143"/>
      <c r="G67" s="143"/>
      <c r="H67" s="143"/>
      <c r="I67" s="143"/>
      <c r="J67" s="144">
        <f>J290</f>
        <v>0</v>
      </c>
      <c r="K67" s="141"/>
      <c r="L67" s="145"/>
    </row>
    <row r="68" spans="2:12" s="10" customFormat="1" ht="19.9" customHeight="1">
      <c r="B68" s="140"/>
      <c r="C68" s="141"/>
      <c r="D68" s="142" t="s">
        <v>107</v>
      </c>
      <c r="E68" s="143"/>
      <c r="F68" s="143"/>
      <c r="G68" s="143"/>
      <c r="H68" s="143"/>
      <c r="I68" s="143"/>
      <c r="J68" s="144">
        <f>J311</f>
        <v>0</v>
      </c>
      <c r="K68" s="141"/>
      <c r="L68" s="145"/>
    </row>
    <row r="69" spans="2:12" s="10" customFormat="1" ht="19.9" customHeight="1">
      <c r="B69" s="140"/>
      <c r="C69" s="141"/>
      <c r="D69" s="142" t="s">
        <v>108</v>
      </c>
      <c r="E69" s="143"/>
      <c r="F69" s="143"/>
      <c r="G69" s="143"/>
      <c r="H69" s="143"/>
      <c r="I69" s="143"/>
      <c r="J69" s="144">
        <f>J321</f>
        <v>0</v>
      </c>
      <c r="K69" s="141"/>
      <c r="L69" s="145"/>
    </row>
    <row r="70" spans="2:12" s="9" customFormat="1" ht="24.95" customHeight="1">
      <c r="B70" s="134"/>
      <c r="C70" s="135"/>
      <c r="D70" s="136" t="s">
        <v>109</v>
      </c>
      <c r="E70" s="137"/>
      <c r="F70" s="137"/>
      <c r="G70" s="137"/>
      <c r="H70" s="137"/>
      <c r="I70" s="137"/>
      <c r="J70" s="138">
        <f>J324</f>
        <v>0</v>
      </c>
      <c r="K70" s="135"/>
      <c r="L70" s="139"/>
    </row>
    <row r="71" spans="2:12" s="10" customFormat="1" ht="19.9" customHeight="1">
      <c r="B71" s="140"/>
      <c r="C71" s="141"/>
      <c r="D71" s="142" t="s">
        <v>110</v>
      </c>
      <c r="E71" s="143"/>
      <c r="F71" s="143"/>
      <c r="G71" s="143"/>
      <c r="H71" s="143"/>
      <c r="I71" s="143"/>
      <c r="J71" s="144">
        <f>J325</f>
        <v>0</v>
      </c>
      <c r="K71" s="141"/>
      <c r="L71" s="145"/>
    </row>
    <row r="72" spans="1:31" s="2" customFormat="1" ht="21.7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47"/>
      <c r="C73" s="48"/>
      <c r="D73" s="48"/>
      <c r="E73" s="48"/>
      <c r="F73" s="48"/>
      <c r="G73" s="48"/>
      <c r="H73" s="48"/>
      <c r="I73" s="48"/>
      <c r="J73" s="48"/>
      <c r="K73" s="48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5" customHeight="1">
      <c r="A77" s="34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5" customHeight="1">
      <c r="A78" s="34"/>
      <c r="B78" s="35"/>
      <c r="C78" s="23" t="s">
        <v>111</v>
      </c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16</v>
      </c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6"/>
      <c r="D81" s="36"/>
      <c r="E81" s="287" t="str">
        <f>E7</f>
        <v>Úpravy zahrady MŠ Komenského, p.č. 124/1/,676 - 1.etapa</v>
      </c>
      <c r="F81" s="288"/>
      <c r="G81" s="288"/>
      <c r="H81" s="288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93</v>
      </c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240" t="str">
        <f>E9</f>
        <v>01 - Zahrada  jih</v>
      </c>
      <c r="F83" s="289"/>
      <c r="G83" s="289"/>
      <c r="H83" s="289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21</v>
      </c>
      <c r="D85" s="36"/>
      <c r="E85" s="36"/>
      <c r="F85" s="27" t="str">
        <f>F12</f>
        <v>Nový Jičín</v>
      </c>
      <c r="G85" s="36"/>
      <c r="H85" s="36"/>
      <c r="I85" s="29" t="s">
        <v>23</v>
      </c>
      <c r="J85" s="59" t="str">
        <f>IF(J12="","",J12)</f>
        <v>6. 4. 2023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25.7" customHeight="1">
      <c r="A87" s="34"/>
      <c r="B87" s="35"/>
      <c r="C87" s="29" t="s">
        <v>25</v>
      </c>
      <c r="D87" s="36"/>
      <c r="E87" s="36"/>
      <c r="F87" s="27" t="str">
        <f>E15</f>
        <v>Město Nový Jičín</v>
      </c>
      <c r="G87" s="36"/>
      <c r="H87" s="36"/>
      <c r="I87" s="29" t="s">
        <v>31</v>
      </c>
      <c r="J87" s="32" t="str">
        <f>E21</f>
        <v>ing. arch. Tomáš Kudělka</v>
      </c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2" customHeight="1">
      <c r="A88" s="34"/>
      <c r="B88" s="35"/>
      <c r="C88" s="29" t="s">
        <v>29</v>
      </c>
      <c r="D88" s="36"/>
      <c r="E88" s="36"/>
      <c r="F88" s="27" t="str">
        <f>IF(E18="","",E18)</f>
        <v>Vyplň údaj</v>
      </c>
      <c r="G88" s="36"/>
      <c r="H88" s="36"/>
      <c r="I88" s="29" t="s">
        <v>34</v>
      </c>
      <c r="J88" s="32" t="str">
        <f>E24</f>
        <v xml:space="preserve"> </v>
      </c>
      <c r="K88" s="36"/>
      <c r="L88" s="10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5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0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46"/>
      <c r="B90" s="147"/>
      <c r="C90" s="148" t="s">
        <v>112</v>
      </c>
      <c r="D90" s="149" t="s">
        <v>57</v>
      </c>
      <c r="E90" s="149" t="s">
        <v>53</v>
      </c>
      <c r="F90" s="149" t="s">
        <v>54</v>
      </c>
      <c r="G90" s="149" t="s">
        <v>113</v>
      </c>
      <c r="H90" s="149" t="s">
        <v>114</v>
      </c>
      <c r="I90" s="149" t="s">
        <v>115</v>
      </c>
      <c r="J90" s="149" t="s">
        <v>97</v>
      </c>
      <c r="K90" s="150" t="s">
        <v>116</v>
      </c>
      <c r="L90" s="151"/>
      <c r="M90" s="68" t="s">
        <v>19</v>
      </c>
      <c r="N90" s="69" t="s">
        <v>42</v>
      </c>
      <c r="O90" s="69" t="s">
        <v>117</v>
      </c>
      <c r="P90" s="69" t="s">
        <v>118</v>
      </c>
      <c r="Q90" s="69" t="s">
        <v>119</v>
      </c>
      <c r="R90" s="69" t="s">
        <v>120</v>
      </c>
      <c r="S90" s="69" t="s">
        <v>121</v>
      </c>
      <c r="T90" s="70" t="s">
        <v>122</v>
      </c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</row>
    <row r="91" spans="1:63" s="2" customFormat="1" ht="22.9" customHeight="1">
      <c r="A91" s="34"/>
      <c r="B91" s="35"/>
      <c r="C91" s="75" t="s">
        <v>123</v>
      </c>
      <c r="D91" s="36"/>
      <c r="E91" s="36"/>
      <c r="F91" s="36"/>
      <c r="G91" s="36"/>
      <c r="H91" s="36"/>
      <c r="I91" s="36"/>
      <c r="J91" s="152">
        <f>BK91</f>
        <v>0</v>
      </c>
      <c r="K91" s="36"/>
      <c r="L91" s="39"/>
      <c r="M91" s="71"/>
      <c r="N91" s="153"/>
      <c r="O91" s="72"/>
      <c r="P91" s="154">
        <f>P92+P324</f>
        <v>0</v>
      </c>
      <c r="Q91" s="72"/>
      <c r="R91" s="154">
        <f>R92+R324</f>
        <v>316.39767621000004</v>
      </c>
      <c r="S91" s="72"/>
      <c r="T91" s="155">
        <f>T92+T324</f>
        <v>23.07114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71</v>
      </c>
      <c r="AU91" s="17" t="s">
        <v>98</v>
      </c>
      <c r="BK91" s="156">
        <f>BK92+BK324</f>
        <v>0</v>
      </c>
    </row>
    <row r="92" spans="2:63" s="12" customFormat="1" ht="25.9" customHeight="1">
      <c r="B92" s="157"/>
      <c r="C92" s="158"/>
      <c r="D92" s="159" t="s">
        <v>71</v>
      </c>
      <c r="E92" s="160" t="s">
        <v>124</v>
      </c>
      <c r="F92" s="160" t="s">
        <v>125</v>
      </c>
      <c r="G92" s="158"/>
      <c r="H92" s="158"/>
      <c r="I92" s="161"/>
      <c r="J92" s="162">
        <f>BK92</f>
        <v>0</v>
      </c>
      <c r="K92" s="158"/>
      <c r="L92" s="163"/>
      <c r="M92" s="164"/>
      <c r="N92" s="165"/>
      <c r="O92" s="165"/>
      <c r="P92" s="166">
        <f>P93+P187+P195+P269+P275+P277+P290+P311+P321</f>
        <v>0</v>
      </c>
      <c r="Q92" s="165"/>
      <c r="R92" s="166">
        <f>R93+R187+R195+R269+R275+R277+R290+R311+R321</f>
        <v>316.39767621000004</v>
      </c>
      <c r="S92" s="165"/>
      <c r="T92" s="167">
        <f>T93+T187+T195+T269+T275+T277+T290+T311+T321</f>
        <v>22.9331</v>
      </c>
      <c r="AR92" s="168" t="s">
        <v>80</v>
      </c>
      <c r="AT92" s="169" t="s">
        <v>71</v>
      </c>
      <c r="AU92" s="169" t="s">
        <v>72</v>
      </c>
      <c r="AY92" s="168" t="s">
        <v>126</v>
      </c>
      <c r="BK92" s="170">
        <f>BK93+BK187+BK195+BK269+BK275+BK277+BK290+BK311+BK321</f>
        <v>0</v>
      </c>
    </row>
    <row r="93" spans="2:63" s="12" customFormat="1" ht="22.9" customHeight="1">
      <c r="B93" s="157"/>
      <c r="C93" s="158"/>
      <c r="D93" s="159" t="s">
        <v>71</v>
      </c>
      <c r="E93" s="171" t="s">
        <v>80</v>
      </c>
      <c r="F93" s="171" t="s">
        <v>127</v>
      </c>
      <c r="G93" s="158"/>
      <c r="H93" s="158"/>
      <c r="I93" s="161"/>
      <c r="J93" s="172">
        <f>BK93</f>
        <v>0</v>
      </c>
      <c r="K93" s="158"/>
      <c r="L93" s="163"/>
      <c r="M93" s="164"/>
      <c r="N93" s="165"/>
      <c r="O93" s="165"/>
      <c r="P93" s="166">
        <f>SUM(P94:P186)</f>
        <v>0</v>
      </c>
      <c r="Q93" s="165"/>
      <c r="R93" s="166">
        <f>SUM(R94:R186)</f>
        <v>0</v>
      </c>
      <c r="S93" s="165"/>
      <c r="T93" s="167">
        <f>SUM(T94:T186)</f>
        <v>17.7531</v>
      </c>
      <c r="AR93" s="168" t="s">
        <v>80</v>
      </c>
      <c r="AT93" s="169" t="s">
        <v>71</v>
      </c>
      <c r="AU93" s="169" t="s">
        <v>80</v>
      </c>
      <c r="AY93" s="168" t="s">
        <v>126</v>
      </c>
      <c r="BK93" s="170">
        <f>SUM(BK94:BK186)</f>
        <v>0</v>
      </c>
    </row>
    <row r="94" spans="1:65" s="2" customFormat="1" ht="16.5" customHeight="1">
      <c r="A94" s="34"/>
      <c r="B94" s="35"/>
      <c r="C94" s="173" t="s">
        <v>80</v>
      </c>
      <c r="D94" s="173" t="s">
        <v>128</v>
      </c>
      <c r="E94" s="174" t="s">
        <v>129</v>
      </c>
      <c r="F94" s="175" t="s">
        <v>130</v>
      </c>
      <c r="G94" s="176" t="s">
        <v>131</v>
      </c>
      <c r="H94" s="177">
        <v>322.978</v>
      </c>
      <c r="I94" s="178"/>
      <c r="J94" s="179">
        <f>ROUND(I94*H94,2)</f>
        <v>0</v>
      </c>
      <c r="K94" s="175" t="s">
        <v>19</v>
      </c>
      <c r="L94" s="39"/>
      <c r="M94" s="180" t="s">
        <v>19</v>
      </c>
      <c r="N94" s="181" t="s">
        <v>43</v>
      </c>
      <c r="O94" s="64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132</v>
      </c>
      <c r="AT94" s="184" t="s">
        <v>128</v>
      </c>
      <c r="AU94" s="184" t="s">
        <v>82</v>
      </c>
      <c r="AY94" s="17" t="s">
        <v>126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80</v>
      </c>
      <c r="BK94" s="185">
        <f>ROUND(I94*H94,2)</f>
        <v>0</v>
      </c>
      <c r="BL94" s="17" t="s">
        <v>132</v>
      </c>
      <c r="BM94" s="184" t="s">
        <v>133</v>
      </c>
    </row>
    <row r="95" spans="2:51" s="13" customFormat="1" ht="11.25">
      <c r="B95" s="186"/>
      <c r="C95" s="187"/>
      <c r="D95" s="188" t="s">
        <v>134</v>
      </c>
      <c r="E95" s="189" t="s">
        <v>19</v>
      </c>
      <c r="F95" s="190" t="s">
        <v>135</v>
      </c>
      <c r="G95" s="187"/>
      <c r="H95" s="189" t="s">
        <v>19</v>
      </c>
      <c r="I95" s="191"/>
      <c r="J95" s="187"/>
      <c r="K95" s="187"/>
      <c r="L95" s="192"/>
      <c r="M95" s="193"/>
      <c r="N95" s="194"/>
      <c r="O95" s="194"/>
      <c r="P95" s="194"/>
      <c r="Q95" s="194"/>
      <c r="R95" s="194"/>
      <c r="S95" s="194"/>
      <c r="T95" s="195"/>
      <c r="AT95" s="196" t="s">
        <v>134</v>
      </c>
      <c r="AU95" s="196" t="s">
        <v>82</v>
      </c>
      <c r="AV95" s="13" t="s">
        <v>80</v>
      </c>
      <c r="AW95" s="13" t="s">
        <v>33</v>
      </c>
      <c r="AX95" s="13" t="s">
        <v>72</v>
      </c>
      <c r="AY95" s="196" t="s">
        <v>126</v>
      </c>
    </row>
    <row r="96" spans="2:51" s="14" customFormat="1" ht="11.25">
      <c r="B96" s="197"/>
      <c r="C96" s="198"/>
      <c r="D96" s="188" t="s">
        <v>134</v>
      </c>
      <c r="E96" s="199" t="s">
        <v>19</v>
      </c>
      <c r="F96" s="200" t="s">
        <v>136</v>
      </c>
      <c r="G96" s="198"/>
      <c r="H96" s="201">
        <v>24.574</v>
      </c>
      <c r="I96" s="202"/>
      <c r="J96" s="198"/>
      <c r="K96" s="198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134</v>
      </c>
      <c r="AU96" s="207" t="s">
        <v>82</v>
      </c>
      <c r="AV96" s="14" t="s">
        <v>82</v>
      </c>
      <c r="AW96" s="14" t="s">
        <v>33</v>
      </c>
      <c r="AX96" s="14" t="s">
        <v>72</v>
      </c>
      <c r="AY96" s="207" t="s">
        <v>126</v>
      </c>
    </row>
    <row r="97" spans="2:51" s="13" customFormat="1" ht="11.25">
      <c r="B97" s="186"/>
      <c r="C97" s="187"/>
      <c r="D97" s="188" t="s">
        <v>134</v>
      </c>
      <c r="E97" s="189" t="s">
        <v>19</v>
      </c>
      <c r="F97" s="190" t="s">
        <v>137</v>
      </c>
      <c r="G97" s="187"/>
      <c r="H97" s="189" t="s">
        <v>19</v>
      </c>
      <c r="I97" s="191"/>
      <c r="J97" s="187"/>
      <c r="K97" s="187"/>
      <c r="L97" s="192"/>
      <c r="M97" s="193"/>
      <c r="N97" s="194"/>
      <c r="O97" s="194"/>
      <c r="P97" s="194"/>
      <c r="Q97" s="194"/>
      <c r="R97" s="194"/>
      <c r="S97" s="194"/>
      <c r="T97" s="195"/>
      <c r="AT97" s="196" t="s">
        <v>134</v>
      </c>
      <c r="AU97" s="196" t="s">
        <v>82</v>
      </c>
      <c r="AV97" s="13" t="s">
        <v>80</v>
      </c>
      <c r="AW97" s="13" t="s">
        <v>33</v>
      </c>
      <c r="AX97" s="13" t="s">
        <v>72</v>
      </c>
      <c r="AY97" s="196" t="s">
        <v>126</v>
      </c>
    </row>
    <row r="98" spans="2:51" s="14" customFormat="1" ht="11.25">
      <c r="B98" s="197"/>
      <c r="C98" s="198"/>
      <c r="D98" s="188" t="s">
        <v>134</v>
      </c>
      <c r="E98" s="199" t="s">
        <v>19</v>
      </c>
      <c r="F98" s="200" t="s">
        <v>138</v>
      </c>
      <c r="G98" s="198"/>
      <c r="H98" s="201">
        <v>169.994</v>
      </c>
      <c r="I98" s="202"/>
      <c r="J98" s="198"/>
      <c r="K98" s="198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134</v>
      </c>
      <c r="AU98" s="207" t="s">
        <v>82</v>
      </c>
      <c r="AV98" s="14" t="s">
        <v>82</v>
      </c>
      <c r="AW98" s="14" t="s">
        <v>33</v>
      </c>
      <c r="AX98" s="14" t="s">
        <v>72</v>
      </c>
      <c r="AY98" s="207" t="s">
        <v>126</v>
      </c>
    </row>
    <row r="99" spans="2:51" s="13" customFormat="1" ht="11.25">
      <c r="B99" s="186"/>
      <c r="C99" s="187"/>
      <c r="D99" s="188" t="s">
        <v>134</v>
      </c>
      <c r="E99" s="189" t="s">
        <v>19</v>
      </c>
      <c r="F99" s="190" t="s">
        <v>139</v>
      </c>
      <c r="G99" s="187"/>
      <c r="H99" s="189" t="s">
        <v>19</v>
      </c>
      <c r="I99" s="191"/>
      <c r="J99" s="187"/>
      <c r="K99" s="187"/>
      <c r="L99" s="192"/>
      <c r="M99" s="193"/>
      <c r="N99" s="194"/>
      <c r="O99" s="194"/>
      <c r="P99" s="194"/>
      <c r="Q99" s="194"/>
      <c r="R99" s="194"/>
      <c r="S99" s="194"/>
      <c r="T99" s="195"/>
      <c r="AT99" s="196" t="s">
        <v>134</v>
      </c>
      <c r="AU99" s="196" t="s">
        <v>82</v>
      </c>
      <c r="AV99" s="13" t="s">
        <v>80</v>
      </c>
      <c r="AW99" s="13" t="s">
        <v>33</v>
      </c>
      <c r="AX99" s="13" t="s">
        <v>72</v>
      </c>
      <c r="AY99" s="196" t="s">
        <v>126</v>
      </c>
    </row>
    <row r="100" spans="2:51" s="14" customFormat="1" ht="11.25">
      <c r="B100" s="197"/>
      <c r="C100" s="198"/>
      <c r="D100" s="188" t="s">
        <v>134</v>
      </c>
      <c r="E100" s="199" t="s">
        <v>19</v>
      </c>
      <c r="F100" s="200" t="s">
        <v>140</v>
      </c>
      <c r="G100" s="198"/>
      <c r="H100" s="201">
        <v>124.41</v>
      </c>
      <c r="I100" s="202"/>
      <c r="J100" s="198"/>
      <c r="K100" s="198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134</v>
      </c>
      <c r="AU100" s="207" t="s">
        <v>82</v>
      </c>
      <c r="AV100" s="14" t="s">
        <v>82</v>
      </c>
      <c r="AW100" s="14" t="s">
        <v>33</v>
      </c>
      <c r="AX100" s="14" t="s">
        <v>72</v>
      </c>
      <c r="AY100" s="207" t="s">
        <v>126</v>
      </c>
    </row>
    <row r="101" spans="2:51" s="13" customFormat="1" ht="11.25">
      <c r="B101" s="186"/>
      <c r="C101" s="187"/>
      <c r="D101" s="188" t="s">
        <v>134</v>
      </c>
      <c r="E101" s="189" t="s">
        <v>19</v>
      </c>
      <c r="F101" s="190" t="s">
        <v>141</v>
      </c>
      <c r="G101" s="187"/>
      <c r="H101" s="189" t="s">
        <v>19</v>
      </c>
      <c r="I101" s="191"/>
      <c r="J101" s="187"/>
      <c r="K101" s="187"/>
      <c r="L101" s="192"/>
      <c r="M101" s="193"/>
      <c r="N101" s="194"/>
      <c r="O101" s="194"/>
      <c r="P101" s="194"/>
      <c r="Q101" s="194"/>
      <c r="R101" s="194"/>
      <c r="S101" s="194"/>
      <c r="T101" s="195"/>
      <c r="AT101" s="196" t="s">
        <v>134</v>
      </c>
      <c r="AU101" s="196" t="s">
        <v>82</v>
      </c>
      <c r="AV101" s="13" t="s">
        <v>80</v>
      </c>
      <c r="AW101" s="13" t="s">
        <v>33</v>
      </c>
      <c r="AX101" s="13" t="s">
        <v>72</v>
      </c>
      <c r="AY101" s="196" t="s">
        <v>126</v>
      </c>
    </row>
    <row r="102" spans="2:51" s="14" customFormat="1" ht="11.25">
      <c r="B102" s="197"/>
      <c r="C102" s="198"/>
      <c r="D102" s="188" t="s">
        <v>134</v>
      </c>
      <c r="E102" s="199" t="s">
        <v>19</v>
      </c>
      <c r="F102" s="200" t="s">
        <v>142</v>
      </c>
      <c r="G102" s="198"/>
      <c r="H102" s="201">
        <v>4</v>
      </c>
      <c r="I102" s="202"/>
      <c r="J102" s="198"/>
      <c r="K102" s="198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134</v>
      </c>
      <c r="AU102" s="207" t="s">
        <v>82</v>
      </c>
      <c r="AV102" s="14" t="s">
        <v>82</v>
      </c>
      <c r="AW102" s="14" t="s">
        <v>33</v>
      </c>
      <c r="AX102" s="14" t="s">
        <v>72</v>
      </c>
      <c r="AY102" s="207" t="s">
        <v>126</v>
      </c>
    </row>
    <row r="103" spans="2:51" s="15" customFormat="1" ht="11.25">
      <c r="B103" s="208"/>
      <c r="C103" s="209"/>
      <c r="D103" s="188" t="s">
        <v>134</v>
      </c>
      <c r="E103" s="210" t="s">
        <v>19</v>
      </c>
      <c r="F103" s="211" t="s">
        <v>143</v>
      </c>
      <c r="G103" s="209"/>
      <c r="H103" s="212">
        <v>322.978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134</v>
      </c>
      <c r="AU103" s="218" t="s">
        <v>82</v>
      </c>
      <c r="AV103" s="15" t="s">
        <v>144</v>
      </c>
      <c r="AW103" s="15" t="s">
        <v>33</v>
      </c>
      <c r="AX103" s="15" t="s">
        <v>80</v>
      </c>
      <c r="AY103" s="218" t="s">
        <v>126</v>
      </c>
    </row>
    <row r="104" spans="1:65" s="2" customFormat="1" ht="55.5" customHeight="1">
      <c r="A104" s="34"/>
      <c r="B104" s="35"/>
      <c r="C104" s="173" t="s">
        <v>82</v>
      </c>
      <c r="D104" s="173" t="s">
        <v>128</v>
      </c>
      <c r="E104" s="174" t="s">
        <v>145</v>
      </c>
      <c r="F104" s="175" t="s">
        <v>146</v>
      </c>
      <c r="G104" s="176" t="s">
        <v>131</v>
      </c>
      <c r="H104" s="177">
        <v>60.18</v>
      </c>
      <c r="I104" s="178"/>
      <c r="J104" s="179">
        <f>ROUND(I104*H104,2)</f>
        <v>0</v>
      </c>
      <c r="K104" s="175" t="s">
        <v>147</v>
      </c>
      <c r="L104" s="39"/>
      <c r="M104" s="180" t="s">
        <v>19</v>
      </c>
      <c r="N104" s="181" t="s">
        <v>43</v>
      </c>
      <c r="O104" s="64"/>
      <c r="P104" s="182">
        <f>O104*H104</f>
        <v>0</v>
      </c>
      <c r="Q104" s="182">
        <v>0</v>
      </c>
      <c r="R104" s="182">
        <f>Q104*H104</f>
        <v>0</v>
      </c>
      <c r="S104" s="182">
        <v>0.295</v>
      </c>
      <c r="T104" s="183">
        <f>S104*H104</f>
        <v>17.7531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144</v>
      </c>
      <c r="AT104" s="184" t="s">
        <v>128</v>
      </c>
      <c r="AU104" s="184" t="s">
        <v>82</v>
      </c>
      <c r="AY104" s="17" t="s">
        <v>126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80</v>
      </c>
      <c r="BK104" s="185">
        <f>ROUND(I104*H104,2)</f>
        <v>0</v>
      </c>
      <c r="BL104" s="17" t="s">
        <v>144</v>
      </c>
      <c r="BM104" s="184" t="s">
        <v>148</v>
      </c>
    </row>
    <row r="105" spans="1:47" s="2" customFormat="1" ht="11.25">
      <c r="A105" s="34"/>
      <c r="B105" s="35"/>
      <c r="C105" s="36"/>
      <c r="D105" s="219" t="s">
        <v>149</v>
      </c>
      <c r="E105" s="36"/>
      <c r="F105" s="220" t="s">
        <v>150</v>
      </c>
      <c r="G105" s="36"/>
      <c r="H105" s="36"/>
      <c r="I105" s="221"/>
      <c r="J105" s="36"/>
      <c r="K105" s="36"/>
      <c r="L105" s="39"/>
      <c r="M105" s="222"/>
      <c r="N105" s="223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149</v>
      </c>
      <c r="AU105" s="17" t="s">
        <v>82</v>
      </c>
    </row>
    <row r="106" spans="2:51" s="13" customFormat="1" ht="11.25">
      <c r="B106" s="186"/>
      <c r="C106" s="187"/>
      <c r="D106" s="188" t="s">
        <v>134</v>
      </c>
      <c r="E106" s="189" t="s">
        <v>19</v>
      </c>
      <c r="F106" s="190" t="s">
        <v>151</v>
      </c>
      <c r="G106" s="187"/>
      <c r="H106" s="189" t="s">
        <v>19</v>
      </c>
      <c r="I106" s="191"/>
      <c r="J106" s="187"/>
      <c r="K106" s="187"/>
      <c r="L106" s="192"/>
      <c r="M106" s="193"/>
      <c r="N106" s="194"/>
      <c r="O106" s="194"/>
      <c r="P106" s="194"/>
      <c r="Q106" s="194"/>
      <c r="R106" s="194"/>
      <c r="S106" s="194"/>
      <c r="T106" s="195"/>
      <c r="AT106" s="196" t="s">
        <v>134</v>
      </c>
      <c r="AU106" s="196" t="s">
        <v>82</v>
      </c>
      <c r="AV106" s="13" t="s">
        <v>80</v>
      </c>
      <c r="AW106" s="13" t="s">
        <v>33</v>
      </c>
      <c r="AX106" s="13" t="s">
        <v>72</v>
      </c>
      <c r="AY106" s="196" t="s">
        <v>126</v>
      </c>
    </row>
    <row r="107" spans="2:51" s="13" customFormat="1" ht="11.25">
      <c r="B107" s="186"/>
      <c r="C107" s="187"/>
      <c r="D107" s="188" t="s">
        <v>134</v>
      </c>
      <c r="E107" s="189" t="s">
        <v>19</v>
      </c>
      <c r="F107" s="190" t="s">
        <v>152</v>
      </c>
      <c r="G107" s="187"/>
      <c r="H107" s="189" t="s">
        <v>19</v>
      </c>
      <c r="I107" s="191"/>
      <c r="J107" s="187"/>
      <c r="K107" s="187"/>
      <c r="L107" s="192"/>
      <c r="M107" s="193"/>
      <c r="N107" s="194"/>
      <c r="O107" s="194"/>
      <c r="P107" s="194"/>
      <c r="Q107" s="194"/>
      <c r="R107" s="194"/>
      <c r="S107" s="194"/>
      <c r="T107" s="195"/>
      <c r="AT107" s="196" t="s">
        <v>134</v>
      </c>
      <c r="AU107" s="196" t="s">
        <v>82</v>
      </c>
      <c r="AV107" s="13" t="s">
        <v>80</v>
      </c>
      <c r="AW107" s="13" t="s">
        <v>33</v>
      </c>
      <c r="AX107" s="13" t="s">
        <v>72</v>
      </c>
      <c r="AY107" s="196" t="s">
        <v>126</v>
      </c>
    </row>
    <row r="108" spans="2:51" s="14" customFormat="1" ht="11.25">
      <c r="B108" s="197"/>
      <c r="C108" s="198"/>
      <c r="D108" s="188" t="s">
        <v>134</v>
      </c>
      <c r="E108" s="199" t="s">
        <v>19</v>
      </c>
      <c r="F108" s="200" t="s">
        <v>153</v>
      </c>
      <c r="G108" s="198"/>
      <c r="H108" s="201">
        <v>60.18</v>
      </c>
      <c r="I108" s="202"/>
      <c r="J108" s="198"/>
      <c r="K108" s="198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134</v>
      </c>
      <c r="AU108" s="207" t="s">
        <v>82</v>
      </c>
      <c r="AV108" s="14" t="s">
        <v>82</v>
      </c>
      <c r="AW108" s="14" t="s">
        <v>33</v>
      </c>
      <c r="AX108" s="14" t="s">
        <v>72</v>
      </c>
      <c r="AY108" s="207" t="s">
        <v>126</v>
      </c>
    </row>
    <row r="109" spans="2:51" s="15" customFormat="1" ht="11.25">
      <c r="B109" s="208"/>
      <c r="C109" s="209"/>
      <c r="D109" s="188" t="s">
        <v>134</v>
      </c>
      <c r="E109" s="210" t="s">
        <v>19</v>
      </c>
      <c r="F109" s="211" t="s">
        <v>143</v>
      </c>
      <c r="G109" s="209"/>
      <c r="H109" s="212">
        <v>60.18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134</v>
      </c>
      <c r="AU109" s="218" t="s">
        <v>82</v>
      </c>
      <c r="AV109" s="15" t="s">
        <v>144</v>
      </c>
      <c r="AW109" s="15" t="s">
        <v>33</v>
      </c>
      <c r="AX109" s="15" t="s">
        <v>80</v>
      </c>
      <c r="AY109" s="218" t="s">
        <v>126</v>
      </c>
    </row>
    <row r="110" spans="1:65" s="2" customFormat="1" ht="24.2" customHeight="1">
      <c r="A110" s="34"/>
      <c r="B110" s="35"/>
      <c r="C110" s="173" t="s">
        <v>154</v>
      </c>
      <c r="D110" s="173" t="s">
        <v>128</v>
      </c>
      <c r="E110" s="174" t="s">
        <v>155</v>
      </c>
      <c r="F110" s="175" t="s">
        <v>156</v>
      </c>
      <c r="G110" s="176" t="s">
        <v>157</v>
      </c>
      <c r="H110" s="177">
        <v>9.173</v>
      </c>
      <c r="I110" s="178"/>
      <c r="J110" s="179">
        <f>ROUND(I110*H110,2)</f>
        <v>0</v>
      </c>
      <c r="K110" s="175" t="s">
        <v>147</v>
      </c>
      <c r="L110" s="39"/>
      <c r="M110" s="180" t="s">
        <v>19</v>
      </c>
      <c r="N110" s="181" t="s">
        <v>43</v>
      </c>
      <c r="O110" s="64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84" t="s">
        <v>144</v>
      </c>
      <c r="AT110" s="184" t="s">
        <v>128</v>
      </c>
      <c r="AU110" s="184" t="s">
        <v>82</v>
      </c>
      <c r="AY110" s="17" t="s">
        <v>126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7" t="s">
        <v>80</v>
      </c>
      <c r="BK110" s="185">
        <f>ROUND(I110*H110,2)</f>
        <v>0</v>
      </c>
      <c r="BL110" s="17" t="s">
        <v>144</v>
      </c>
      <c r="BM110" s="184" t="s">
        <v>158</v>
      </c>
    </row>
    <row r="111" spans="1:47" s="2" customFormat="1" ht="11.25">
      <c r="A111" s="34"/>
      <c r="B111" s="35"/>
      <c r="C111" s="36"/>
      <c r="D111" s="219" t="s">
        <v>149</v>
      </c>
      <c r="E111" s="36"/>
      <c r="F111" s="220" t="s">
        <v>159</v>
      </c>
      <c r="G111" s="36"/>
      <c r="H111" s="36"/>
      <c r="I111" s="221"/>
      <c r="J111" s="36"/>
      <c r="K111" s="36"/>
      <c r="L111" s="39"/>
      <c r="M111" s="222"/>
      <c r="N111" s="223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149</v>
      </c>
      <c r="AU111" s="17" t="s">
        <v>82</v>
      </c>
    </row>
    <row r="112" spans="2:51" s="13" customFormat="1" ht="11.25">
      <c r="B112" s="186"/>
      <c r="C112" s="187"/>
      <c r="D112" s="188" t="s">
        <v>134</v>
      </c>
      <c r="E112" s="189" t="s">
        <v>19</v>
      </c>
      <c r="F112" s="190" t="s">
        <v>135</v>
      </c>
      <c r="G112" s="187"/>
      <c r="H112" s="189" t="s">
        <v>19</v>
      </c>
      <c r="I112" s="191"/>
      <c r="J112" s="187"/>
      <c r="K112" s="187"/>
      <c r="L112" s="192"/>
      <c r="M112" s="193"/>
      <c r="N112" s="194"/>
      <c r="O112" s="194"/>
      <c r="P112" s="194"/>
      <c r="Q112" s="194"/>
      <c r="R112" s="194"/>
      <c r="S112" s="194"/>
      <c r="T112" s="195"/>
      <c r="AT112" s="196" t="s">
        <v>134</v>
      </c>
      <c r="AU112" s="196" t="s">
        <v>82</v>
      </c>
      <c r="AV112" s="13" t="s">
        <v>80</v>
      </c>
      <c r="AW112" s="13" t="s">
        <v>33</v>
      </c>
      <c r="AX112" s="13" t="s">
        <v>72</v>
      </c>
      <c r="AY112" s="196" t="s">
        <v>126</v>
      </c>
    </row>
    <row r="113" spans="2:51" s="14" customFormat="1" ht="11.25">
      <c r="B113" s="197"/>
      <c r="C113" s="198"/>
      <c r="D113" s="188" t="s">
        <v>134</v>
      </c>
      <c r="E113" s="199" t="s">
        <v>19</v>
      </c>
      <c r="F113" s="200" t="s">
        <v>160</v>
      </c>
      <c r="G113" s="198"/>
      <c r="H113" s="201">
        <v>4.917</v>
      </c>
      <c r="I113" s="202"/>
      <c r="J113" s="198"/>
      <c r="K113" s="198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134</v>
      </c>
      <c r="AU113" s="207" t="s">
        <v>82</v>
      </c>
      <c r="AV113" s="14" t="s">
        <v>82</v>
      </c>
      <c r="AW113" s="14" t="s">
        <v>33</v>
      </c>
      <c r="AX113" s="14" t="s">
        <v>72</v>
      </c>
      <c r="AY113" s="207" t="s">
        <v>126</v>
      </c>
    </row>
    <row r="114" spans="2:51" s="13" customFormat="1" ht="11.25">
      <c r="B114" s="186"/>
      <c r="C114" s="187"/>
      <c r="D114" s="188" t="s">
        <v>134</v>
      </c>
      <c r="E114" s="189" t="s">
        <v>19</v>
      </c>
      <c r="F114" s="190" t="s">
        <v>141</v>
      </c>
      <c r="G114" s="187"/>
      <c r="H114" s="189" t="s">
        <v>19</v>
      </c>
      <c r="I114" s="191"/>
      <c r="J114" s="187"/>
      <c r="K114" s="187"/>
      <c r="L114" s="192"/>
      <c r="M114" s="193"/>
      <c r="N114" s="194"/>
      <c r="O114" s="194"/>
      <c r="P114" s="194"/>
      <c r="Q114" s="194"/>
      <c r="R114" s="194"/>
      <c r="S114" s="194"/>
      <c r="T114" s="195"/>
      <c r="AT114" s="196" t="s">
        <v>134</v>
      </c>
      <c r="AU114" s="196" t="s">
        <v>82</v>
      </c>
      <c r="AV114" s="13" t="s">
        <v>80</v>
      </c>
      <c r="AW114" s="13" t="s">
        <v>33</v>
      </c>
      <c r="AX114" s="13" t="s">
        <v>72</v>
      </c>
      <c r="AY114" s="196" t="s">
        <v>126</v>
      </c>
    </row>
    <row r="115" spans="2:51" s="14" customFormat="1" ht="11.25">
      <c r="B115" s="197"/>
      <c r="C115" s="198"/>
      <c r="D115" s="188" t="s">
        <v>134</v>
      </c>
      <c r="E115" s="199" t="s">
        <v>19</v>
      </c>
      <c r="F115" s="200" t="s">
        <v>161</v>
      </c>
      <c r="G115" s="198"/>
      <c r="H115" s="201">
        <v>3</v>
      </c>
      <c r="I115" s="202"/>
      <c r="J115" s="198"/>
      <c r="K115" s="198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134</v>
      </c>
      <c r="AU115" s="207" t="s">
        <v>82</v>
      </c>
      <c r="AV115" s="14" t="s">
        <v>82</v>
      </c>
      <c r="AW115" s="14" t="s">
        <v>33</v>
      </c>
      <c r="AX115" s="14" t="s">
        <v>72</v>
      </c>
      <c r="AY115" s="207" t="s">
        <v>126</v>
      </c>
    </row>
    <row r="116" spans="2:51" s="13" customFormat="1" ht="11.25">
      <c r="B116" s="186"/>
      <c r="C116" s="187"/>
      <c r="D116" s="188" t="s">
        <v>134</v>
      </c>
      <c r="E116" s="189" t="s">
        <v>19</v>
      </c>
      <c r="F116" s="190" t="s">
        <v>162</v>
      </c>
      <c r="G116" s="187"/>
      <c r="H116" s="189" t="s">
        <v>19</v>
      </c>
      <c r="I116" s="191"/>
      <c r="J116" s="187"/>
      <c r="K116" s="187"/>
      <c r="L116" s="192"/>
      <c r="M116" s="193"/>
      <c r="N116" s="194"/>
      <c r="O116" s="194"/>
      <c r="P116" s="194"/>
      <c r="Q116" s="194"/>
      <c r="R116" s="194"/>
      <c r="S116" s="194"/>
      <c r="T116" s="195"/>
      <c r="AT116" s="196" t="s">
        <v>134</v>
      </c>
      <c r="AU116" s="196" t="s">
        <v>82</v>
      </c>
      <c r="AV116" s="13" t="s">
        <v>80</v>
      </c>
      <c r="AW116" s="13" t="s">
        <v>33</v>
      </c>
      <c r="AX116" s="13" t="s">
        <v>72</v>
      </c>
      <c r="AY116" s="196" t="s">
        <v>126</v>
      </c>
    </row>
    <row r="117" spans="2:51" s="14" customFormat="1" ht="11.25">
      <c r="B117" s="197"/>
      <c r="C117" s="198"/>
      <c r="D117" s="188" t="s">
        <v>134</v>
      </c>
      <c r="E117" s="199" t="s">
        <v>19</v>
      </c>
      <c r="F117" s="200" t="s">
        <v>163</v>
      </c>
      <c r="G117" s="198"/>
      <c r="H117" s="201">
        <v>1.256</v>
      </c>
      <c r="I117" s="202"/>
      <c r="J117" s="198"/>
      <c r="K117" s="198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134</v>
      </c>
      <c r="AU117" s="207" t="s">
        <v>82</v>
      </c>
      <c r="AV117" s="14" t="s">
        <v>82</v>
      </c>
      <c r="AW117" s="14" t="s">
        <v>33</v>
      </c>
      <c r="AX117" s="14" t="s">
        <v>72</v>
      </c>
      <c r="AY117" s="207" t="s">
        <v>126</v>
      </c>
    </row>
    <row r="118" spans="2:51" s="15" customFormat="1" ht="11.25">
      <c r="B118" s="208"/>
      <c r="C118" s="209"/>
      <c r="D118" s="188" t="s">
        <v>134</v>
      </c>
      <c r="E118" s="210" t="s">
        <v>19</v>
      </c>
      <c r="F118" s="211" t="s">
        <v>143</v>
      </c>
      <c r="G118" s="209"/>
      <c r="H118" s="212">
        <v>9.173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134</v>
      </c>
      <c r="AU118" s="218" t="s">
        <v>82</v>
      </c>
      <c r="AV118" s="15" t="s">
        <v>144</v>
      </c>
      <c r="AW118" s="15" t="s">
        <v>33</v>
      </c>
      <c r="AX118" s="15" t="s">
        <v>80</v>
      </c>
      <c r="AY118" s="218" t="s">
        <v>126</v>
      </c>
    </row>
    <row r="119" spans="1:65" s="2" customFormat="1" ht="33" customHeight="1">
      <c r="A119" s="34"/>
      <c r="B119" s="35"/>
      <c r="C119" s="173" t="s">
        <v>144</v>
      </c>
      <c r="D119" s="173" t="s">
        <v>128</v>
      </c>
      <c r="E119" s="174" t="s">
        <v>164</v>
      </c>
      <c r="F119" s="175" t="s">
        <v>165</v>
      </c>
      <c r="G119" s="176" t="s">
        <v>157</v>
      </c>
      <c r="H119" s="177">
        <v>103.042</v>
      </c>
      <c r="I119" s="178"/>
      <c r="J119" s="179">
        <f>ROUND(I119*H119,2)</f>
        <v>0</v>
      </c>
      <c r="K119" s="175" t="s">
        <v>147</v>
      </c>
      <c r="L119" s="39"/>
      <c r="M119" s="180" t="s">
        <v>19</v>
      </c>
      <c r="N119" s="181" t="s">
        <v>43</v>
      </c>
      <c r="O119" s="64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4" t="s">
        <v>144</v>
      </c>
      <c r="AT119" s="184" t="s">
        <v>128</v>
      </c>
      <c r="AU119" s="184" t="s">
        <v>82</v>
      </c>
      <c r="AY119" s="17" t="s">
        <v>126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7" t="s">
        <v>80</v>
      </c>
      <c r="BK119" s="185">
        <f>ROUND(I119*H119,2)</f>
        <v>0</v>
      </c>
      <c r="BL119" s="17" t="s">
        <v>144</v>
      </c>
      <c r="BM119" s="184" t="s">
        <v>166</v>
      </c>
    </row>
    <row r="120" spans="1:47" s="2" customFormat="1" ht="11.25">
      <c r="A120" s="34"/>
      <c r="B120" s="35"/>
      <c r="C120" s="36"/>
      <c r="D120" s="219" t="s">
        <v>149</v>
      </c>
      <c r="E120" s="36"/>
      <c r="F120" s="220" t="s">
        <v>167</v>
      </c>
      <c r="G120" s="36"/>
      <c r="H120" s="36"/>
      <c r="I120" s="221"/>
      <c r="J120" s="36"/>
      <c r="K120" s="36"/>
      <c r="L120" s="39"/>
      <c r="M120" s="222"/>
      <c r="N120" s="223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149</v>
      </c>
      <c r="AU120" s="17" t="s">
        <v>82</v>
      </c>
    </row>
    <row r="121" spans="2:51" s="13" customFormat="1" ht="11.25">
      <c r="B121" s="186"/>
      <c r="C121" s="187"/>
      <c r="D121" s="188" t="s">
        <v>134</v>
      </c>
      <c r="E121" s="189" t="s">
        <v>19</v>
      </c>
      <c r="F121" s="190" t="s">
        <v>137</v>
      </c>
      <c r="G121" s="187"/>
      <c r="H121" s="189" t="s">
        <v>19</v>
      </c>
      <c r="I121" s="191"/>
      <c r="J121" s="187"/>
      <c r="K121" s="187"/>
      <c r="L121" s="192"/>
      <c r="M121" s="193"/>
      <c r="N121" s="194"/>
      <c r="O121" s="194"/>
      <c r="P121" s="194"/>
      <c r="Q121" s="194"/>
      <c r="R121" s="194"/>
      <c r="S121" s="194"/>
      <c r="T121" s="195"/>
      <c r="AT121" s="196" t="s">
        <v>134</v>
      </c>
      <c r="AU121" s="196" t="s">
        <v>82</v>
      </c>
      <c r="AV121" s="13" t="s">
        <v>80</v>
      </c>
      <c r="AW121" s="13" t="s">
        <v>33</v>
      </c>
      <c r="AX121" s="13" t="s">
        <v>72</v>
      </c>
      <c r="AY121" s="196" t="s">
        <v>126</v>
      </c>
    </row>
    <row r="122" spans="2:51" s="14" customFormat="1" ht="11.25">
      <c r="B122" s="197"/>
      <c r="C122" s="198"/>
      <c r="D122" s="188" t="s">
        <v>134</v>
      </c>
      <c r="E122" s="199" t="s">
        <v>19</v>
      </c>
      <c r="F122" s="200" t="s">
        <v>168</v>
      </c>
      <c r="G122" s="198"/>
      <c r="H122" s="201">
        <v>59.498</v>
      </c>
      <c r="I122" s="202"/>
      <c r="J122" s="198"/>
      <c r="K122" s="198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134</v>
      </c>
      <c r="AU122" s="207" t="s">
        <v>82</v>
      </c>
      <c r="AV122" s="14" t="s">
        <v>82</v>
      </c>
      <c r="AW122" s="14" t="s">
        <v>33</v>
      </c>
      <c r="AX122" s="14" t="s">
        <v>72</v>
      </c>
      <c r="AY122" s="207" t="s">
        <v>126</v>
      </c>
    </row>
    <row r="123" spans="2:51" s="13" customFormat="1" ht="11.25">
      <c r="B123" s="186"/>
      <c r="C123" s="187"/>
      <c r="D123" s="188" t="s">
        <v>134</v>
      </c>
      <c r="E123" s="189" t="s">
        <v>19</v>
      </c>
      <c r="F123" s="190" t="s">
        <v>139</v>
      </c>
      <c r="G123" s="187"/>
      <c r="H123" s="189" t="s">
        <v>19</v>
      </c>
      <c r="I123" s="191"/>
      <c r="J123" s="187"/>
      <c r="K123" s="187"/>
      <c r="L123" s="192"/>
      <c r="M123" s="193"/>
      <c r="N123" s="194"/>
      <c r="O123" s="194"/>
      <c r="P123" s="194"/>
      <c r="Q123" s="194"/>
      <c r="R123" s="194"/>
      <c r="S123" s="194"/>
      <c r="T123" s="195"/>
      <c r="AT123" s="196" t="s">
        <v>134</v>
      </c>
      <c r="AU123" s="196" t="s">
        <v>82</v>
      </c>
      <c r="AV123" s="13" t="s">
        <v>80</v>
      </c>
      <c r="AW123" s="13" t="s">
        <v>33</v>
      </c>
      <c r="AX123" s="13" t="s">
        <v>72</v>
      </c>
      <c r="AY123" s="196" t="s">
        <v>126</v>
      </c>
    </row>
    <row r="124" spans="2:51" s="14" customFormat="1" ht="11.25">
      <c r="B124" s="197"/>
      <c r="C124" s="198"/>
      <c r="D124" s="188" t="s">
        <v>134</v>
      </c>
      <c r="E124" s="199" t="s">
        <v>19</v>
      </c>
      <c r="F124" s="200" t="s">
        <v>169</v>
      </c>
      <c r="G124" s="198"/>
      <c r="H124" s="201">
        <v>43.544</v>
      </c>
      <c r="I124" s="202"/>
      <c r="J124" s="198"/>
      <c r="K124" s="198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134</v>
      </c>
      <c r="AU124" s="207" t="s">
        <v>82</v>
      </c>
      <c r="AV124" s="14" t="s">
        <v>82</v>
      </c>
      <c r="AW124" s="14" t="s">
        <v>33</v>
      </c>
      <c r="AX124" s="14" t="s">
        <v>72</v>
      </c>
      <c r="AY124" s="207" t="s">
        <v>126</v>
      </c>
    </row>
    <row r="125" spans="2:51" s="15" customFormat="1" ht="11.25">
      <c r="B125" s="208"/>
      <c r="C125" s="209"/>
      <c r="D125" s="188" t="s">
        <v>134</v>
      </c>
      <c r="E125" s="210" t="s">
        <v>19</v>
      </c>
      <c r="F125" s="211" t="s">
        <v>143</v>
      </c>
      <c r="G125" s="209"/>
      <c r="H125" s="212">
        <v>103.042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134</v>
      </c>
      <c r="AU125" s="218" t="s">
        <v>82</v>
      </c>
      <c r="AV125" s="15" t="s">
        <v>144</v>
      </c>
      <c r="AW125" s="15" t="s">
        <v>33</v>
      </c>
      <c r="AX125" s="15" t="s">
        <v>80</v>
      </c>
      <c r="AY125" s="218" t="s">
        <v>126</v>
      </c>
    </row>
    <row r="126" spans="1:65" s="2" customFormat="1" ht="55.5" customHeight="1">
      <c r="A126" s="34"/>
      <c r="B126" s="35"/>
      <c r="C126" s="173" t="s">
        <v>170</v>
      </c>
      <c r="D126" s="173" t="s">
        <v>128</v>
      </c>
      <c r="E126" s="174" t="s">
        <v>171</v>
      </c>
      <c r="F126" s="175" t="s">
        <v>172</v>
      </c>
      <c r="G126" s="176" t="s">
        <v>157</v>
      </c>
      <c r="H126" s="177">
        <v>6.074</v>
      </c>
      <c r="I126" s="178"/>
      <c r="J126" s="179">
        <f>ROUND(I126*H126,2)</f>
        <v>0</v>
      </c>
      <c r="K126" s="175" t="s">
        <v>147</v>
      </c>
      <c r="L126" s="39"/>
      <c r="M126" s="180" t="s">
        <v>19</v>
      </c>
      <c r="N126" s="181" t="s">
        <v>43</v>
      </c>
      <c r="O126" s="64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4" t="s">
        <v>144</v>
      </c>
      <c r="AT126" s="184" t="s">
        <v>128</v>
      </c>
      <c r="AU126" s="184" t="s">
        <v>82</v>
      </c>
      <c r="AY126" s="17" t="s">
        <v>126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7" t="s">
        <v>80</v>
      </c>
      <c r="BK126" s="185">
        <f>ROUND(I126*H126,2)</f>
        <v>0</v>
      </c>
      <c r="BL126" s="17" t="s">
        <v>144</v>
      </c>
      <c r="BM126" s="184" t="s">
        <v>173</v>
      </c>
    </row>
    <row r="127" spans="1:47" s="2" customFormat="1" ht="11.25">
      <c r="A127" s="34"/>
      <c r="B127" s="35"/>
      <c r="C127" s="36"/>
      <c r="D127" s="219" t="s">
        <v>149</v>
      </c>
      <c r="E127" s="36"/>
      <c r="F127" s="220" t="s">
        <v>174</v>
      </c>
      <c r="G127" s="36"/>
      <c r="H127" s="36"/>
      <c r="I127" s="221"/>
      <c r="J127" s="36"/>
      <c r="K127" s="36"/>
      <c r="L127" s="39"/>
      <c r="M127" s="222"/>
      <c r="N127" s="223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149</v>
      </c>
      <c r="AU127" s="17" t="s">
        <v>82</v>
      </c>
    </row>
    <row r="128" spans="2:51" s="13" customFormat="1" ht="11.25">
      <c r="B128" s="186"/>
      <c r="C128" s="187"/>
      <c r="D128" s="188" t="s">
        <v>134</v>
      </c>
      <c r="E128" s="189" t="s">
        <v>19</v>
      </c>
      <c r="F128" s="190" t="s">
        <v>175</v>
      </c>
      <c r="G128" s="187"/>
      <c r="H128" s="189" t="s">
        <v>19</v>
      </c>
      <c r="I128" s="191"/>
      <c r="J128" s="187"/>
      <c r="K128" s="187"/>
      <c r="L128" s="192"/>
      <c r="M128" s="193"/>
      <c r="N128" s="194"/>
      <c r="O128" s="194"/>
      <c r="P128" s="194"/>
      <c r="Q128" s="194"/>
      <c r="R128" s="194"/>
      <c r="S128" s="194"/>
      <c r="T128" s="195"/>
      <c r="AT128" s="196" t="s">
        <v>134</v>
      </c>
      <c r="AU128" s="196" t="s">
        <v>82</v>
      </c>
      <c r="AV128" s="13" t="s">
        <v>80</v>
      </c>
      <c r="AW128" s="13" t="s">
        <v>33</v>
      </c>
      <c r="AX128" s="13" t="s">
        <v>72</v>
      </c>
      <c r="AY128" s="196" t="s">
        <v>126</v>
      </c>
    </row>
    <row r="129" spans="2:51" s="14" customFormat="1" ht="11.25">
      <c r="B129" s="197"/>
      <c r="C129" s="198"/>
      <c r="D129" s="188" t="s">
        <v>134</v>
      </c>
      <c r="E129" s="199" t="s">
        <v>19</v>
      </c>
      <c r="F129" s="200" t="s">
        <v>176</v>
      </c>
      <c r="G129" s="198"/>
      <c r="H129" s="201">
        <v>3.519</v>
      </c>
      <c r="I129" s="202"/>
      <c r="J129" s="198"/>
      <c r="K129" s="198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134</v>
      </c>
      <c r="AU129" s="207" t="s">
        <v>82</v>
      </c>
      <c r="AV129" s="14" t="s">
        <v>82</v>
      </c>
      <c r="AW129" s="14" t="s">
        <v>33</v>
      </c>
      <c r="AX129" s="14" t="s">
        <v>72</v>
      </c>
      <c r="AY129" s="207" t="s">
        <v>126</v>
      </c>
    </row>
    <row r="130" spans="2:51" s="14" customFormat="1" ht="11.25">
      <c r="B130" s="197"/>
      <c r="C130" s="198"/>
      <c r="D130" s="188" t="s">
        <v>134</v>
      </c>
      <c r="E130" s="199" t="s">
        <v>19</v>
      </c>
      <c r="F130" s="200" t="s">
        <v>177</v>
      </c>
      <c r="G130" s="198"/>
      <c r="H130" s="201">
        <v>1.376</v>
      </c>
      <c r="I130" s="202"/>
      <c r="J130" s="198"/>
      <c r="K130" s="198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134</v>
      </c>
      <c r="AU130" s="207" t="s">
        <v>82</v>
      </c>
      <c r="AV130" s="14" t="s">
        <v>82</v>
      </c>
      <c r="AW130" s="14" t="s">
        <v>33</v>
      </c>
      <c r="AX130" s="14" t="s">
        <v>72</v>
      </c>
      <c r="AY130" s="207" t="s">
        <v>126</v>
      </c>
    </row>
    <row r="131" spans="2:51" s="14" customFormat="1" ht="11.25">
      <c r="B131" s="197"/>
      <c r="C131" s="198"/>
      <c r="D131" s="188" t="s">
        <v>134</v>
      </c>
      <c r="E131" s="199" t="s">
        <v>19</v>
      </c>
      <c r="F131" s="200" t="s">
        <v>178</v>
      </c>
      <c r="G131" s="198"/>
      <c r="H131" s="201">
        <v>1.179</v>
      </c>
      <c r="I131" s="202"/>
      <c r="J131" s="198"/>
      <c r="K131" s="198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134</v>
      </c>
      <c r="AU131" s="207" t="s">
        <v>82</v>
      </c>
      <c r="AV131" s="14" t="s">
        <v>82</v>
      </c>
      <c r="AW131" s="14" t="s">
        <v>33</v>
      </c>
      <c r="AX131" s="14" t="s">
        <v>72</v>
      </c>
      <c r="AY131" s="207" t="s">
        <v>126</v>
      </c>
    </row>
    <row r="132" spans="2:51" s="15" customFormat="1" ht="11.25">
      <c r="B132" s="208"/>
      <c r="C132" s="209"/>
      <c r="D132" s="188" t="s">
        <v>134</v>
      </c>
      <c r="E132" s="210" t="s">
        <v>19</v>
      </c>
      <c r="F132" s="211" t="s">
        <v>143</v>
      </c>
      <c r="G132" s="209"/>
      <c r="H132" s="212">
        <v>6.074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134</v>
      </c>
      <c r="AU132" s="218" t="s">
        <v>82</v>
      </c>
      <c r="AV132" s="15" t="s">
        <v>144</v>
      </c>
      <c r="AW132" s="15" t="s">
        <v>33</v>
      </c>
      <c r="AX132" s="15" t="s">
        <v>80</v>
      </c>
      <c r="AY132" s="218" t="s">
        <v>126</v>
      </c>
    </row>
    <row r="133" spans="1:65" s="2" customFormat="1" ht="49.15" customHeight="1">
      <c r="A133" s="34"/>
      <c r="B133" s="35"/>
      <c r="C133" s="173" t="s">
        <v>179</v>
      </c>
      <c r="D133" s="173" t="s">
        <v>128</v>
      </c>
      <c r="E133" s="174" t="s">
        <v>180</v>
      </c>
      <c r="F133" s="175" t="s">
        <v>181</v>
      </c>
      <c r="G133" s="176" t="s">
        <v>157</v>
      </c>
      <c r="H133" s="177">
        <v>1.152</v>
      </c>
      <c r="I133" s="178"/>
      <c r="J133" s="179">
        <f>ROUND(I133*H133,2)</f>
        <v>0</v>
      </c>
      <c r="K133" s="175" t="s">
        <v>147</v>
      </c>
      <c r="L133" s="39"/>
      <c r="M133" s="180" t="s">
        <v>19</v>
      </c>
      <c r="N133" s="181" t="s">
        <v>43</v>
      </c>
      <c r="O133" s="64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4" t="s">
        <v>144</v>
      </c>
      <c r="AT133" s="184" t="s">
        <v>128</v>
      </c>
      <c r="AU133" s="184" t="s">
        <v>82</v>
      </c>
      <c r="AY133" s="17" t="s">
        <v>126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7" t="s">
        <v>80</v>
      </c>
      <c r="BK133" s="185">
        <f>ROUND(I133*H133,2)</f>
        <v>0</v>
      </c>
      <c r="BL133" s="17" t="s">
        <v>144</v>
      </c>
      <c r="BM133" s="184" t="s">
        <v>182</v>
      </c>
    </row>
    <row r="134" spans="1:47" s="2" customFormat="1" ht="11.25">
      <c r="A134" s="34"/>
      <c r="B134" s="35"/>
      <c r="C134" s="36"/>
      <c r="D134" s="219" t="s">
        <v>149</v>
      </c>
      <c r="E134" s="36"/>
      <c r="F134" s="220" t="s">
        <v>183</v>
      </c>
      <c r="G134" s="36"/>
      <c r="H134" s="36"/>
      <c r="I134" s="221"/>
      <c r="J134" s="36"/>
      <c r="K134" s="36"/>
      <c r="L134" s="39"/>
      <c r="M134" s="222"/>
      <c r="N134" s="223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149</v>
      </c>
      <c r="AU134" s="17" t="s">
        <v>82</v>
      </c>
    </row>
    <row r="135" spans="2:51" s="13" customFormat="1" ht="11.25">
      <c r="B135" s="186"/>
      <c r="C135" s="187"/>
      <c r="D135" s="188" t="s">
        <v>134</v>
      </c>
      <c r="E135" s="189" t="s">
        <v>19</v>
      </c>
      <c r="F135" s="190" t="s">
        <v>184</v>
      </c>
      <c r="G135" s="187"/>
      <c r="H135" s="189" t="s">
        <v>19</v>
      </c>
      <c r="I135" s="191"/>
      <c r="J135" s="187"/>
      <c r="K135" s="187"/>
      <c r="L135" s="192"/>
      <c r="M135" s="193"/>
      <c r="N135" s="194"/>
      <c r="O135" s="194"/>
      <c r="P135" s="194"/>
      <c r="Q135" s="194"/>
      <c r="R135" s="194"/>
      <c r="S135" s="194"/>
      <c r="T135" s="195"/>
      <c r="AT135" s="196" t="s">
        <v>134</v>
      </c>
      <c r="AU135" s="196" t="s">
        <v>82</v>
      </c>
      <c r="AV135" s="13" t="s">
        <v>80</v>
      </c>
      <c r="AW135" s="13" t="s">
        <v>33</v>
      </c>
      <c r="AX135" s="13" t="s">
        <v>72</v>
      </c>
      <c r="AY135" s="196" t="s">
        <v>126</v>
      </c>
    </row>
    <row r="136" spans="2:51" s="14" customFormat="1" ht="11.25">
      <c r="B136" s="197"/>
      <c r="C136" s="198"/>
      <c r="D136" s="188" t="s">
        <v>134</v>
      </c>
      <c r="E136" s="199" t="s">
        <v>19</v>
      </c>
      <c r="F136" s="200" t="s">
        <v>185</v>
      </c>
      <c r="G136" s="198"/>
      <c r="H136" s="201">
        <v>1.152</v>
      </c>
      <c r="I136" s="202"/>
      <c r="J136" s="198"/>
      <c r="K136" s="198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134</v>
      </c>
      <c r="AU136" s="207" t="s">
        <v>82</v>
      </c>
      <c r="AV136" s="14" t="s">
        <v>82</v>
      </c>
      <c r="AW136" s="14" t="s">
        <v>33</v>
      </c>
      <c r="AX136" s="14" t="s">
        <v>72</v>
      </c>
      <c r="AY136" s="207" t="s">
        <v>126</v>
      </c>
    </row>
    <row r="137" spans="2:51" s="15" customFormat="1" ht="11.25">
      <c r="B137" s="208"/>
      <c r="C137" s="209"/>
      <c r="D137" s="188" t="s">
        <v>134</v>
      </c>
      <c r="E137" s="210" t="s">
        <v>19</v>
      </c>
      <c r="F137" s="211" t="s">
        <v>143</v>
      </c>
      <c r="G137" s="209"/>
      <c r="H137" s="212">
        <v>1.152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134</v>
      </c>
      <c r="AU137" s="218" t="s">
        <v>82</v>
      </c>
      <c r="AV137" s="15" t="s">
        <v>144</v>
      </c>
      <c r="AW137" s="15" t="s">
        <v>33</v>
      </c>
      <c r="AX137" s="15" t="s">
        <v>80</v>
      </c>
      <c r="AY137" s="218" t="s">
        <v>126</v>
      </c>
    </row>
    <row r="138" spans="1:65" s="2" customFormat="1" ht="62.65" customHeight="1">
      <c r="A138" s="34"/>
      <c r="B138" s="35"/>
      <c r="C138" s="173" t="s">
        <v>186</v>
      </c>
      <c r="D138" s="173" t="s">
        <v>128</v>
      </c>
      <c r="E138" s="174" t="s">
        <v>187</v>
      </c>
      <c r="F138" s="175" t="s">
        <v>188</v>
      </c>
      <c r="G138" s="176" t="s">
        <v>157</v>
      </c>
      <c r="H138" s="177">
        <v>12.818</v>
      </c>
      <c r="I138" s="178"/>
      <c r="J138" s="179">
        <f>ROUND(I138*H138,2)</f>
        <v>0</v>
      </c>
      <c r="K138" s="175" t="s">
        <v>147</v>
      </c>
      <c r="L138" s="39"/>
      <c r="M138" s="180" t="s">
        <v>19</v>
      </c>
      <c r="N138" s="181" t="s">
        <v>43</v>
      </c>
      <c r="O138" s="64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144</v>
      </c>
      <c r="AT138" s="184" t="s">
        <v>128</v>
      </c>
      <c r="AU138" s="184" t="s">
        <v>82</v>
      </c>
      <c r="AY138" s="17" t="s">
        <v>126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80</v>
      </c>
      <c r="BK138" s="185">
        <f>ROUND(I138*H138,2)</f>
        <v>0</v>
      </c>
      <c r="BL138" s="17" t="s">
        <v>144</v>
      </c>
      <c r="BM138" s="184" t="s">
        <v>189</v>
      </c>
    </row>
    <row r="139" spans="1:47" s="2" customFormat="1" ht="11.25">
      <c r="A139" s="34"/>
      <c r="B139" s="35"/>
      <c r="C139" s="36"/>
      <c r="D139" s="219" t="s">
        <v>149</v>
      </c>
      <c r="E139" s="36"/>
      <c r="F139" s="220" t="s">
        <v>190</v>
      </c>
      <c r="G139" s="36"/>
      <c r="H139" s="36"/>
      <c r="I139" s="221"/>
      <c r="J139" s="36"/>
      <c r="K139" s="36"/>
      <c r="L139" s="39"/>
      <c r="M139" s="222"/>
      <c r="N139" s="223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149</v>
      </c>
      <c r="AU139" s="17" t="s">
        <v>82</v>
      </c>
    </row>
    <row r="140" spans="2:51" s="13" customFormat="1" ht="11.25">
      <c r="B140" s="186"/>
      <c r="C140" s="187"/>
      <c r="D140" s="188" t="s">
        <v>134</v>
      </c>
      <c r="E140" s="189" t="s">
        <v>19</v>
      </c>
      <c r="F140" s="190" t="s">
        <v>191</v>
      </c>
      <c r="G140" s="187"/>
      <c r="H140" s="189" t="s">
        <v>19</v>
      </c>
      <c r="I140" s="191"/>
      <c r="J140" s="187"/>
      <c r="K140" s="187"/>
      <c r="L140" s="192"/>
      <c r="M140" s="193"/>
      <c r="N140" s="194"/>
      <c r="O140" s="194"/>
      <c r="P140" s="194"/>
      <c r="Q140" s="194"/>
      <c r="R140" s="194"/>
      <c r="S140" s="194"/>
      <c r="T140" s="195"/>
      <c r="AT140" s="196" t="s">
        <v>134</v>
      </c>
      <c r="AU140" s="196" t="s">
        <v>82</v>
      </c>
      <c r="AV140" s="13" t="s">
        <v>80</v>
      </c>
      <c r="AW140" s="13" t="s">
        <v>33</v>
      </c>
      <c r="AX140" s="13" t="s">
        <v>72</v>
      </c>
      <c r="AY140" s="196" t="s">
        <v>126</v>
      </c>
    </row>
    <row r="141" spans="2:51" s="13" customFormat="1" ht="11.25">
      <c r="B141" s="186"/>
      <c r="C141" s="187"/>
      <c r="D141" s="188" t="s">
        <v>134</v>
      </c>
      <c r="E141" s="189" t="s">
        <v>19</v>
      </c>
      <c r="F141" s="190" t="s">
        <v>192</v>
      </c>
      <c r="G141" s="187"/>
      <c r="H141" s="189" t="s">
        <v>19</v>
      </c>
      <c r="I141" s="191"/>
      <c r="J141" s="187"/>
      <c r="K141" s="187"/>
      <c r="L141" s="192"/>
      <c r="M141" s="193"/>
      <c r="N141" s="194"/>
      <c r="O141" s="194"/>
      <c r="P141" s="194"/>
      <c r="Q141" s="194"/>
      <c r="R141" s="194"/>
      <c r="S141" s="194"/>
      <c r="T141" s="195"/>
      <c r="AT141" s="196" t="s">
        <v>134</v>
      </c>
      <c r="AU141" s="196" t="s">
        <v>82</v>
      </c>
      <c r="AV141" s="13" t="s">
        <v>80</v>
      </c>
      <c r="AW141" s="13" t="s">
        <v>33</v>
      </c>
      <c r="AX141" s="13" t="s">
        <v>72</v>
      </c>
      <c r="AY141" s="196" t="s">
        <v>126</v>
      </c>
    </row>
    <row r="142" spans="2:51" s="14" customFormat="1" ht="11.25">
      <c r="B142" s="197"/>
      <c r="C142" s="198"/>
      <c r="D142" s="188" t="s">
        <v>134</v>
      </c>
      <c r="E142" s="199" t="s">
        <v>19</v>
      </c>
      <c r="F142" s="200" t="s">
        <v>193</v>
      </c>
      <c r="G142" s="198"/>
      <c r="H142" s="201">
        <v>10.368</v>
      </c>
      <c r="I142" s="202"/>
      <c r="J142" s="198"/>
      <c r="K142" s="198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134</v>
      </c>
      <c r="AU142" s="207" t="s">
        <v>82</v>
      </c>
      <c r="AV142" s="14" t="s">
        <v>82</v>
      </c>
      <c r="AW142" s="14" t="s">
        <v>33</v>
      </c>
      <c r="AX142" s="14" t="s">
        <v>72</v>
      </c>
      <c r="AY142" s="207" t="s">
        <v>126</v>
      </c>
    </row>
    <row r="143" spans="2:51" s="13" customFormat="1" ht="11.25">
      <c r="B143" s="186"/>
      <c r="C143" s="187"/>
      <c r="D143" s="188" t="s">
        <v>134</v>
      </c>
      <c r="E143" s="189" t="s">
        <v>19</v>
      </c>
      <c r="F143" s="190" t="s">
        <v>194</v>
      </c>
      <c r="G143" s="187"/>
      <c r="H143" s="189" t="s">
        <v>19</v>
      </c>
      <c r="I143" s="191"/>
      <c r="J143" s="187"/>
      <c r="K143" s="187"/>
      <c r="L143" s="192"/>
      <c r="M143" s="193"/>
      <c r="N143" s="194"/>
      <c r="O143" s="194"/>
      <c r="P143" s="194"/>
      <c r="Q143" s="194"/>
      <c r="R143" s="194"/>
      <c r="S143" s="194"/>
      <c r="T143" s="195"/>
      <c r="AT143" s="196" t="s">
        <v>134</v>
      </c>
      <c r="AU143" s="196" t="s">
        <v>82</v>
      </c>
      <c r="AV143" s="13" t="s">
        <v>80</v>
      </c>
      <c r="AW143" s="13" t="s">
        <v>33</v>
      </c>
      <c r="AX143" s="13" t="s">
        <v>72</v>
      </c>
      <c r="AY143" s="196" t="s">
        <v>126</v>
      </c>
    </row>
    <row r="144" spans="2:51" s="14" customFormat="1" ht="11.25">
      <c r="B144" s="197"/>
      <c r="C144" s="198"/>
      <c r="D144" s="188" t="s">
        <v>134</v>
      </c>
      <c r="E144" s="199" t="s">
        <v>19</v>
      </c>
      <c r="F144" s="200" t="s">
        <v>195</v>
      </c>
      <c r="G144" s="198"/>
      <c r="H144" s="201">
        <v>2.45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134</v>
      </c>
      <c r="AU144" s="207" t="s">
        <v>82</v>
      </c>
      <c r="AV144" s="14" t="s">
        <v>82</v>
      </c>
      <c r="AW144" s="14" t="s">
        <v>33</v>
      </c>
      <c r="AX144" s="14" t="s">
        <v>72</v>
      </c>
      <c r="AY144" s="207" t="s">
        <v>126</v>
      </c>
    </row>
    <row r="145" spans="2:51" s="15" customFormat="1" ht="11.25">
      <c r="B145" s="208"/>
      <c r="C145" s="209"/>
      <c r="D145" s="188" t="s">
        <v>134</v>
      </c>
      <c r="E145" s="210" t="s">
        <v>19</v>
      </c>
      <c r="F145" s="211" t="s">
        <v>143</v>
      </c>
      <c r="G145" s="209"/>
      <c r="H145" s="212">
        <v>12.818</v>
      </c>
      <c r="I145" s="213"/>
      <c r="J145" s="209"/>
      <c r="K145" s="2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134</v>
      </c>
      <c r="AU145" s="218" t="s">
        <v>82</v>
      </c>
      <c r="AV145" s="15" t="s">
        <v>144</v>
      </c>
      <c r="AW145" s="15" t="s">
        <v>33</v>
      </c>
      <c r="AX145" s="15" t="s">
        <v>80</v>
      </c>
      <c r="AY145" s="218" t="s">
        <v>126</v>
      </c>
    </row>
    <row r="146" spans="1:65" s="2" customFormat="1" ht="55.5" customHeight="1">
      <c r="A146" s="34"/>
      <c r="B146" s="35"/>
      <c r="C146" s="173" t="s">
        <v>196</v>
      </c>
      <c r="D146" s="173" t="s">
        <v>128</v>
      </c>
      <c r="E146" s="174" t="s">
        <v>197</v>
      </c>
      <c r="F146" s="175" t="s">
        <v>198</v>
      </c>
      <c r="G146" s="176" t="s">
        <v>157</v>
      </c>
      <c r="H146" s="177">
        <v>12.818</v>
      </c>
      <c r="I146" s="178"/>
      <c r="J146" s="179">
        <f>ROUND(I146*H146,2)</f>
        <v>0</v>
      </c>
      <c r="K146" s="175" t="s">
        <v>147</v>
      </c>
      <c r="L146" s="39"/>
      <c r="M146" s="180" t="s">
        <v>19</v>
      </c>
      <c r="N146" s="181" t="s">
        <v>43</v>
      </c>
      <c r="O146" s="64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4" t="s">
        <v>144</v>
      </c>
      <c r="AT146" s="184" t="s">
        <v>128</v>
      </c>
      <c r="AU146" s="184" t="s">
        <v>82</v>
      </c>
      <c r="AY146" s="17" t="s">
        <v>126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7" t="s">
        <v>80</v>
      </c>
      <c r="BK146" s="185">
        <f>ROUND(I146*H146,2)</f>
        <v>0</v>
      </c>
      <c r="BL146" s="17" t="s">
        <v>144</v>
      </c>
      <c r="BM146" s="184" t="s">
        <v>199</v>
      </c>
    </row>
    <row r="147" spans="1:47" s="2" customFormat="1" ht="11.25">
      <c r="A147" s="34"/>
      <c r="B147" s="35"/>
      <c r="C147" s="36"/>
      <c r="D147" s="219" t="s">
        <v>149</v>
      </c>
      <c r="E147" s="36"/>
      <c r="F147" s="220" t="s">
        <v>200</v>
      </c>
      <c r="G147" s="36"/>
      <c r="H147" s="36"/>
      <c r="I147" s="221"/>
      <c r="J147" s="36"/>
      <c r="K147" s="36"/>
      <c r="L147" s="39"/>
      <c r="M147" s="222"/>
      <c r="N147" s="223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149</v>
      </c>
      <c r="AU147" s="17" t="s">
        <v>82</v>
      </c>
    </row>
    <row r="148" spans="2:51" s="13" customFormat="1" ht="11.25">
      <c r="B148" s="186"/>
      <c r="C148" s="187"/>
      <c r="D148" s="188" t="s">
        <v>134</v>
      </c>
      <c r="E148" s="189" t="s">
        <v>19</v>
      </c>
      <c r="F148" s="190" t="s">
        <v>191</v>
      </c>
      <c r="G148" s="187"/>
      <c r="H148" s="189" t="s">
        <v>19</v>
      </c>
      <c r="I148" s="191"/>
      <c r="J148" s="187"/>
      <c r="K148" s="187"/>
      <c r="L148" s="192"/>
      <c r="M148" s="193"/>
      <c r="N148" s="194"/>
      <c r="O148" s="194"/>
      <c r="P148" s="194"/>
      <c r="Q148" s="194"/>
      <c r="R148" s="194"/>
      <c r="S148" s="194"/>
      <c r="T148" s="195"/>
      <c r="AT148" s="196" t="s">
        <v>134</v>
      </c>
      <c r="AU148" s="196" t="s">
        <v>82</v>
      </c>
      <c r="AV148" s="13" t="s">
        <v>80</v>
      </c>
      <c r="AW148" s="13" t="s">
        <v>33</v>
      </c>
      <c r="AX148" s="13" t="s">
        <v>72</v>
      </c>
      <c r="AY148" s="196" t="s">
        <v>126</v>
      </c>
    </row>
    <row r="149" spans="2:51" s="13" customFormat="1" ht="11.25">
      <c r="B149" s="186"/>
      <c r="C149" s="187"/>
      <c r="D149" s="188" t="s">
        <v>134</v>
      </c>
      <c r="E149" s="189" t="s">
        <v>19</v>
      </c>
      <c r="F149" s="190" t="s">
        <v>192</v>
      </c>
      <c r="G149" s="187"/>
      <c r="H149" s="189" t="s">
        <v>19</v>
      </c>
      <c r="I149" s="191"/>
      <c r="J149" s="187"/>
      <c r="K149" s="187"/>
      <c r="L149" s="192"/>
      <c r="M149" s="193"/>
      <c r="N149" s="194"/>
      <c r="O149" s="194"/>
      <c r="P149" s="194"/>
      <c r="Q149" s="194"/>
      <c r="R149" s="194"/>
      <c r="S149" s="194"/>
      <c r="T149" s="195"/>
      <c r="AT149" s="196" t="s">
        <v>134</v>
      </c>
      <c r="AU149" s="196" t="s">
        <v>82</v>
      </c>
      <c r="AV149" s="13" t="s">
        <v>80</v>
      </c>
      <c r="AW149" s="13" t="s">
        <v>33</v>
      </c>
      <c r="AX149" s="13" t="s">
        <v>72</v>
      </c>
      <c r="AY149" s="196" t="s">
        <v>126</v>
      </c>
    </row>
    <row r="150" spans="2:51" s="14" customFormat="1" ht="11.25">
      <c r="B150" s="197"/>
      <c r="C150" s="198"/>
      <c r="D150" s="188" t="s">
        <v>134</v>
      </c>
      <c r="E150" s="199" t="s">
        <v>19</v>
      </c>
      <c r="F150" s="200" t="s">
        <v>193</v>
      </c>
      <c r="G150" s="198"/>
      <c r="H150" s="201">
        <v>10.368</v>
      </c>
      <c r="I150" s="202"/>
      <c r="J150" s="198"/>
      <c r="K150" s="198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134</v>
      </c>
      <c r="AU150" s="207" t="s">
        <v>82</v>
      </c>
      <c r="AV150" s="14" t="s">
        <v>82</v>
      </c>
      <c r="AW150" s="14" t="s">
        <v>33</v>
      </c>
      <c r="AX150" s="14" t="s">
        <v>72</v>
      </c>
      <c r="AY150" s="207" t="s">
        <v>126</v>
      </c>
    </row>
    <row r="151" spans="2:51" s="13" customFormat="1" ht="11.25">
      <c r="B151" s="186"/>
      <c r="C151" s="187"/>
      <c r="D151" s="188" t="s">
        <v>134</v>
      </c>
      <c r="E151" s="189" t="s">
        <v>19</v>
      </c>
      <c r="F151" s="190" t="s">
        <v>194</v>
      </c>
      <c r="G151" s="187"/>
      <c r="H151" s="189" t="s">
        <v>19</v>
      </c>
      <c r="I151" s="191"/>
      <c r="J151" s="187"/>
      <c r="K151" s="187"/>
      <c r="L151" s="192"/>
      <c r="M151" s="193"/>
      <c r="N151" s="194"/>
      <c r="O151" s="194"/>
      <c r="P151" s="194"/>
      <c r="Q151" s="194"/>
      <c r="R151" s="194"/>
      <c r="S151" s="194"/>
      <c r="T151" s="195"/>
      <c r="AT151" s="196" t="s">
        <v>134</v>
      </c>
      <c r="AU151" s="196" t="s">
        <v>82</v>
      </c>
      <c r="AV151" s="13" t="s">
        <v>80</v>
      </c>
      <c r="AW151" s="13" t="s">
        <v>33</v>
      </c>
      <c r="AX151" s="13" t="s">
        <v>72</v>
      </c>
      <c r="AY151" s="196" t="s">
        <v>126</v>
      </c>
    </row>
    <row r="152" spans="2:51" s="14" customFormat="1" ht="11.25">
      <c r="B152" s="197"/>
      <c r="C152" s="198"/>
      <c r="D152" s="188" t="s">
        <v>134</v>
      </c>
      <c r="E152" s="199" t="s">
        <v>19</v>
      </c>
      <c r="F152" s="200" t="s">
        <v>195</v>
      </c>
      <c r="G152" s="198"/>
      <c r="H152" s="201">
        <v>2.45</v>
      </c>
      <c r="I152" s="202"/>
      <c r="J152" s="198"/>
      <c r="K152" s="198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134</v>
      </c>
      <c r="AU152" s="207" t="s">
        <v>82</v>
      </c>
      <c r="AV152" s="14" t="s">
        <v>82</v>
      </c>
      <c r="AW152" s="14" t="s">
        <v>33</v>
      </c>
      <c r="AX152" s="14" t="s">
        <v>72</v>
      </c>
      <c r="AY152" s="207" t="s">
        <v>126</v>
      </c>
    </row>
    <row r="153" spans="2:51" s="15" customFormat="1" ht="11.25">
      <c r="B153" s="208"/>
      <c r="C153" s="209"/>
      <c r="D153" s="188" t="s">
        <v>134</v>
      </c>
      <c r="E153" s="210" t="s">
        <v>19</v>
      </c>
      <c r="F153" s="211" t="s">
        <v>143</v>
      </c>
      <c r="G153" s="209"/>
      <c r="H153" s="212">
        <v>12.818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134</v>
      </c>
      <c r="AU153" s="218" t="s">
        <v>82</v>
      </c>
      <c r="AV153" s="15" t="s">
        <v>144</v>
      </c>
      <c r="AW153" s="15" t="s">
        <v>33</v>
      </c>
      <c r="AX153" s="15" t="s">
        <v>80</v>
      </c>
      <c r="AY153" s="218" t="s">
        <v>126</v>
      </c>
    </row>
    <row r="154" spans="1:65" s="2" customFormat="1" ht="44.25" customHeight="1">
      <c r="A154" s="34"/>
      <c r="B154" s="35"/>
      <c r="C154" s="173" t="s">
        <v>201</v>
      </c>
      <c r="D154" s="173" t="s">
        <v>128</v>
      </c>
      <c r="E154" s="174" t="s">
        <v>202</v>
      </c>
      <c r="F154" s="175" t="s">
        <v>203</v>
      </c>
      <c r="G154" s="176" t="s">
        <v>157</v>
      </c>
      <c r="H154" s="177">
        <v>25.2</v>
      </c>
      <c r="I154" s="178"/>
      <c r="J154" s="179">
        <f>ROUND(I154*H154,2)</f>
        <v>0</v>
      </c>
      <c r="K154" s="175" t="s">
        <v>147</v>
      </c>
      <c r="L154" s="39"/>
      <c r="M154" s="180" t="s">
        <v>19</v>
      </c>
      <c r="N154" s="181" t="s">
        <v>43</v>
      </c>
      <c r="O154" s="64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4" t="s">
        <v>144</v>
      </c>
      <c r="AT154" s="184" t="s">
        <v>128</v>
      </c>
      <c r="AU154" s="184" t="s">
        <v>82</v>
      </c>
      <c r="AY154" s="17" t="s">
        <v>126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7" t="s">
        <v>80</v>
      </c>
      <c r="BK154" s="185">
        <f>ROUND(I154*H154,2)</f>
        <v>0</v>
      </c>
      <c r="BL154" s="17" t="s">
        <v>144</v>
      </c>
      <c r="BM154" s="184" t="s">
        <v>204</v>
      </c>
    </row>
    <row r="155" spans="1:47" s="2" customFormat="1" ht="11.25">
      <c r="A155" s="34"/>
      <c r="B155" s="35"/>
      <c r="C155" s="36"/>
      <c r="D155" s="219" t="s">
        <v>149</v>
      </c>
      <c r="E155" s="36"/>
      <c r="F155" s="220" t="s">
        <v>205</v>
      </c>
      <c r="G155" s="36"/>
      <c r="H155" s="36"/>
      <c r="I155" s="221"/>
      <c r="J155" s="36"/>
      <c r="K155" s="36"/>
      <c r="L155" s="39"/>
      <c r="M155" s="222"/>
      <c r="N155" s="223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149</v>
      </c>
      <c r="AU155" s="17" t="s">
        <v>82</v>
      </c>
    </row>
    <row r="156" spans="2:51" s="13" customFormat="1" ht="11.25">
      <c r="B156" s="186"/>
      <c r="C156" s="187"/>
      <c r="D156" s="188" t="s">
        <v>134</v>
      </c>
      <c r="E156" s="189" t="s">
        <v>19</v>
      </c>
      <c r="F156" s="190" t="s">
        <v>206</v>
      </c>
      <c r="G156" s="187"/>
      <c r="H156" s="189" t="s">
        <v>19</v>
      </c>
      <c r="I156" s="191"/>
      <c r="J156" s="187"/>
      <c r="K156" s="187"/>
      <c r="L156" s="192"/>
      <c r="M156" s="193"/>
      <c r="N156" s="194"/>
      <c r="O156" s="194"/>
      <c r="P156" s="194"/>
      <c r="Q156" s="194"/>
      <c r="R156" s="194"/>
      <c r="S156" s="194"/>
      <c r="T156" s="195"/>
      <c r="AT156" s="196" t="s">
        <v>134</v>
      </c>
      <c r="AU156" s="196" t="s">
        <v>82</v>
      </c>
      <c r="AV156" s="13" t="s">
        <v>80</v>
      </c>
      <c r="AW156" s="13" t="s">
        <v>33</v>
      </c>
      <c r="AX156" s="13" t="s">
        <v>72</v>
      </c>
      <c r="AY156" s="196" t="s">
        <v>126</v>
      </c>
    </row>
    <row r="157" spans="2:51" s="14" customFormat="1" ht="11.25">
      <c r="B157" s="197"/>
      <c r="C157" s="198"/>
      <c r="D157" s="188" t="s">
        <v>134</v>
      </c>
      <c r="E157" s="199" t="s">
        <v>19</v>
      </c>
      <c r="F157" s="200" t="s">
        <v>207</v>
      </c>
      <c r="G157" s="198"/>
      <c r="H157" s="201">
        <v>25.2</v>
      </c>
      <c r="I157" s="202"/>
      <c r="J157" s="198"/>
      <c r="K157" s="198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134</v>
      </c>
      <c r="AU157" s="207" t="s">
        <v>82</v>
      </c>
      <c r="AV157" s="14" t="s">
        <v>82</v>
      </c>
      <c r="AW157" s="14" t="s">
        <v>33</v>
      </c>
      <c r="AX157" s="14" t="s">
        <v>72</v>
      </c>
      <c r="AY157" s="207" t="s">
        <v>126</v>
      </c>
    </row>
    <row r="158" spans="2:51" s="15" customFormat="1" ht="11.25">
      <c r="B158" s="208"/>
      <c r="C158" s="209"/>
      <c r="D158" s="188" t="s">
        <v>134</v>
      </c>
      <c r="E158" s="210" t="s">
        <v>19</v>
      </c>
      <c r="F158" s="211" t="s">
        <v>143</v>
      </c>
      <c r="G158" s="209"/>
      <c r="H158" s="212">
        <v>25.2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134</v>
      </c>
      <c r="AU158" s="218" t="s">
        <v>82</v>
      </c>
      <c r="AV158" s="15" t="s">
        <v>144</v>
      </c>
      <c r="AW158" s="15" t="s">
        <v>33</v>
      </c>
      <c r="AX158" s="15" t="s">
        <v>80</v>
      </c>
      <c r="AY158" s="218" t="s">
        <v>126</v>
      </c>
    </row>
    <row r="159" spans="1:65" s="2" customFormat="1" ht="33" customHeight="1">
      <c r="A159" s="34"/>
      <c r="B159" s="35"/>
      <c r="C159" s="173" t="s">
        <v>208</v>
      </c>
      <c r="D159" s="173" t="s">
        <v>128</v>
      </c>
      <c r="E159" s="174" t="s">
        <v>209</v>
      </c>
      <c r="F159" s="175" t="s">
        <v>210</v>
      </c>
      <c r="G159" s="176" t="s">
        <v>131</v>
      </c>
      <c r="H159" s="177">
        <v>124.41</v>
      </c>
      <c r="I159" s="178"/>
      <c r="J159" s="179">
        <f>ROUND(I159*H159,2)</f>
        <v>0</v>
      </c>
      <c r="K159" s="175" t="s">
        <v>147</v>
      </c>
      <c r="L159" s="39"/>
      <c r="M159" s="180" t="s">
        <v>19</v>
      </c>
      <c r="N159" s="181" t="s">
        <v>43</v>
      </c>
      <c r="O159" s="64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4" t="s">
        <v>144</v>
      </c>
      <c r="AT159" s="184" t="s">
        <v>128</v>
      </c>
      <c r="AU159" s="184" t="s">
        <v>82</v>
      </c>
      <c r="AY159" s="17" t="s">
        <v>126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7" t="s">
        <v>80</v>
      </c>
      <c r="BK159" s="185">
        <f>ROUND(I159*H159,2)</f>
        <v>0</v>
      </c>
      <c r="BL159" s="17" t="s">
        <v>144</v>
      </c>
      <c r="BM159" s="184" t="s">
        <v>211</v>
      </c>
    </row>
    <row r="160" spans="1:47" s="2" customFormat="1" ht="11.25">
      <c r="A160" s="34"/>
      <c r="B160" s="35"/>
      <c r="C160" s="36"/>
      <c r="D160" s="219" t="s">
        <v>149</v>
      </c>
      <c r="E160" s="36"/>
      <c r="F160" s="220" t="s">
        <v>212</v>
      </c>
      <c r="G160" s="36"/>
      <c r="H160" s="36"/>
      <c r="I160" s="221"/>
      <c r="J160" s="36"/>
      <c r="K160" s="36"/>
      <c r="L160" s="39"/>
      <c r="M160" s="222"/>
      <c r="N160" s="223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149</v>
      </c>
      <c r="AU160" s="17" t="s">
        <v>82</v>
      </c>
    </row>
    <row r="161" spans="2:51" s="13" customFormat="1" ht="11.25">
      <c r="B161" s="186"/>
      <c r="C161" s="187"/>
      <c r="D161" s="188" t="s">
        <v>134</v>
      </c>
      <c r="E161" s="189" t="s">
        <v>19</v>
      </c>
      <c r="F161" s="190" t="s">
        <v>213</v>
      </c>
      <c r="G161" s="187"/>
      <c r="H161" s="189" t="s">
        <v>19</v>
      </c>
      <c r="I161" s="191"/>
      <c r="J161" s="187"/>
      <c r="K161" s="187"/>
      <c r="L161" s="192"/>
      <c r="M161" s="193"/>
      <c r="N161" s="194"/>
      <c r="O161" s="194"/>
      <c r="P161" s="194"/>
      <c r="Q161" s="194"/>
      <c r="R161" s="194"/>
      <c r="S161" s="194"/>
      <c r="T161" s="195"/>
      <c r="AT161" s="196" t="s">
        <v>134</v>
      </c>
      <c r="AU161" s="196" t="s">
        <v>82</v>
      </c>
      <c r="AV161" s="13" t="s">
        <v>80</v>
      </c>
      <c r="AW161" s="13" t="s">
        <v>33</v>
      </c>
      <c r="AX161" s="13" t="s">
        <v>72</v>
      </c>
      <c r="AY161" s="196" t="s">
        <v>126</v>
      </c>
    </row>
    <row r="162" spans="2:51" s="14" customFormat="1" ht="11.25">
      <c r="B162" s="197"/>
      <c r="C162" s="198"/>
      <c r="D162" s="188" t="s">
        <v>134</v>
      </c>
      <c r="E162" s="199" t="s">
        <v>19</v>
      </c>
      <c r="F162" s="200" t="s">
        <v>214</v>
      </c>
      <c r="G162" s="198"/>
      <c r="H162" s="201">
        <v>124.41</v>
      </c>
      <c r="I162" s="202"/>
      <c r="J162" s="198"/>
      <c r="K162" s="198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134</v>
      </c>
      <c r="AU162" s="207" t="s">
        <v>82</v>
      </c>
      <c r="AV162" s="14" t="s">
        <v>82</v>
      </c>
      <c r="AW162" s="14" t="s">
        <v>33</v>
      </c>
      <c r="AX162" s="14" t="s">
        <v>72</v>
      </c>
      <c r="AY162" s="207" t="s">
        <v>126</v>
      </c>
    </row>
    <row r="163" spans="2:51" s="15" customFormat="1" ht="11.25">
      <c r="B163" s="208"/>
      <c r="C163" s="209"/>
      <c r="D163" s="188" t="s">
        <v>134</v>
      </c>
      <c r="E163" s="210" t="s">
        <v>19</v>
      </c>
      <c r="F163" s="211" t="s">
        <v>143</v>
      </c>
      <c r="G163" s="209"/>
      <c r="H163" s="212">
        <v>124.41</v>
      </c>
      <c r="I163" s="213"/>
      <c r="J163" s="209"/>
      <c r="K163" s="209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134</v>
      </c>
      <c r="AU163" s="218" t="s">
        <v>82</v>
      </c>
      <c r="AV163" s="15" t="s">
        <v>144</v>
      </c>
      <c r="AW163" s="15" t="s">
        <v>33</v>
      </c>
      <c r="AX163" s="15" t="s">
        <v>80</v>
      </c>
      <c r="AY163" s="218" t="s">
        <v>126</v>
      </c>
    </row>
    <row r="164" spans="1:65" s="2" customFormat="1" ht="37.9" customHeight="1">
      <c r="A164" s="34"/>
      <c r="B164" s="35"/>
      <c r="C164" s="173" t="s">
        <v>215</v>
      </c>
      <c r="D164" s="173" t="s">
        <v>128</v>
      </c>
      <c r="E164" s="174" t="s">
        <v>216</v>
      </c>
      <c r="F164" s="175" t="s">
        <v>217</v>
      </c>
      <c r="G164" s="176" t="s">
        <v>131</v>
      </c>
      <c r="H164" s="177">
        <v>329.378</v>
      </c>
      <c r="I164" s="178"/>
      <c r="J164" s="179">
        <f>ROUND(I164*H164,2)</f>
        <v>0</v>
      </c>
      <c r="K164" s="175" t="s">
        <v>147</v>
      </c>
      <c r="L164" s="39"/>
      <c r="M164" s="180" t="s">
        <v>19</v>
      </c>
      <c r="N164" s="181" t="s">
        <v>43</v>
      </c>
      <c r="O164" s="64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4" t="s">
        <v>144</v>
      </c>
      <c r="AT164" s="184" t="s">
        <v>128</v>
      </c>
      <c r="AU164" s="184" t="s">
        <v>82</v>
      </c>
      <c r="AY164" s="17" t="s">
        <v>126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7" t="s">
        <v>80</v>
      </c>
      <c r="BK164" s="185">
        <f>ROUND(I164*H164,2)</f>
        <v>0</v>
      </c>
      <c r="BL164" s="17" t="s">
        <v>144</v>
      </c>
      <c r="BM164" s="184" t="s">
        <v>218</v>
      </c>
    </row>
    <row r="165" spans="1:47" s="2" customFormat="1" ht="11.25">
      <c r="A165" s="34"/>
      <c r="B165" s="35"/>
      <c r="C165" s="36"/>
      <c r="D165" s="219" t="s">
        <v>149</v>
      </c>
      <c r="E165" s="36"/>
      <c r="F165" s="220" t="s">
        <v>219</v>
      </c>
      <c r="G165" s="36"/>
      <c r="H165" s="36"/>
      <c r="I165" s="221"/>
      <c r="J165" s="36"/>
      <c r="K165" s="36"/>
      <c r="L165" s="39"/>
      <c r="M165" s="222"/>
      <c r="N165" s="223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149</v>
      </c>
      <c r="AU165" s="17" t="s">
        <v>82</v>
      </c>
    </row>
    <row r="166" spans="2:51" s="13" customFormat="1" ht="11.25">
      <c r="B166" s="186"/>
      <c r="C166" s="187"/>
      <c r="D166" s="188" t="s">
        <v>134</v>
      </c>
      <c r="E166" s="189" t="s">
        <v>19</v>
      </c>
      <c r="F166" s="190" t="s">
        <v>213</v>
      </c>
      <c r="G166" s="187"/>
      <c r="H166" s="189" t="s">
        <v>19</v>
      </c>
      <c r="I166" s="191"/>
      <c r="J166" s="187"/>
      <c r="K166" s="187"/>
      <c r="L166" s="192"/>
      <c r="M166" s="193"/>
      <c r="N166" s="194"/>
      <c r="O166" s="194"/>
      <c r="P166" s="194"/>
      <c r="Q166" s="194"/>
      <c r="R166" s="194"/>
      <c r="S166" s="194"/>
      <c r="T166" s="195"/>
      <c r="AT166" s="196" t="s">
        <v>134</v>
      </c>
      <c r="AU166" s="196" t="s">
        <v>82</v>
      </c>
      <c r="AV166" s="13" t="s">
        <v>80</v>
      </c>
      <c r="AW166" s="13" t="s">
        <v>33</v>
      </c>
      <c r="AX166" s="13" t="s">
        <v>72</v>
      </c>
      <c r="AY166" s="196" t="s">
        <v>126</v>
      </c>
    </row>
    <row r="167" spans="2:51" s="14" customFormat="1" ht="11.25">
      <c r="B167" s="197"/>
      <c r="C167" s="198"/>
      <c r="D167" s="188" t="s">
        <v>134</v>
      </c>
      <c r="E167" s="199" t="s">
        <v>19</v>
      </c>
      <c r="F167" s="200" t="s">
        <v>220</v>
      </c>
      <c r="G167" s="198"/>
      <c r="H167" s="201">
        <v>124.41</v>
      </c>
      <c r="I167" s="202"/>
      <c r="J167" s="198"/>
      <c r="K167" s="198"/>
      <c r="L167" s="203"/>
      <c r="M167" s="204"/>
      <c r="N167" s="205"/>
      <c r="O167" s="205"/>
      <c r="P167" s="205"/>
      <c r="Q167" s="205"/>
      <c r="R167" s="205"/>
      <c r="S167" s="205"/>
      <c r="T167" s="206"/>
      <c r="AT167" s="207" t="s">
        <v>134</v>
      </c>
      <c r="AU167" s="207" t="s">
        <v>82</v>
      </c>
      <c r="AV167" s="14" t="s">
        <v>82</v>
      </c>
      <c r="AW167" s="14" t="s">
        <v>33</v>
      </c>
      <c r="AX167" s="14" t="s">
        <v>72</v>
      </c>
      <c r="AY167" s="207" t="s">
        <v>126</v>
      </c>
    </row>
    <row r="168" spans="2:51" s="13" customFormat="1" ht="11.25">
      <c r="B168" s="186"/>
      <c r="C168" s="187"/>
      <c r="D168" s="188" t="s">
        <v>134</v>
      </c>
      <c r="E168" s="189" t="s">
        <v>19</v>
      </c>
      <c r="F168" s="190" t="s">
        <v>221</v>
      </c>
      <c r="G168" s="187"/>
      <c r="H168" s="189" t="s">
        <v>19</v>
      </c>
      <c r="I168" s="191"/>
      <c r="J168" s="187"/>
      <c r="K168" s="187"/>
      <c r="L168" s="192"/>
      <c r="M168" s="193"/>
      <c r="N168" s="194"/>
      <c r="O168" s="194"/>
      <c r="P168" s="194"/>
      <c r="Q168" s="194"/>
      <c r="R168" s="194"/>
      <c r="S168" s="194"/>
      <c r="T168" s="195"/>
      <c r="AT168" s="196" t="s">
        <v>134</v>
      </c>
      <c r="AU168" s="196" t="s">
        <v>82</v>
      </c>
      <c r="AV168" s="13" t="s">
        <v>80</v>
      </c>
      <c r="AW168" s="13" t="s">
        <v>33</v>
      </c>
      <c r="AX168" s="13" t="s">
        <v>72</v>
      </c>
      <c r="AY168" s="196" t="s">
        <v>126</v>
      </c>
    </row>
    <row r="169" spans="2:51" s="14" customFormat="1" ht="11.25">
      <c r="B169" s="197"/>
      <c r="C169" s="198"/>
      <c r="D169" s="188" t="s">
        <v>134</v>
      </c>
      <c r="E169" s="199" t="s">
        <v>19</v>
      </c>
      <c r="F169" s="200" t="s">
        <v>222</v>
      </c>
      <c r="G169" s="198"/>
      <c r="H169" s="201">
        <v>10.4</v>
      </c>
      <c r="I169" s="202"/>
      <c r="J169" s="198"/>
      <c r="K169" s="198"/>
      <c r="L169" s="203"/>
      <c r="M169" s="204"/>
      <c r="N169" s="205"/>
      <c r="O169" s="205"/>
      <c r="P169" s="205"/>
      <c r="Q169" s="205"/>
      <c r="R169" s="205"/>
      <c r="S169" s="205"/>
      <c r="T169" s="206"/>
      <c r="AT169" s="207" t="s">
        <v>134</v>
      </c>
      <c r="AU169" s="207" t="s">
        <v>82</v>
      </c>
      <c r="AV169" s="14" t="s">
        <v>82</v>
      </c>
      <c r="AW169" s="14" t="s">
        <v>33</v>
      </c>
      <c r="AX169" s="14" t="s">
        <v>72</v>
      </c>
      <c r="AY169" s="207" t="s">
        <v>126</v>
      </c>
    </row>
    <row r="170" spans="2:51" s="14" customFormat="1" ht="11.25">
      <c r="B170" s="197"/>
      <c r="C170" s="198"/>
      <c r="D170" s="188" t="s">
        <v>134</v>
      </c>
      <c r="E170" s="199" t="s">
        <v>19</v>
      </c>
      <c r="F170" s="200" t="s">
        <v>138</v>
      </c>
      <c r="G170" s="198"/>
      <c r="H170" s="201">
        <v>169.994</v>
      </c>
      <c r="I170" s="202"/>
      <c r="J170" s="198"/>
      <c r="K170" s="198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134</v>
      </c>
      <c r="AU170" s="207" t="s">
        <v>82</v>
      </c>
      <c r="AV170" s="14" t="s">
        <v>82</v>
      </c>
      <c r="AW170" s="14" t="s">
        <v>33</v>
      </c>
      <c r="AX170" s="14" t="s">
        <v>72</v>
      </c>
      <c r="AY170" s="207" t="s">
        <v>126</v>
      </c>
    </row>
    <row r="171" spans="2:51" s="14" customFormat="1" ht="11.25">
      <c r="B171" s="197"/>
      <c r="C171" s="198"/>
      <c r="D171" s="188" t="s">
        <v>134</v>
      </c>
      <c r="E171" s="199" t="s">
        <v>19</v>
      </c>
      <c r="F171" s="200" t="s">
        <v>136</v>
      </c>
      <c r="G171" s="198"/>
      <c r="H171" s="201">
        <v>24.574</v>
      </c>
      <c r="I171" s="202"/>
      <c r="J171" s="198"/>
      <c r="K171" s="198"/>
      <c r="L171" s="203"/>
      <c r="M171" s="204"/>
      <c r="N171" s="205"/>
      <c r="O171" s="205"/>
      <c r="P171" s="205"/>
      <c r="Q171" s="205"/>
      <c r="R171" s="205"/>
      <c r="S171" s="205"/>
      <c r="T171" s="206"/>
      <c r="AT171" s="207" t="s">
        <v>134</v>
      </c>
      <c r="AU171" s="207" t="s">
        <v>82</v>
      </c>
      <c r="AV171" s="14" t="s">
        <v>82</v>
      </c>
      <c r="AW171" s="14" t="s">
        <v>33</v>
      </c>
      <c r="AX171" s="14" t="s">
        <v>72</v>
      </c>
      <c r="AY171" s="207" t="s">
        <v>126</v>
      </c>
    </row>
    <row r="172" spans="2:51" s="15" customFormat="1" ht="11.25">
      <c r="B172" s="208"/>
      <c r="C172" s="209"/>
      <c r="D172" s="188" t="s">
        <v>134</v>
      </c>
      <c r="E172" s="210" t="s">
        <v>19</v>
      </c>
      <c r="F172" s="211" t="s">
        <v>143</v>
      </c>
      <c r="G172" s="209"/>
      <c r="H172" s="212">
        <v>329.378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134</v>
      </c>
      <c r="AU172" s="218" t="s">
        <v>82</v>
      </c>
      <c r="AV172" s="15" t="s">
        <v>144</v>
      </c>
      <c r="AW172" s="15" t="s">
        <v>33</v>
      </c>
      <c r="AX172" s="15" t="s">
        <v>80</v>
      </c>
      <c r="AY172" s="218" t="s">
        <v>126</v>
      </c>
    </row>
    <row r="173" spans="1:65" s="2" customFormat="1" ht="62.65" customHeight="1">
      <c r="A173" s="34"/>
      <c r="B173" s="35"/>
      <c r="C173" s="173" t="s">
        <v>223</v>
      </c>
      <c r="D173" s="173" t="s">
        <v>128</v>
      </c>
      <c r="E173" s="174" t="s">
        <v>224</v>
      </c>
      <c r="F173" s="175" t="s">
        <v>225</v>
      </c>
      <c r="G173" s="176" t="s">
        <v>157</v>
      </c>
      <c r="H173" s="177">
        <v>90.346</v>
      </c>
      <c r="I173" s="178"/>
      <c r="J173" s="179">
        <f>ROUND(I173*H173,2)</f>
        <v>0</v>
      </c>
      <c r="K173" s="175" t="s">
        <v>147</v>
      </c>
      <c r="L173" s="39"/>
      <c r="M173" s="180" t="s">
        <v>19</v>
      </c>
      <c r="N173" s="181" t="s">
        <v>43</v>
      </c>
      <c r="O173" s="64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4" t="s">
        <v>144</v>
      </c>
      <c r="AT173" s="184" t="s">
        <v>128</v>
      </c>
      <c r="AU173" s="184" t="s">
        <v>82</v>
      </c>
      <c r="AY173" s="17" t="s">
        <v>126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7" t="s">
        <v>80</v>
      </c>
      <c r="BK173" s="185">
        <f>ROUND(I173*H173,2)</f>
        <v>0</v>
      </c>
      <c r="BL173" s="17" t="s">
        <v>144</v>
      </c>
      <c r="BM173" s="184" t="s">
        <v>226</v>
      </c>
    </row>
    <row r="174" spans="1:47" s="2" customFormat="1" ht="11.25">
      <c r="A174" s="34"/>
      <c r="B174" s="35"/>
      <c r="C174" s="36"/>
      <c r="D174" s="219" t="s">
        <v>149</v>
      </c>
      <c r="E174" s="36"/>
      <c r="F174" s="220" t="s">
        <v>227</v>
      </c>
      <c r="G174" s="36"/>
      <c r="H174" s="36"/>
      <c r="I174" s="221"/>
      <c r="J174" s="36"/>
      <c r="K174" s="36"/>
      <c r="L174" s="39"/>
      <c r="M174" s="222"/>
      <c r="N174" s="223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149</v>
      </c>
      <c r="AU174" s="17" t="s">
        <v>82</v>
      </c>
    </row>
    <row r="175" spans="2:51" s="14" customFormat="1" ht="11.25">
      <c r="B175" s="197"/>
      <c r="C175" s="198"/>
      <c r="D175" s="188" t="s">
        <v>134</v>
      </c>
      <c r="E175" s="199" t="s">
        <v>19</v>
      </c>
      <c r="F175" s="200" t="s">
        <v>228</v>
      </c>
      <c r="G175" s="198"/>
      <c r="H175" s="201">
        <v>16.149</v>
      </c>
      <c r="I175" s="202"/>
      <c r="J175" s="198"/>
      <c r="K175" s="198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134</v>
      </c>
      <c r="AU175" s="207" t="s">
        <v>82</v>
      </c>
      <c r="AV175" s="14" t="s">
        <v>82</v>
      </c>
      <c r="AW175" s="14" t="s">
        <v>33</v>
      </c>
      <c r="AX175" s="14" t="s">
        <v>72</v>
      </c>
      <c r="AY175" s="207" t="s">
        <v>126</v>
      </c>
    </row>
    <row r="176" spans="2:51" s="14" customFormat="1" ht="11.25">
      <c r="B176" s="197"/>
      <c r="C176" s="198"/>
      <c r="D176" s="188" t="s">
        <v>134</v>
      </c>
      <c r="E176" s="199" t="s">
        <v>19</v>
      </c>
      <c r="F176" s="200" t="s">
        <v>229</v>
      </c>
      <c r="G176" s="198"/>
      <c r="H176" s="201">
        <v>112.215</v>
      </c>
      <c r="I176" s="202"/>
      <c r="J176" s="198"/>
      <c r="K176" s="198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134</v>
      </c>
      <c r="AU176" s="207" t="s">
        <v>82</v>
      </c>
      <c r="AV176" s="14" t="s">
        <v>82</v>
      </c>
      <c r="AW176" s="14" t="s">
        <v>33</v>
      </c>
      <c r="AX176" s="14" t="s">
        <v>72</v>
      </c>
      <c r="AY176" s="207" t="s">
        <v>126</v>
      </c>
    </row>
    <row r="177" spans="2:51" s="13" customFormat="1" ht="11.25">
      <c r="B177" s="186"/>
      <c r="C177" s="187"/>
      <c r="D177" s="188" t="s">
        <v>134</v>
      </c>
      <c r="E177" s="189" t="s">
        <v>19</v>
      </c>
      <c r="F177" s="190" t="s">
        <v>230</v>
      </c>
      <c r="G177" s="187"/>
      <c r="H177" s="189" t="s">
        <v>19</v>
      </c>
      <c r="I177" s="191"/>
      <c r="J177" s="187"/>
      <c r="K177" s="187"/>
      <c r="L177" s="192"/>
      <c r="M177" s="193"/>
      <c r="N177" s="194"/>
      <c r="O177" s="194"/>
      <c r="P177" s="194"/>
      <c r="Q177" s="194"/>
      <c r="R177" s="194"/>
      <c r="S177" s="194"/>
      <c r="T177" s="195"/>
      <c r="AT177" s="196" t="s">
        <v>134</v>
      </c>
      <c r="AU177" s="196" t="s">
        <v>82</v>
      </c>
      <c r="AV177" s="13" t="s">
        <v>80</v>
      </c>
      <c r="AW177" s="13" t="s">
        <v>33</v>
      </c>
      <c r="AX177" s="13" t="s">
        <v>72</v>
      </c>
      <c r="AY177" s="196" t="s">
        <v>126</v>
      </c>
    </row>
    <row r="178" spans="2:51" s="14" customFormat="1" ht="11.25">
      <c r="B178" s="197"/>
      <c r="C178" s="198"/>
      <c r="D178" s="188" t="s">
        <v>134</v>
      </c>
      <c r="E178" s="199" t="s">
        <v>19</v>
      </c>
      <c r="F178" s="200" t="s">
        <v>231</v>
      </c>
      <c r="G178" s="198"/>
      <c r="H178" s="201">
        <v>-12.818</v>
      </c>
      <c r="I178" s="202"/>
      <c r="J178" s="198"/>
      <c r="K178" s="198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134</v>
      </c>
      <c r="AU178" s="207" t="s">
        <v>82</v>
      </c>
      <c r="AV178" s="14" t="s">
        <v>82</v>
      </c>
      <c r="AW178" s="14" t="s">
        <v>33</v>
      </c>
      <c r="AX178" s="14" t="s">
        <v>72</v>
      </c>
      <c r="AY178" s="207" t="s">
        <v>126</v>
      </c>
    </row>
    <row r="179" spans="2:51" s="14" customFormat="1" ht="11.25">
      <c r="B179" s="197"/>
      <c r="C179" s="198"/>
      <c r="D179" s="188" t="s">
        <v>134</v>
      </c>
      <c r="E179" s="199" t="s">
        <v>19</v>
      </c>
      <c r="F179" s="200" t="s">
        <v>232</v>
      </c>
      <c r="G179" s="198"/>
      <c r="H179" s="201">
        <v>-25.2</v>
      </c>
      <c r="I179" s="202"/>
      <c r="J179" s="198"/>
      <c r="K179" s="198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134</v>
      </c>
      <c r="AU179" s="207" t="s">
        <v>82</v>
      </c>
      <c r="AV179" s="14" t="s">
        <v>82</v>
      </c>
      <c r="AW179" s="14" t="s">
        <v>33</v>
      </c>
      <c r="AX179" s="14" t="s">
        <v>72</v>
      </c>
      <c r="AY179" s="207" t="s">
        <v>126</v>
      </c>
    </row>
    <row r="180" spans="2:51" s="15" customFormat="1" ht="11.25">
      <c r="B180" s="208"/>
      <c r="C180" s="209"/>
      <c r="D180" s="188" t="s">
        <v>134</v>
      </c>
      <c r="E180" s="210" t="s">
        <v>19</v>
      </c>
      <c r="F180" s="211" t="s">
        <v>143</v>
      </c>
      <c r="G180" s="209"/>
      <c r="H180" s="212">
        <v>90.346</v>
      </c>
      <c r="I180" s="213"/>
      <c r="J180" s="209"/>
      <c r="K180" s="209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134</v>
      </c>
      <c r="AU180" s="218" t="s">
        <v>82</v>
      </c>
      <c r="AV180" s="15" t="s">
        <v>144</v>
      </c>
      <c r="AW180" s="15" t="s">
        <v>33</v>
      </c>
      <c r="AX180" s="15" t="s">
        <v>80</v>
      </c>
      <c r="AY180" s="218" t="s">
        <v>126</v>
      </c>
    </row>
    <row r="181" spans="1:65" s="2" customFormat="1" ht="44.25" customHeight="1">
      <c r="A181" s="34"/>
      <c r="B181" s="35"/>
      <c r="C181" s="173" t="s">
        <v>233</v>
      </c>
      <c r="D181" s="173" t="s">
        <v>128</v>
      </c>
      <c r="E181" s="174" t="s">
        <v>234</v>
      </c>
      <c r="F181" s="175" t="s">
        <v>235</v>
      </c>
      <c r="G181" s="176" t="s">
        <v>236</v>
      </c>
      <c r="H181" s="177">
        <v>135.519</v>
      </c>
      <c r="I181" s="178"/>
      <c r="J181" s="179">
        <f>ROUND(I181*H181,2)</f>
        <v>0</v>
      </c>
      <c r="K181" s="175" t="s">
        <v>147</v>
      </c>
      <c r="L181" s="39"/>
      <c r="M181" s="180" t="s">
        <v>19</v>
      </c>
      <c r="N181" s="181" t="s">
        <v>43</v>
      </c>
      <c r="O181" s="64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4" t="s">
        <v>144</v>
      </c>
      <c r="AT181" s="184" t="s">
        <v>128</v>
      </c>
      <c r="AU181" s="184" t="s">
        <v>82</v>
      </c>
      <c r="AY181" s="17" t="s">
        <v>126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7" t="s">
        <v>80</v>
      </c>
      <c r="BK181" s="185">
        <f>ROUND(I181*H181,2)</f>
        <v>0</v>
      </c>
      <c r="BL181" s="17" t="s">
        <v>144</v>
      </c>
      <c r="BM181" s="184" t="s">
        <v>237</v>
      </c>
    </row>
    <row r="182" spans="1:47" s="2" customFormat="1" ht="11.25">
      <c r="A182" s="34"/>
      <c r="B182" s="35"/>
      <c r="C182" s="36"/>
      <c r="D182" s="219" t="s">
        <v>149</v>
      </c>
      <c r="E182" s="36"/>
      <c r="F182" s="220" t="s">
        <v>238</v>
      </c>
      <c r="G182" s="36"/>
      <c r="H182" s="36"/>
      <c r="I182" s="221"/>
      <c r="J182" s="36"/>
      <c r="K182" s="36"/>
      <c r="L182" s="39"/>
      <c r="M182" s="222"/>
      <c r="N182" s="223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149</v>
      </c>
      <c r="AU182" s="17" t="s">
        <v>82</v>
      </c>
    </row>
    <row r="183" spans="2:51" s="14" customFormat="1" ht="11.25">
      <c r="B183" s="197"/>
      <c r="C183" s="198"/>
      <c r="D183" s="188" t="s">
        <v>134</v>
      </c>
      <c r="E183" s="199" t="s">
        <v>19</v>
      </c>
      <c r="F183" s="200" t="s">
        <v>239</v>
      </c>
      <c r="G183" s="198"/>
      <c r="H183" s="201">
        <v>135.519</v>
      </c>
      <c r="I183" s="202"/>
      <c r="J183" s="198"/>
      <c r="K183" s="198"/>
      <c r="L183" s="203"/>
      <c r="M183" s="204"/>
      <c r="N183" s="205"/>
      <c r="O183" s="205"/>
      <c r="P183" s="205"/>
      <c r="Q183" s="205"/>
      <c r="R183" s="205"/>
      <c r="S183" s="205"/>
      <c r="T183" s="206"/>
      <c r="AT183" s="207" t="s">
        <v>134</v>
      </c>
      <c r="AU183" s="207" t="s">
        <v>82</v>
      </c>
      <c r="AV183" s="14" t="s">
        <v>82</v>
      </c>
      <c r="AW183" s="14" t="s">
        <v>33</v>
      </c>
      <c r="AX183" s="14" t="s">
        <v>72</v>
      </c>
      <c r="AY183" s="207" t="s">
        <v>126</v>
      </c>
    </row>
    <row r="184" spans="2:51" s="15" customFormat="1" ht="11.25">
      <c r="B184" s="208"/>
      <c r="C184" s="209"/>
      <c r="D184" s="188" t="s">
        <v>134</v>
      </c>
      <c r="E184" s="210" t="s">
        <v>19</v>
      </c>
      <c r="F184" s="211" t="s">
        <v>143</v>
      </c>
      <c r="G184" s="209"/>
      <c r="H184" s="212">
        <v>135.519</v>
      </c>
      <c r="I184" s="213"/>
      <c r="J184" s="209"/>
      <c r="K184" s="209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134</v>
      </c>
      <c r="AU184" s="218" t="s">
        <v>82</v>
      </c>
      <c r="AV184" s="15" t="s">
        <v>144</v>
      </c>
      <c r="AW184" s="15" t="s">
        <v>33</v>
      </c>
      <c r="AX184" s="15" t="s">
        <v>80</v>
      </c>
      <c r="AY184" s="218" t="s">
        <v>126</v>
      </c>
    </row>
    <row r="185" spans="1:65" s="2" customFormat="1" ht="16.5" customHeight="1">
      <c r="A185" s="34"/>
      <c r="B185" s="35"/>
      <c r="C185" s="173" t="s">
        <v>240</v>
      </c>
      <c r="D185" s="173" t="s">
        <v>128</v>
      </c>
      <c r="E185" s="174" t="s">
        <v>241</v>
      </c>
      <c r="F185" s="175" t="s">
        <v>242</v>
      </c>
      <c r="G185" s="176" t="s">
        <v>131</v>
      </c>
      <c r="H185" s="177">
        <v>1648</v>
      </c>
      <c r="I185" s="178"/>
      <c r="J185" s="179">
        <f>ROUND(I185*H185,2)</f>
        <v>0</v>
      </c>
      <c r="K185" s="175" t="s">
        <v>19</v>
      </c>
      <c r="L185" s="39"/>
      <c r="M185" s="180" t="s">
        <v>19</v>
      </c>
      <c r="N185" s="181" t="s">
        <v>43</v>
      </c>
      <c r="O185" s="64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4" t="s">
        <v>144</v>
      </c>
      <c r="AT185" s="184" t="s">
        <v>128</v>
      </c>
      <c r="AU185" s="184" t="s">
        <v>82</v>
      </c>
      <c r="AY185" s="17" t="s">
        <v>126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17" t="s">
        <v>80</v>
      </c>
      <c r="BK185" s="185">
        <f>ROUND(I185*H185,2)</f>
        <v>0</v>
      </c>
      <c r="BL185" s="17" t="s">
        <v>144</v>
      </c>
      <c r="BM185" s="184" t="s">
        <v>243</v>
      </c>
    </row>
    <row r="186" spans="2:51" s="14" customFormat="1" ht="11.25">
      <c r="B186" s="197"/>
      <c r="C186" s="198"/>
      <c r="D186" s="188" t="s">
        <v>134</v>
      </c>
      <c r="E186" s="199" t="s">
        <v>19</v>
      </c>
      <c r="F186" s="200" t="s">
        <v>244</v>
      </c>
      <c r="G186" s="198"/>
      <c r="H186" s="201">
        <v>1648</v>
      </c>
      <c r="I186" s="202"/>
      <c r="J186" s="198"/>
      <c r="K186" s="198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134</v>
      </c>
      <c r="AU186" s="207" t="s">
        <v>82</v>
      </c>
      <c r="AV186" s="14" t="s">
        <v>82</v>
      </c>
      <c r="AW186" s="14" t="s">
        <v>33</v>
      </c>
      <c r="AX186" s="14" t="s">
        <v>80</v>
      </c>
      <c r="AY186" s="207" t="s">
        <v>126</v>
      </c>
    </row>
    <row r="187" spans="2:63" s="12" customFormat="1" ht="22.9" customHeight="1">
      <c r="B187" s="157"/>
      <c r="C187" s="158"/>
      <c r="D187" s="159" t="s">
        <v>71</v>
      </c>
      <c r="E187" s="171" t="s">
        <v>82</v>
      </c>
      <c r="F187" s="171" t="s">
        <v>245</v>
      </c>
      <c r="G187" s="158"/>
      <c r="H187" s="158"/>
      <c r="I187" s="161"/>
      <c r="J187" s="172">
        <f>BK187</f>
        <v>0</v>
      </c>
      <c r="K187" s="158"/>
      <c r="L187" s="163"/>
      <c r="M187" s="164"/>
      <c r="N187" s="165"/>
      <c r="O187" s="165"/>
      <c r="P187" s="166">
        <f>SUM(P188:P194)</f>
        <v>0</v>
      </c>
      <c r="Q187" s="165"/>
      <c r="R187" s="166">
        <f>SUM(R188:R194)</f>
        <v>4.06053501</v>
      </c>
      <c r="S187" s="165"/>
      <c r="T187" s="167">
        <f>SUM(T188:T194)</f>
        <v>0</v>
      </c>
      <c r="AR187" s="168" t="s">
        <v>80</v>
      </c>
      <c r="AT187" s="169" t="s">
        <v>71</v>
      </c>
      <c r="AU187" s="169" t="s">
        <v>80</v>
      </c>
      <c r="AY187" s="168" t="s">
        <v>126</v>
      </c>
      <c r="BK187" s="170">
        <f>SUM(BK188:BK194)</f>
        <v>0</v>
      </c>
    </row>
    <row r="188" spans="1:65" s="2" customFormat="1" ht="24.2" customHeight="1">
      <c r="A188" s="34"/>
      <c r="B188" s="35"/>
      <c r="C188" s="173" t="s">
        <v>8</v>
      </c>
      <c r="D188" s="173" t="s">
        <v>128</v>
      </c>
      <c r="E188" s="174" t="s">
        <v>246</v>
      </c>
      <c r="F188" s="175" t="s">
        <v>247</v>
      </c>
      <c r="G188" s="176" t="s">
        <v>157</v>
      </c>
      <c r="H188" s="177">
        <v>1.623</v>
      </c>
      <c r="I188" s="178"/>
      <c r="J188" s="179">
        <f>ROUND(I188*H188,2)</f>
        <v>0</v>
      </c>
      <c r="K188" s="175" t="s">
        <v>147</v>
      </c>
      <c r="L188" s="39"/>
      <c r="M188" s="180" t="s">
        <v>19</v>
      </c>
      <c r="N188" s="181" t="s">
        <v>43</v>
      </c>
      <c r="O188" s="64"/>
      <c r="P188" s="182">
        <f>O188*H188</f>
        <v>0</v>
      </c>
      <c r="Q188" s="182">
        <v>2.50187</v>
      </c>
      <c r="R188" s="182">
        <f>Q188*H188</f>
        <v>4.06053501</v>
      </c>
      <c r="S188" s="182">
        <v>0</v>
      </c>
      <c r="T188" s="183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4" t="s">
        <v>144</v>
      </c>
      <c r="AT188" s="184" t="s">
        <v>128</v>
      </c>
      <c r="AU188" s="184" t="s">
        <v>82</v>
      </c>
      <c r="AY188" s="17" t="s">
        <v>126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17" t="s">
        <v>80</v>
      </c>
      <c r="BK188" s="185">
        <f>ROUND(I188*H188,2)</f>
        <v>0</v>
      </c>
      <c r="BL188" s="17" t="s">
        <v>144</v>
      </c>
      <c r="BM188" s="184" t="s">
        <v>248</v>
      </c>
    </row>
    <row r="189" spans="1:47" s="2" customFormat="1" ht="11.25">
      <c r="A189" s="34"/>
      <c r="B189" s="35"/>
      <c r="C189" s="36"/>
      <c r="D189" s="219" t="s">
        <v>149</v>
      </c>
      <c r="E189" s="36"/>
      <c r="F189" s="220" t="s">
        <v>249</v>
      </c>
      <c r="G189" s="36"/>
      <c r="H189" s="36"/>
      <c r="I189" s="221"/>
      <c r="J189" s="36"/>
      <c r="K189" s="36"/>
      <c r="L189" s="39"/>
      <c r="M189" s="222"/>
      <c r="N189" s="223"/>
      <c r="O189" s="64"/>
      <c r="P189" s="64"/>
      <c r="Q189" s="64"/>
      <c r="R189" s="64"/>
      <c r="S189" s="64"/>
      <c r="T189" s="6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149</v>
      </c>
      <c r="AU189" s="17" t="s">
        <v>82</v>
      </c>
    </row>
    <row r="190" spans="2:51" s="13" customFormat="1" ht="11.25">
      <c r="B190" s="186"/>
      <c r="C190" s="187"/>
      <c r="D190" s="188" t="s">
        <v>134</v>
      </c>
      <c r="E190" s="189" t="s">
        <v>19</v>
      </c>
      <c r="F190" s="190" t="s">
        <v>184</v>
      </c>
      <c r="G190" s="187"/>
      <c r="H190" s="189" t="s">
        <v>19</v>
      </c>
      <c r="I190" s="191"/>
      <c r="J190" s="187"/>
      <c r="K190" s="187"/>
      <c r="L190" s="192"/>
      <c r="M190" s="193"/>
      <c r="N190" s="194"/>
      <c r="O190" s="194"/>
      <c r="P190" s="194"/>
      <c r="Q190" s="194"/>
      <c r="R190" s="194"/>
      <c r="S190" s="194"/>
      <c r="T190" s="195"/>
      <c r="AT190" s="196" t="s">
        <v>134</v>
      </c>
      <c r="AU190" s="196" t="s">
        <v>82</v>
      </c>
      <c r="AV190" s="13" t="s">
        <v>80</v>
      </c>
      <c r="AW190" s="13" t="s">
        <v>33</v>
      </c>
      <c r="AX190" s="13" t="s">
        <v>72</v>
      </c>
      <c r="AY190" s="196" t="s">
        <v>126</v>
      </c>
    </row>
    <row r="191" spans="2:51" s="14" customFormat="1" ht="11.25">
      <c r="B191" s="197"/>
      <c r="C191" s="198"/>
      <c r="D191" s="188" t="s">
        <v>134</v>
      </c>
      <c r="E191" s="199" t="s">
        <v>19</v>
      </c>
      <c r="F191" s="200" t="s">
        <v>185</v>
      </c>
      <c r="G191" s="198"/>
      <c r="H191" s="201">
        <v>1.152</v>
      </c>
      <c r="I191" s="202"/>
      <c r="J191" s="198"/>
      <c r="K191" s="198"/>
      <c r="L191" s="203"/>
      <c r="M191" s="204"/>
      <c r="N191" s="205"/>
      <c r="O191" s="205"/>
      <c r="P191" s="205"/>
      <c r="Q191" s="205"/>
      <c r="R191" s="205"/>
      <c r="S191" s="205"/>
      <c r="T191" s="206"/>
      <c r="AT191" s="207" t="s">
        <v>134</v>
      </c>
      <c r="AU191" s="207" t="s">
        <v>82</v>
      </c>
      <c r="AV191" s="14" t="s">
        <v>82</v>
      </c>
      <c r="AW191" s="14" t="s">
        <v>33</v>
      </c>
      <c r="AX191" s="14" t="s">
        <v>72</v>
      </c>
      <c r="AY191" s="207" t="s">
        <v>126</v>
      </c>
    </row>
    <row r="192" spans="2:51" s="13" customFormat="1" ht="11.25">
      <c r="B192" s="186"/>
      <c r="C192" s="187"/>
      <c r="D192" s="188" t="s">
        <v>134</v>
      </c>
      <c r="E192" s="189" t="s">
        <v>19</v>
      </c>
      <c r="F192" s="190" t="s">
        <v>162</v>
      </c>
      <c r="G192" s="187"/>
      <c r="H192" s="189" t="s">
        <v>19</v>
      </c>
      <c r="I192" s="191"/>
      <c r="J192" s="187"/>
      <c r="K192" s="187"/>
      <c r="L192" s="192"/>
      <c r="M192" s="193"/>
      <c r="N192" s="194"/>
      <c r="O192" s="194"/>
      <c r="P192" s="194"/>
      <c r="Q192" s="194"/>
      <c r="R192" s="194"/>
      <c r="S192" s="194"/>
      <c r="T192" s="195"/>
      <c r="AT192" s="196" t="s">
        <v>134</v>
      </c>
      <c r="AU192" s="196" t="s">
        <v>82</v>
      </c>
      <c r="AV192" s="13" t="s">
        <v>80</v>
      </c>
      <c r="AW192" s="13" t="s">
        <v>33</v>
      </c>
      <c r="AX192" s="13" t="s">
        <v>72</v>
      </c>
      <c r="AY192" s="196" t="s">
        <v>126</v>
      </c>
    </row>
    <row r="193" spans="2:51" s="14" customFormat="1" ht="11.25">
      <c r="B193" s="197"/>
      <c r="C193" s="198"/>
      <c r="D193" s="188" t="s">
        <v>134</v>
      </c>
      <c r="E193" s="199" t="s">
        <v>19</v>
      </c>
      <c r="F193" s="200" t="s">
        <v>250</v>
      </c>
      <c r="G193" s="198"/>
      <c r="H193" s="201">
        <v>0.471</v>
      </c>
      <c r="I193" s="202"/>
      <c r="J193" s="198"/>
      <c r="K193" s="198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134</v>
      </c>
      <c r="AU193" s="207" t="s">
        <v>82</v>
      </c>
      <c r="AV193" s="14" t="s">
        <v>82</v>
      </c>
      <c r="AW193" s="14" t="s">
        <v>33</v>
      </c>
      <c r="AX193" s="14" t="s">
        <v>72</v>
      </c>
      <c r="AY193" s="207" t="s">
        <v>126</v>
      </c>
    </row>
    <row r="194" spans="2:51" s="15" customFormat="1" ht="11.25">
      <c r="B194" s="208"/>
      <c r="C194" s="209"/>
      <c r="D194" s="188" t="s">
        <v>134</v>
      </c>
      <c r="E194" s="210" t="s">
        <v>19</v>
      </c>
      <c r="F194" s="211" t="s">
        <v>143</v>
      </c>
      <c r="G194" s="209"/>
      <c r="H194" s="212">
        <v>1.623</v>
      </c>
      <c r="I194" s="213"/>
      <c r="J194" s="209"/>
      <c r="K194" s="209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134</v>
      </c>
      <c r="AU194" s="218" t="s">
        <v>82</v>
      </c>
      <c r="AV194" s="15" t="s">
        <v>144</v>
      </c>
      <c r="AW194" s="15" t="s">
        <v>33</v>
      </c>
      <c r="AX194" s="15" t="s">
        <v>80</v>
      </c>
      <c r="AY194" s="218" t="s">
        <v>126</v>
      </c>
    </row>
    <row r="195" spans="2:63" s="12" customFormat="1" ht="22.9" customHeight="1">
      <c r="B195" s="157"/>
      <c r="C195" s="158"/>
      <c r="D195" s="159" t="s">
        <v>71</v>
      </c>
      <c r="E195" s="171" t="s">
        <v>170</v>
      </c>
      <c r="F195" s="171" t="s">
        <v>251</v>
      </c>
      <c r="G195" s="158"/>
      <c r="H195" s="158"/>
      <c r="I195" s="161"/>
      <c r="J195" s="172">
        <f>BK195</f>
        <v>0</v>
      </c>
      <c r="K195" s="158"/>
      <c r="L195" s="163"/>
      <c r="M195" s="164"/>
      <c r="N195" s="165"/>
      <c r="O195" s="165"/>
      <c r="P195" s="166">
        <f>SUM(P196:P268)</f>
        <v>0</v>
      </c>
      <c r="Q195" s="165"/>
      <c r="R195" s="166">
        <f>SUM(R196:R268)</f>
        <v>261.6853792</v>
      </c>
      <c r="S195" s="165"/>
      <c r="T195" s="167">
        <f>SUM(T196:T268)</f>
        <v>0</v>
      </c>
      <c r="AR195" s="168" t="s">
        <v>80</v>
      </c>
      <c r="AT195" s="169" t="s">
        <v>71</v>
      </c>
      <c r="AU195" s="169" t="s">
        <v>80</v>
      </c>
      <c r="AY195" s="168" t="s">
        <v>126</v>
      </c>
      <c r="BK195" s="170">
        <f>SUM(BK196:BK268)</f>
        <v>0</v>
      </c>
    </row>
    <row r="196" spans="1:65" s="2" customFormat="1" ht="44.25" customHeight="1">
      <c r="A196" s="34"/>
      <c r="B196" s="35"/>
      <c r="C196" s="173" t="s">
        <v>252</v>
      </c>
      <c r="D196" s="173" t="s">
        <v>128</v>
      </c>
      <c r="E196" s="174" t="s">
        <v>253</v>
      </c>
      <c r="F196" s="175" t="s">
        <v>254</v>
      </c>
      <c r="G196" s="176" t="s">
        <v>131</v>
      </c>
      <c r="H196" s="177">
        <v>24.574</v>
      </c>
      <c r="I196" s="178"/>
      <c r="J196" s="179">
        <f>ROUND(I196*H196,2)</f>
        <v>0</v>
      </c>
      <c r="K196" s="175" t="s">
        <v>147</v>
      </c>
      <c r="L196" s="39"/>
      <c r="M196" s="180" t="s">
        <v>19</v>
      </c>
      <c r="N196" s="181" t="s">
        <v>43</v>
      </c>
      <c r="O196" s="64"/>
      <c r="P196" s="182">
        <f>O196*H196</f>
        <v>0</v>
      </c>
      <c r="Q196" s="182">
        <v>0.197</v>
      </c>
      <c r="R196" s="182">
        <f>Q196*H196</f>
        <v>4.841078</v>
      </c>
      <c r="S196" s="182">
        <v>0</v>
      </c>
      <c r="T196" s="183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4" t="s">
        <v>144</v>
      </c>
      <c r="AT196" s="184" t="s">
        <v>128</v>
      </c>
      <c r="AU196" s="184" t="s">
        <v>82</v>
      </c>
      <c r="AY196" s="17" t="s">
        <v>126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7" t="s">
        <v>80</v>
      </c>
      <c r="BK196" s="185">
        <f>ROUND(I196*H196,2)</f>
        <v>0</v>
      </c>
      <c r="BL196" s="17" t="s">
        <v>144</v>
      </c>
      <c r="BM196" s="184" t="s">
        <v>255</v>
      </c>
    </row>
    <row r="197" spans="1:47" s="2" customFormat="1" ht="11.25">
      <c r="A197" s="34"/>
      <c r="B197" s="35"/>
      <c r="C197" s="36"/>
      <c r="D197" s="219" t="s">
        <v>149</v>
      </c>
      <c r="E197" s="36"/>
      <c r="F197" s="220" t="s">
        <v>256</v>
      </c>
      <c r="G197" s="36"/>
      <c r="H197" s="36"/>
      <c r="I197" s="221"/>
      <c r="J197" s="36"/>
      <c r="K197" s="36"/>
      <c r="L197" s="39"/>
      <c r="M197" s="222"/>
      <c r="N197" s="223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149</v>
      </c>
      <c r="AU197" s="17" t="s">
        <v>82</v>
      </c>
    </row>
    <row r="198" spans="2:51" s="13" customFormat="1" ht="11.25">
      <c r="B198" s="186"/>
      <c r="C198" s="187"/>
      <c r="D198" s="188" t="s">
        <v>134</v>
      </c>
      <c r="E198" s="189" t="s">
        <v>19</v>
      </c>
      <c r="F198" s="190" t="s">
        <v>184</v>
      </c>
      <c r="G198" s="187"/>
      <c r="H198" s="189" t="s">
        <v>19</v>
      </c>
      <c r="I198" s="191"/>
      <c r="J198" s="187"/>
      <c r="K198" s="187"/>
      <c r="L198" s="192"/>
      <c r="M198" s="193"/>
      <c r="N198" s="194"/>
      <c r="O198" s="194"/>
      <c r="P198" s="194"/>
      <c r="Q198" s="194"/>
      <c r="R198" s="194"/>
      <c r="S198" s="194"/>
      <c r="T198" s="195"/>
      <c r="AT198" s="196" t="s">
        <v>134</v>
      </c>
      <c r="AU198" s="196" t="s">
        <v>82</v>
      </c>
      <c r="AV198" s="13" t="s">
        <v>80</v>
      </c>
      <c r="AW198" s="13" t="s">
        <v>33</v>
      </c>
      <c r="AX198" s="13" t="s">
        <v>72</v>
      </c>
      <c r="AY198" s="196" t="s">
        <v>126</v>
      </c>
    </row>
    <row r="199" spans="2:51" s="14" customFormat="1" ht="11.25">
      <c r="B199" s="197"/>
      <c r="C199" s="198"/>
      <c r="D199" s="188" t="s">
        <v>134</v>
      </c>
      <c r="E199" s="199" t="s">
        <v>19</v>
      </c>
      <c r="F199" s="200" t="s">
        <v>136</v>
      </c>
      <c r="G199" s="198"/>
      <c r="H199" s="201">
        <v>24.574</v>
      </c>
      <c r="I199" s="202"/>
      <c r="J199" s="198"/>
      <c r="K199" s="198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134</v>
      </c>
      <c r="AU199" s="207" t="s">
        <v>82</v>
      </c>
      <c r="AV199" s="14" t="s">
        <v>82</v>
      </c>
      <c r="AW199" s="14" t="s">
        <v>33</v>
      </c>
      <c r="AX199" s="14" t="s">
        <v>72</v>
      </c>
      <c r="AY199" s="207" t="s">
        <v>126</v>
      </c>
    </row>
    <row r="200" spans="2:51" s="15" customFormat="1" ht="11.25">
      <c r="B200" s="208"/>
      <c r="C200" s="209"/>
      <c r="D200" s="188" t="s">
        <v>134</v>
      </c>
      <c r="E200" s="210" t="s">
        <v>19</v>
      </c>
      <c r="F200" s="211" t="s">
        <v>143</v>
      </c>
      <c r="G200" s="209"/>
      <c r="H200" s="212">
        <v>24.574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134</v>
      </c>
      <c r="AU200" s="218" t="s">
        <v>82</v>
      </c>
      <c r="AV200" s="15" t="s">
        <v>144</v>
      </c>
      <c r="AW200" s="15" t="s">
        <v>33</v>
      </c>
      <c r="AX200" s="15" t="s">
        <v>80</v>
      </c>
      <c r="AY200" s="218" t="s">
        <v>126</v>
      </c>
    </row>
    <row r="201" spans="1:65" s="2" customFormat="1" ht="44.25" customHeight="1">
      <c r="A201" s="34"/>
      <c r="B201" s="35"/>
      <c r="C201" s="173" t="s">
        <v>257</v>
      </c>
      <c r="D201" s="173" t="s">
        <v>128</v>
      </c>
      <c r="E201" s="174" t="s">
        <v>258</v>
      </c>
      <c r="F201" s="175" t="s">
        <v>259</v>
      </c>
      <c r="G201" s="176" t="s">
        <v>131</v>
      </c>
      <c r="H201" s="177">
        <v>176.88</v>
      </c>
      <c r="I201" s="178"/>
      <c r="J201" s="179">
        <f>ROUND(I201*H201,2)</f>
        <v>0</v>
      </c>
      <c r="K201" s="175" t="s">
        <v>147</v>
      </c>
      <c r="L201" s="39"/>
      <c r="M201" s="180" t="s">
        <v>19</v>
      </c>
      <c r="N201" s="181" t="s">
        <v>43</v>
      </c>
      <c r="O201" s="64"/>
      <c r="P201" s="182">
        <f>O201*H201</f>
        <v>0</v>
      </c>
      <c r="Q201" s="182">
        <v>0.297</v>
      </c>
      <c r="R201" s="182">
        <f>Q201*H201</f>
        <v>52.533359999999995</v>
      </c>
      <c r="S201" s="182">
        <v>0</v>
      </c>
      <c r="T201" s="183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4" t="s">
        <v>144</v>
      </c>
      <c r="AT201" s="184" t="s">
        <v>128</v>
      </c>
      <c r="AU201" s="184" t="s">
        <v>82</v>
      </c>
      <c r="AY201" s="17" t="s">
        <v>126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7" t="s">
        <v>80</v>
      </c>
      <c r="BK201" s="185">
        <f>ROUND(I201*H201,2)</f>
        <v>0</v>
      </c>
      <c r="BL201" s="17" t="s">
        <v>144</v>
      </c>
      <c r="BM201" s="184" t="s">
        <v>260</v>
      </c>
    </row>
    <row r="202" spans="1:47" s="2" customFormat="1" ht="11.25">
      <c r="A202" s="34"/>
      <c r="B202" s="35"/>
      <c r="C202" s="36"/>
      <c r="D202" s="219" t="s">
        <v>149</v>
      </c>
      <c r="E202" s="36"/>
      <c r="F202" s="220" t="s">
        <v>261</v>
      </c>
      <c r="G202" s="36"/>
      <c r="H202" s="36"/>
      <c r="I202" s="221"/>
      <c r="J202" s="36"/>
      <c r="K202" s="36"/>
      <c r="L202" s="39"/>
      <c r="M202" s="222"/>
      <c r="N202" s="223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149</v>
      </c>
      <c r="AU202" s="17" t="s">
        <v>82</v>
      </c>
    </row>
    <row r="203" spans="2:51" s="13" customFormat="1" ht="11.25">
      <c r="B203" s="186"/>
      <c r="C203" s="187"/>
      <c r="D203" s="188" t="s">
        <v>134</v>
      </c>
      <c r="E203" s="189" t="s">
        <v>19</v>
      </c>
      <c r="F203" s="190" t="s">
        <v>262</v>
      </c>
      <c r="G203" s="187"/>
      <c r="H203" s="189" t="s">
        <v>19</v>
      </c>
      <c r="I203" s="191"/>
      <c r="J203" s="187"/>
      <c r="K203" s="187"/>
      <c r="L203" s="192"/>
      <c r="M203" s="193"/>
      <c r="N203" s="194"/>
      <c r="O203" s="194"/>
      <c r="P203" s="194"/>
      <c r="Q203" s="194"/>
      <c r="R203" s="194"/>
      <c r="S203" s="194"/>
      <c r="T203" s="195"/>
      <c r="AT203" s="196" t="s">
        <v>134</v>
      </c>
      <c r="AU203" s="196" t="s">
        <v>82</v>
      </c>
      <c r="AV203" s="13" t="s">
        <v>80</v>
      </c>
      <c r="AW203" s="13" t="s">
        <v>33</v>
      </c>
      <c r="AX203" s="13" t="s">
        <v>72</v>
      </c>
      <c r="AY203" s="196" t="s">
        <v>126</v>
      </c>
    </row>
    <row r="204" spans="2:51" s="13" customFormat="1" ht="11.25">
      <c r="B204" s="186"/>
      <c r="C204" s="187"/>
      <c r="D204" s="188" t="s">
        <v>134</v>
      </c>
      <c r="E204" s="189" t="s">
        <v>19</v>
      </c>
      <c r="F204" s="190" t="s">
        <v>137</v>
      </c>
      <c r="G204" s="187"/>
      <c r="H204" s="189" t="s">
        <v>19</v>
      </c>
      <c r="I204" s="191"/>
      <c r="J204" s="187"/>
      <c r="K204" s="187"/>
      <c r="L204" s="192"/>
      <c r="M204" s="193"/>
      <c r="N204" s="194"/>
      <c r="O204" s="194"/>
      <c r="P204" s="194"/>
      <c r="Q204" s="194"/>
      <c r="R204" s="194"/>
      <c r="S204" s="194"/>
      <c r="T204" s="195"/>
      <c r="AT204" s="196" t="s">
        <v>134</v>
      </c>
      <c r="AU204" s="196" t="s">
        <v>82</v>
      </c>
      <c r="AV204" s="13" t="s">
        <v>80</v>
      </c>
      <c r="AW204" s="13" t="s">
        <v>33</v>
      </c>
      <c r="AX204" s="13" t="s">
        <v>72</v>
      </c>
      <c r="AY204" s="196" t="s">
        <v>126</v>
      </c>
    </row>
    <row r="205" spans="2:51" s="14" customFormat="1" ht="11.25">
      <c r="B205" s="197"/>
      <c r="C205" s="198"/>
      <c r="D205" s="188" t="s">
        <v>134</v>
      </c>
      <c r="E205" s="199" t="s">
        <v>19</v>
      </c>
      <c r="F205" s="200" t="s">
        <v>263</v>
      </c>
      <c r="G205" s="198"/>
      <c r="H205" s="201">
        <v>154.54</v>
      </c>
      <c r="I205" s="202"/>
      <c r="J205" s="198"/>
      <c r="K205" s="198"/>
      <c r="L205" s="203"/>
      <c r="M205" s="204"/>
      <c r="N205" s="205"/>
      <c r="O205" s="205"/>
      <c r="P205" s="205"/>
      <c r="Q205" s="205"/>
      <c r="R205" s="205"/>
      <c r="S205" s="205"/>
      <c r="T205" s="206"/>
      <c r="AT205" s="207" t="s">
        <v>134</v>
      </c>
      <c r="AU205" s="207" t="s">
        <v>82</v>
      </c>
      <c r="AV205" s="14" t="s">
        <v>82</v>
      </c>
      <c r="AW205" s="14" t="s">
        <v>33</v>
      </c>
      <c r="AX205" s="14" t="s">
        <v>72</v>
      </c>
      <c r="AY205" s="207" t="s">
        <v>126</v>
      </c>
    </row>
    <row r="206" spans="2:51" s="13" customFormat="1" ht="11.25">
      <c r="B206" s="186"/>
      <c r="C206" s="187"/>
      <c r="D206" s="188" t="s">
        <v>134</v>
      </c>
      <c r="E206" s="189" t="s">
        <v>19</v>
      </c>
      <c r="F206" s="190" t="s">
        <v>184</v>
      </c>
      <c r="G206" s="187"/>
      <c r="H206" s="189" t="s">
        <v>19</v>
      </c>
      <c r="I206" s="191"/>
      <c r="J206" s="187"/>
      <c r="K206" s="187"/>
      <c r="L206" s="192"/>
      <c r="M206" s="193"/>
      <c r="N206" s="194"/>
      <c r="O206" s="194"/>
      <c r="P206" s="194"/>
      <c r="Q206" s="194"/>
      <c r="R206" s="194"/>
      <c r="S206" s="194"/>
      <c r="T206" s="195"/>
      <c r="AT206" s="196" t="s">
        <v>134</v>
      </c>
      <c r="AU206" s="196" t="s">
        <v>82</v>
      </c>
      <c r="AV206" s="13" t="s">
        <v>80</v>
      </c>
      <c r="AW206" s="13" t="s">
        <v>33</v>
      </c>
      <c r="AX206" s="13" t="s">
        <v>72</v>
      </c>
      <c r="AY206" s="196" t="s">
        <v>126</v>
      </c>
    </row>
    <row r="207" spans="2:51" s="14" customFormat="1" ht="11.25">
      <c r="B207" s="197"/>
      <c r="C207" s="198"/>
      <c r="D207" s="188" t="s">
        <v>134</v>
      </c>
      <c r="E207" s="199" t="s">
        <v>19</v>
      </c>
      <c r="F207" s="200" t="s">
        <v>264</v>
      </c>
      <c r="G207" s="198"/>
      <c r="H207" s="201">
        <v>22.34</v>
      </c>
      <c r="I207" s="202"/>
      <c r="J207" s="198"/>
      <c r="K207" s="198"/>
      <c r="L207" s="203"/>
      <c r="M207" s="204"/>
      <c r="N207" s="205"/>
      <c r="O207" s="205"/>
      <c r="P207" s="205"/>
      <c r="Q207" s="205"/>
      <c r="R207" s="205"/>
      <c r="S207" s="205"/>
      <c r="T207" s="206"/>
      <c r="AT207" s="207" t="s">
        <v>134</v>
      </c>
      <c r="AU207" s="207" t="s">
        <v>82</v>
      </c>
      <c r="AV207" s="14" t="s">
        <v>82</v>
      </c>
      <c r="AW207" s="14" t="s">
        <v>33</v>
      </c>
      <c r="AX207" s="14" t="s">
        <v>72</v>
      </c>
      <c r="AY207" s="207" t="s">
        <v>126</v>
      </c>
    </row>
    <row r="208" spans="2:51" s="15" customFormat="1" ht="11.25">
      <c r="B208" s="208"/>
      <c r="C208" s="209"/>
      <c r="D208" s="188" t="s">
        <v>134</v>
      </c>
      <c r="E208" s="210" t="s">
        <v>19</v>
      </c>
      <c r="F208" s="211" t="s">
        <v>143</v>
      </c>
      <c r="G208" s="209"/>
      <c r="H208" s="212">
        <v>176.88</v>
      </c>
      <c r="I208" s="213"/>
      <c r="J208" s="209"/>
      <c r="K208" s="209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134</v>
      </c>
      <c r="AU208" s="218" t="s">
        <v>82</v>
      </c>
      <c r="AV208" s="15" t="s">
        <v>144</v>
      </c>
      <c r="AW208" s="15" t="s">
        <v>33</v>
      </c>
      <c r="AX208" s="15" t="s">
        <v>80</v>
      </c>
      <c r="AY208" s="218" t="s">
        <v>126</v>
      </c>
    </row>
    <row r="209" spans="1:65" s="2" customFormat="1" ht="44.25" customHeight="1">
      <c r="A209" s="34"/>
      <c r="B209" s="35"/>
      <c r="C209" s="173" t="s">
        <v>265</v>
      </c>
      <c r="D209" s="173" t="s">
        <v>128</v>
      </c>
      <c r="E209" s="174" t="s">
        <v>266</v>
      </c>
      <c r="F209" s="175" t="s">
        <v>267</v>
      </c>
      <c r="G209" s="176" t="s">
        <v>131</v>
      </c>
      <c r="H209" s="177">
        <v>124.41</v>
      </c>
      <c r="I209" s="178"/>
      <c r="J209" s="179">
        <f>ROUND(I209*H209,2)</f>
        <v>0</v>
      </c>
      <c r="K209" s="175" t="s">
        <v>147</v>
      </c>
      <c r="L209" s="39"/>
      <c r="M209" s="180" t="s">
        <v>19</v>
      </c>
      <c r="N209" s="181" t="s">
        <v>43</v>
      </c>
      <c r="O209" s="64"/>
      <c r="P209" s="182">
        <f>O209*H209</f>
        <v>0</v>
      </c>
      <c r="Q209" s="182">
        <v>0.357</v>
      </c>
      <c r="R209" s="182">
        <f>Q209*H209</f>
        <v>44.41437</v>
      </c>
      <c r="S209" s="182">
        <v>0</v>
      </c>
      <c r="T209" s="183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4" t="s">
        <v>144</v>
      </c>
      <c r="AT209" s="184" t="s">
        <v>128</v>
      </c>
      <c r="AU209" s="184" t="s">
        <v>82</v>
      </c>
      <c r="AY209" s="17" t="s">
        <v>126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17" t="s">
        <v>80</v>
      </c>
      <c r="BK209" s="185">
        <f>ROUND(I209*H209,2)</f>
        <v>0</v>
      </c>
      <c r="BL209" s="17" t="s">
        <v>144</v>
      </c>
      <c r="BM209" s="184" t="s">
        <v>268</v>
      </c>
    </row>
    <row r="210" spans="1:47" s="2" customFormat="1" ht="11.25">
      <c r="A210" s="34"/>
      <c r="B210" s="35"/>
      <c r="C210" s="36"/>
      <c r="D210" s="219" t="s">
        <v>149</v>
      </c>
      <c r="E210" s="36"/>
      <c r="F210" s="220" t="s">
        <v>269</v>
      </c>
      <c r="G210" s="36"/>
      <c r="H210" s="36"/>
      <c r="I210" s="221"/>
      <c r="J210" s="36"/>
      <c r="K210" s="36"/>
      <c r="L210" s="39"/>
      <c r="M210" s="222"/>
      <c r="N210" s="223"/>
      <c r="O210" s="64"/>
      <c r="P210" s="64"/>
      <c r="Q210" s="64"/>
      <c r="R210" s="64"/>
      <c r="S210" s="64"/>
      <c r="T210" s="65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149</v>
      </c>
      <c r="AU210" s="17" t="s">
        <v>82</v>
      </c>
    </row>
    <row r="211" spans="2:51" s="13" customFormat="1" ht="11.25">
      <c r="B211" s="186"/>
      <c r="C211" s="187"/>
      <c r="D211" s="188" t="s">
        <v>134</v>
      </c>
      <c r="E211" s="189" t="s">
        <v>19</v>
      </c>
      <c r="F211" s="190" t="s">
        <v>270</v>
      </c>
      <c r="G211" s="187"/>
      <c r="H211" s="189" t="s">
        <v>19</v>
      </c>
      <c r="I211" s="191"/>
      <c r="J211" s="187"/>
      <c r="K211" s="187"/>
      <c r="L211" s="192"/>
      <c r="M211" s="193"/>
      <c r="N211" s="194"/>
      <c r="O211" s="194"/>
      <c r="P211" s="194"/>
      <c r="Q211" s="194"/>
      <c r="R211" s="194"/>
      <c r="S211" s="194"/>
      <c r="T211" s="195"/>
      <c r="AT211" s="196" t="s">
        <v>134</v>
      </c>
      <c r="AU211" s="196" t="s">
        <v>82</v>
      </c>
      <c r="AV211" s="13" t="s">
        <v>80</v>
      </c>
      <c r="AW211" s="13" t="s">
        <v>33</v>
      </c>
      <c r="AX211" s="13" t="s">
        <v>72</v>
      </c>
      <c r="AY211" s="196" t="s">
        <v>126</v>
      </c>
    </row>
    <row r="212" spans="2:51" s="14" customFormat="1" ht="11.25">
      <c r="B212" s="197"/>
      <c r="C212" s="198"/>
      <c r="D212" s="188" t="s">
        <v>134</v>
      </c>
      <c r="E212" s="199" t="s">
        <v>19</v>
      </c>
      <c r="F212" s="200" t="s">
        <v>214</v>
      </c>
      <c r="G212" s="198"/>
      <c r="H212" s="201">
        <v>124.41</v>
      </c>
      <c r="I212" s="202"/>
      <c r="J212" s="198"/>
      <c r="K212" s="198"/>
      <c r="L212" s="203"/>
      <c r="M212" s="204"/>
      <c r="N212" s="205"/>
      <c r="O212" s="205"/>
      <c r="P212" s="205"/>
      <c r="Q212" s="205"/>
      <c r="R212" s="205"/>
      <c r="S212" s="205"/>
      <c r="T212" s="206"/>
      <c r="AT212" s="207" t="s">
        <v>134</v>
      </c>
      <c r="AU212" s="207" t="s">
        <v>82</v>
      </c>
      <c r="AV212" s="14" t="s">
        <v>82</v>
      </c>
      <c r="AW212" s="14" t="s">
        <v>33</v>
      </c>
      <c r="AX212" s="14" t="s">
        <v>72</v>
      </c>
      <c r="AY212" s="207" t="s">
        <v>126</v>
      </c>
    </row>
    <row r="213" spans="2:51" s="15" customFormat="1" ht="11.25">
      <c r="B213" s="208"/>
      <c r="C213" s="209"/>
      <c r="D213" s="188" t="s">
        <v>134</v>
      </c>
      <c r="E213" s="210" t="s">
        <v>19</v>
      </c>
      <c r="F213" s="211" t="s">
        <v>143</v>
      </c>
      <c r="G213" s="209"/>
      <c r="H213" s="212">
        <v>124.41</v>
      </c>
      <c r="I213" s="213"/>
      <c r="J213" s="209"/>
      <c r="K213" s="209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134</v>
      </c>
      <c r="AU213" s="218" t="s">
        <v>82</v>
      </c>
      <c r="AV213" s="15" t="s">
        <v>144</v>
      </c>
      <c r="AW213" s="15" t="s">
        <v>33</v>
      </c>
      <c r="AX213" s="15" t="s">
        <v>80</v>
      </c>
      <c r="AY213" s="218" t="s">
        <v>126</v>
      </c>
    </row>
    <row r="214" spans="1:65" s="2" customFormat="1" ht="33" customHeight="1">
      <c r="A214" s="34"/>
      <c r="B214" s="35"/>
      <c r="C214" s="173" t="s">
        <v>271</v>
      </c>
      <c r="D214" s="173" t="s">
        <v>128</v>
      </c>
      <c r="E214" s="174" t="s">
        <v>272</v>
      </c>
      <c r="F214" s="175" t="s">
        <v>273</v>
      </c>
      <c r="G214" s="176" t="s">
        <v>131</v>
      </c>
      <c r="H214" s="177">
        <v>60.18</v>
      </c>
      <c r="I214" s="178"/>
      <c r="J214" s="179">
        <f>ROUND(I214*H214,2)</f>
        <v>0</v>
      </c>
      <c r="K214" s="175" t="s">
        <v>147</v>
      </c>
      <c r="L214" s="39"/>
      <c r="M214" s="180" t="s">
        <v>19</v>
      </c>
      <c r="N214" s="181" t="s">
        <v>43</v>
      </c>
      <c r="O214" s="64"/>
      <c r="P214" s="182">
        <f>O214*H214</f>
        <v>0</v>
      </c>
      <c r="Q214" s="182">
        <v>0.069</v>
      </c>
      <c r="R214" s="182">
        <f>Q214*H214</f>
        <v>4.15242</v>
      </c>
      <c r="S214" s="182">
        <v>0</v>
      </c>
      <c r="T214" s="183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4" t="s">
        <v>144</v>
      </c>
      <c r="AT214" s="184" t="s">
        <v>128</v>
      </c>
      <c r="AU214" s="184" t="s">
        <v>82</v>
      </c>
      <c r="AY214" s="17" t="s">
        <v>126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7" t="s">
        <v>80</v>
      </c>
      <c r="BK214" s="185">
        <f>ROUND(I214*H214,2)</f>
        <v>0</v>
      </c>
      <c r="BL214" s="17" t="s">
        <v>144</v>
      </c>
      <c r="BM214" s="184" t="s">
        <v>274</v>
      </c>
    </row>
    <row r="215" spans="1:47" s="2" customFormat="1" ht="11.25">
      <c r="A215" s="34"/>
      <c r="B215" s="35"/>
      <c r="C215" s="36"/>
      <c r="D215" s="219" t="s">
        <v>149</v>
      </c>
      <c r="E215" s="36"/>
      <c r="F215" s="220" t="s">
        <v>275</v>
      </c>
      <c r="G215" s="36"/>
      <c r="H215" s="36"/>
      <c r="I215" s="221"/>
      <c r="J215" s="36"/>
      <c r="K215" s="36"/>
      <c r="L215" s="39"/>
      <c r="M215" s="222"/>
      <c r="N215" s="223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149</v>
      </c>
      <c r="AU215" s="17" t="s">
        <v>82</v>
      </c>
    </row>
    <row r="216" spans="2:51" s="13" customFormat="1" ht="11.25">
      <c r="B216" s="186"/>
      <c r="C216" s="187"/>
      <c r="D216" s="188" t="s">
        <v>134</v>
      </c>
      <c r="E216" s="189" t="s">
        <v>19</v>
      </c>
      <c r="F216" s="190" t="s">
        <v>276</v>
      </c>
      <c r="G216" s="187"/>
      <c r="H216" s="189" t="s">
        <v>19</v>
      </c>
      <c r="I216" s="191"/>
      <c r="J216" s="187"/>
      <c r="K216" s="187"/>
      <c r="L216" s="192"/>
      <c r="M216" s="193"/>
      <c r="N216" s="194"/>
      <c r="O216" s="194"/>
      <c r="P216" s="194"/>
      <c r="Q216" s="194"/>
      <c r="R216" s="194"/>
      <c r="S216" s="194"/>
      <c r="T216" s="195"/>
      <c r="AT216" s="196" t="s">
        <v>134</v>
      </c>
      <c r="AU216" s="196" t="s">
        <v>82</v>
      </c>
      <c r="AV216" s="13" t="s">
        <v>80</v>
      </c>
      <c r="AW216" s="13" t="s">
        <v>33</v>
      </c>
      <c r="AX216" s="13" t="s">
        <v>72</v>
      </c>
      <c r="AY216" s="196" t="s">
        <v>126</v>
      </c>
    </row>
    <row r="217" spans="2:51" s="14" customFormat="1" ht="11.25">
      <c r="B217" s="197"/>
      <c r="C217" s="198"/>
      <c r="D217" s="188" t="s">
        <v>134</v>
      </c>
      <c r="E217" s="199" t="s">
        <v>19</v>
      </c>
      <c r="F217" s="200" t="s">
        <v>153</v>
      </c>
      <c r="G217" s="198"/>
      <c r="H217" s="201">
        <v>60.18</v>
      </c>
      <c r="I217" s="202"/>
      <c r="J217" s="198"/>
      <c r="K217" s="198"/>
      <c r="L217" s="203"/>
      <c r="M217" s="204"/>
      <c r="N217" s="205"/>
      <c r="O217" s="205"/>
      <c r="P217" s="205"/>
      <c r="Q217" s="205"/>
      <c r="R217" s="205"/>
      <c r="S217" s="205"/>
      <c r="T217" s="206"/>
      <c r="AT217" s="207" t="s">
        <v>134</v>
      </c>
      <c r="AU217" s="207" t="s">
        <v>82</v>
      </c>
      <c r="AV217" s="14" t="s">
        <v>82</v>
      </c>
      <c r="AW217" s="14" t="s">
        <v>33</v>
      </c>
      <c r="AX217" s="14" t="s">
        <v>72</v>
      </c>
      <c r="AY217" s="207" t="s">
        <v>126</v>
      </c>
    </row>
    <row r="218" spans="2:51" s="15" customFormat="1" ht="11.25">
      <c r="B218" s="208"/>
      <c r="C218" s="209"/>
      <c r="D218" s="188" t="s">
        <v>134</v>
      </c>
      <c r="E218" s="210" t="s">
        <v>19</v>
      </c>
      <c r="F218" s="211" t="s">
        <v>143</v>
      </c>
      <c r="G218" s="209"/>
      <c r="H218" s="212">
        <v>60.18</v>
      </c>
      <c r="I218" s="213"/>
      <c r="J218" s="209"/>
      <c r="K218" s="209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134</v>
      </c>
      <c r="AU218" s="218" t="s">
        <v>82</v>
      </c>
      <c r="AV218" s="15" t="s">
        <v>144</v>
      </c>
      <c r="AW218" s="15" t="s">
        <v>33</v>
      </c>
      <c r="AX218" s="15" t="s">
        <v>80</v>
      </c>
      <c r="AY218" s="218" t="s">
        <v>126</v>
      </c>
    </row>
    <row r="219" spans="1:65" s="2" customFormat="1" ht="33" customHeight="1">
      <c r="A219" s="34"/>
      <c r="B219" s="35"/>
      <c r="C219" s="173" t="s">
        <v>277</v>
      </c>
      <c r="D219" s="173" t="s">
        <v>128</v>
      </c>
      <c r="E219" s="174" t="s">
        <v>278</v>
      </c>
      <c r="F219" s="175" t="s">
        <v>279</v>
      </c>
      <c r="G219" s="176" t="s">
        <v>131</v>
      </c>
      <c r="H219" s="177">
        <v>113.1</v>
      </c>
      <c r="I219" s="178"/>
      <c r="J219" s="179">
        <f>ROUND(I219*H219,2)</f>
        <v>0</v>
      </c>
      <c r="K219" s="175" t="s">
        <v>147</v>
      </c>
      <c r="L219" s="39"/>
      <c r="M219" s="180" t="s">
        <v>19</v>
      </c>
      <c r="N219" s="181" t="s">
        <v>43</v>
      </c>
      <c r="O219" s="64"/>
      <c r="P219" s="182">
        <f>O219*H219</f>
        <v>0</v>
      </c>
      <c r="Q219" s="182">
        <v>0.092</v>
      </c>
      <c r="R219" s="182">
        <f>Q219*H219</f>
        <v>10.405199999999999</v>
      </c>
      <c r="S219" s="182">
        <v>0</v>
      </c>
      <c r="T219" s="183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4" t="s">
        <v>144</v>
      </c>
      <c r="AT219" s="184" t="s">
        <v>128</v>
      </c>
      <c r="AU219" s="184" t="s">
        <v>82</v>
      </c>
      <c r="AY219" s="17" t="s">
        <v>126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17" t="s">
        <v>80</v>
      </c>
      <c r="BK219" s="185">
        <f>ROUND(I219*H219,2)</f>
        <v>0</v>
      </c>
      <c r="BL219" s="17" t="s">
        <v>144</v>
      </c>
      <c r="BM219" s="184" t="s">
        <v>280</v>
      </c>
    </row>
    <row r="220" spans="1:47" s="2" customFormat="1" ht="11.25">
      <c r="A220" s="34"/>
      <c r="B220" s="35"/>
      <c r="C220" s="36"/>
      <c r="D220" s="219" t="s">
        <v>149</v>
      </c>
      <c r="E220" s="36"/>
      <c r="F220" s="220" t="s">
        <v>281</v>
      </c>
      <c r="G220" s="36"/>
      <c r="H220" s="36"/>
      <c r="I220" s="221"/>
      <c r="J220" s="36"/>
      <c r="K220" s="36"/>
      <c r="L220" s="39"/>
      <c r="M220" s="222"/>
      <c r="N220" s="223"/>
      <c r="O220" s="64"/>
      <c r="P220" s="64"/>
      <c r="Q220" s="64"/>
      <c r="R220" s="64"/>
      <c r="S220" s="64"/>
      <c r="T220" s="65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149</v>
      </c>
      <c r="AU220" s="17" t="s">
        <v>82</v>
      </c>
    </row>
    <row r="221" spans="2:51" s="13" customFormat="1" ht="11.25">
      <c r="B221" s="186"/>
      <c r="C221" s="187"/>
      <c r="D221" s="188" t="s">
        <v>134</v>
      </c>
      <c r="E221" s="189" t="s">
        <v>19</v>
      </c>
      <c r="F221" s="190" t="s">
        <v>282</v>
      </c>
      <c r="G221" s="187"/>
      <c r="H221" s="189" t="s">
        <v>19</v>
      </c>
      <c r="I221" s="191"/>
      <c r="J221" s="187"/>
      <c r="K221" s="187"/>
      <c r="L221" s="192"/>
      <c r="M221" s="193"/>
      <c r="N221" s="194"/>
      <c r="O221" s="194"/>
      <c r="P221" s="194"/>
      <c r="Q221" s="194"/>
      <c r="R221" s="194"/>
      <c r="S221" s="194"/>
      <c r="T221" s="195"/>
      <c r="AT221" s="196" t="s">
        <v>134</v>
      </c>
      <c r="AU221" s="196" t="s">
        <v>82</v>
      </c>
      <c r="AV221" s="13" t="s">
        <v>80</v>
      </c>
      <c r="AW221" s="13" t="s">
        <v>33</v>
      </c>
      <c r="AX221" s="13" t="s">
        <v>72</v>
      </c>
      <c r="AY221" s="196" t="s">
        <v>126</v>
      </c>
    </row>
    <row r="222" spans="2:51" s="13" customFormat="1" ht="11.25">
      <c r="B222" s="186"/>
      <c r="C222" s="187"/>
      <c r="D222" s="188" t="s">
        <v>134</v>
      </c>
      <c r="E222" s="189" t="s">
        <v>19</v>
      </c>
      <c r="F222" s="190" t="s">
        <v>270</v>
      </c>
      <c r="G222" s="187"/>
      <c r="H222" s="189" t="s">
        <v>19</v>
      </c>
      <c r="I222" s="191"/>
      <c r="J222" s="187"/>
      <c r="K222" s="187"/>
      <c r="L222" s="192"/>
      <c r="M222" s="193"/>
      <c r="N222" s="194"/>
      <c r="O222" s="194"/>
      <c r="P222" s="194"/>
      <c r="Q222" s="194"/>
      <c r="R222" s="194"/>
      <c r="S222" s="194"/>
      <c r="T222" s="195"/>
      <c r="AT222" s="196" t="s">
        <v>134</v>
      </c>
      <c r="AU222" s="196" t="s">
        <v>82</v>
      </c>
      <c r="AV222" s="13" t="s">
        <v>80</v>
      </c>
      <c r="AW222" s="13" t="s">
        <v>33</v>
      </c>
      <c r="AX222" s="13" t="s">
        <v>72</v>
      </c>
      <c r="AY222" s="196" t="s">
        <v>126</v>
      </c>
    </row>
    <row r="223" spans="2:51" s="14" customFormat="1" ht="11.25">
      <c r="B223" s="197"/>
      <c r="C223" s="198"/>
      <c r="D223" s="188" t="s">
        <v>134</v>
      </c>
      <c r="E223" s="199" t="s">
        <v>19</v>
      </c>
      <c r="F223" s="200" t="s">
        <v>283</v>
      </c>
      <c r="G223" s="198"/>
      <c r="H223" s="201">
        <v>113.1</v>
      </c>
      <c r="I223" s="202"/>
      <c r="J223" s="198"/>
      <c r="K223" s="198"/>
      <c r="L223" s="203"/>
      <c r="M223" s="204"/>
      <c r="N223" s="205"/>
      <c r="O223" s="205"/>
      <c r="P223" s="205"/>
      <c r="Q223" s="205"/>
      <c r="R223" s="205"/>
      <c r="S223" s="205"/>
      <c r="T223" s="206"/>
      <c r="AT223" s="207" t="s">
        <v>134</v>
      </c>
      <c r="AU223" s="207" t="s">
        <v>82</v>
      </c>
      <c r="AV223" s="14" t="s">
        <v>82</v>
      </c>
      <c r="AW223" s="14" t="s">
        <v>33</v>
      </c>
      <c r="AX223" s="14" t="s">
        <v>72</v>
      </c>
      <c r="AY223" s="207" t="s">
        <v>126</v>
      </c>
    </row>
    <row r="224" spans="2:51" s="15" customFormat="1" ht="11.25">
      <c r="B224" s="208"/>
      <c r="C224" s="209"/>
      <c r="D224" s="188" t="s">
        <v>134</v>
      </c>
      <c r="E224" s="210" t="s">
        <v>19</v>
      </c>
      <c r="F224" s="211" t="s">
        <v>143</v>
      </c>
      <c r="G224" s="209"/>
      <c r="H224" s="212">
        <v>113.1</v>
      </c>
      <c r="I224" s="213"/>
      <c r="J224" s="209"/>
      <c r="K224" s="209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134</v>
      </c>
      <c r="AU224" s="218" t="s">
        <v>82</v>
      </c>
      <c r="AV224" s="15" t="s">
        <v>144</v>
      </c>
      <c r="AW224" s="15" t="s">
        <v>33</v>
      </c>
      <c r="AX224" s="15" t="s">
        <v>80</v>
      </c>
      <c r="AY224" s="218" t="s">
        <v>126</v>
      </c>
    </row>
    <row r="225" spans="1:65" s="2" customFormat="1" ht="33" customHeight="1">
      <c r="A225" s="34"/>
      <c r="B225" s="35"/>
      <c r="C225" s="173" t="s">
        <v>7</v>
      </c>
      <c r="D225" s="173" t="s">
        <v>128</v>
      </c>
      <c r="E225" s="174" t="s">
        <v>284</v>
      </c>
      <c r="F225" s="175" t="s">
        <v>285</v>
      </c>
      <c r="G225" s="176" t="s">
        <v>131</v>
      </c>
      <c r="H225" s="177">
        <v>169.994</v>
      </c>
      <c r="I225" s="178"/>
      <c r="J225" s="179">
        <f>ROUND(I225*H225,2)</f>
        <v>0</v>
      </c>
      <c r="K225" s="175" t="s">
        <v>147</v>
      </c>
      <c r="L225" s="39"/>
      <c r="M225" s="180" t="s">
        <v>19</v>
      </c>
      <c r="N225" s="181" t="s">
        <v>43</v>
      </c>
      <c r="O225" s="64"/>
      <c r="P225" s="182">
        <f>O225*H225</f>
        <v>0</v>
      </c>
      <c r="Q225" s="182">
        <v>0.345</v>
      </c>
      <c r="R225" s="182">
        <f>Q225*H225</f>
        <v>58.647929999999995</v>
      </c>
      <c r="S225" s="182">
        <v>0</v>
      </c>
      <c r="T225" s="18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4" t="s">
        <v>144</v>
      </c>
      <c r="AT225" s="184" t="s">
        <v>128</v>
      </c>
      <c r="AU225" s="184" t="s">
        <v>82</v>
      </c>
      <c r="AY225" s="17" t="s">
        <v>126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7" t="s">
        <v>80</v>
      </c>
      <c r="BK225" s="185">
        <f>ROUND(I225*H225,2)</f>
        <v>0</v>
      </c>
      <c r="BL225" s="17" t="s">
        <v>144</v>
      </c>
      <c r="BM225" s="184" t="s">
        <v>286</v>
      </c>
    </row>
    <row r="226" spans="1:47" s="2" customFormat="1" ht="11.25">
      <c r="A226" s="34"/>
      <c r="B226" s="35"/>
      <c r="C226" s="36"/>
      <c r="D226" s="219" t="s">
        <v>149</v>
      </c>
      <c r="E226" s="36"/>
      <c r="F226" s="220" t="s">
        <v>287</v>
      </c>
      <c r="G226" s="36"/>
      <c r="H226" s="36"/>
      <c r="I226" s="221"/>
      <c r="J226" s="36"/>
      <c r="K226" s="36"/>
      <c r="L226" s="39"/>
      <c r="M226" s="222"/>
      <c r="N226" s="223"/>
      <c r="O226" s="64"/>
      <c r="P226" s="64"/>
      <c r="Q226" s="64"/>
      <c r="R226" s="64"/>
      <c r="S226" s="64"/>
      <c r="T226" s="6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149</v>
      </c>
      <c r="AU226" s="17" t="s">
        <v>82</v>
      </c>
    </row>
    <row r="227" spans="2:51" s="13" customFormat="1" ht="11.25">
      <c r="B227" s="186"/>
      <c r="C227" s="187"/>
      <c r="D227" s="188" t="s">
        <v>134</v>
      </c>
      <c r="E227" s="189" t="s">
        <v>19</v>
      </c>
      <c r="F227" s="190" t="s">
        <v>288</v>
      </c>
      <c r="G227" s="187"/>
      <c r="H227" s="189" t="s">
        <v>19</v>
      </c>
      <c r="I227" s="191"/>
      <c r="J227" s="187"/>
      <c r="K227" s="187"/>
      <c r="L227" s="192"/>
      <c r="M227" s="193"/>
      <c r="N227" s="194"/>
      <c r="O227" s="194"/>
      <c r="P227" s="194"/>
      <c r="Q227" s="194"/>
      <c r="R227" s="194"/>
      <c r="S227" s="194"/>
      <c r="T227" s="195"/>
      <c r="AT227" s="196" t="s">
        <v>134</v>
      </c>
      <c r="AU227" s="196" t="s">
        <v>82</v>
      </c>
      <c r="AV227" s="13" t="s">
        <v>80</v>
      </c>
      <c r="AW227" s="13" t="s">
        <v>33</v>
      </c>
      <c r="AX227" s="13" t="s">
        <v>72</v>
      </c>
      <c r="AY227" s="196" t="s">
        <v>126</v>
      </c>
    </row>
    <row r="228" spans="2:51" s="13" customFormat="1" ht="11.25">
      <c r="B228" s="186"/>
      <c r="C228" s="187"/>
      <c r="D228" s="188" t="s">
        <v>134</v>
      </c>
      <c r="E228" s="189" t="s">
        <v>19</v>
      </c>
      <c r="F228" s="190" t="s">
        <v>137</v>
      </c>
      <c r="G228" s="187"/>
      <c r="H228" s="189" t="s">
        <v>19</v>
      </c>
      <c r="I228" s="191"/>
      <c r="J228" s="187"/>
      <c r="K228" s="187"/>
      <c r="L228" s="192"/>
      <c r="M228" s="193"/>
      <c r="N228" s="194"/>
      <c r="O228" s="194"/>
      <c r="P228" s="194"/>
      <c r="Q228" s="194"/>
      <c r="R228" s="194"/>
      <c r="S228" s="194"/>
      <c r="T228" s="195"/>
      <c r="AT228" s="196" t="s">
        <v>134</v>
      </c>
      <c r="AU228" s="196" t="s">
        <v>82</v>
      </c>
      <c r="AV228" s="13" t="s">
        <v>80</v>
      </c>
      <c r="AW228" s="13" t="s">
        <v>33</v>
      </c>
      <c r="AX228" s="13" t="s">
        <v>72</v>
      </c>
      <c r="AY228" s="196" t="s">
        <v>126</v>
      </c>
    </row>
    <row r="229" spans="2:51" s="14" customFormat="1" ht="11.25">
      <c r="B229" s="197"/>
      <c r="C229" s="198"/>
      <c r="D229" s="188" t="s">
        <v>134</v>
      </c>
      <c r="E229" s="199" t="s">
        <v>19</v>
      </c>
      <c r="F229" s="200" t="s">
        <v>289</v>
      </c>
      <c r="G229" s="198"/>
      <c r="H229" s="201">
        <v>169.994</v>
      </c>
      <c r="I229" s="202"/>
      <c r="J229" s="198"/>
      <c r="K229" s="198"/>
      <c r="L229" s="203"/>
      <c r="M229" s="204"/>
      <c r="N229" s="205"/>
      <c r="O229" s="205"/>
      <c r="P229" s="205"/>
      <c r="Q229" s="205"/>
      <c r="R229" s="205"/>
      <c r="S229" s="205"/>
      <c r="T229" s="206"/>
      <c r="AT229" s="207" t="s">
        <v>134</v>
      </c>
      <c r="AU229" s="207" t="s">
        <v>82</v>
      </c>
      <c r="AV229" s="14" t="s">
        <v>82</v>
      </c>
      <c r="AW229" s="14" t="s">
        <v>33</v>
      </c>
      <c r="AX229" s="14" t="s">
        <v>72</v>
      </c>
      <c r="AY229" s="207" t="s">
        <v>126</v>
      </c>
    </row>
    <row r="230" spans="2:51" s="15" customFormat="1" ht="11.25">
      <c r="B230" s="208"/>
      <c r="C230" s="209"/>
      <c r="D230" s="188" t="s">
        <v>134</v>
      </c>
      <c r="E230" s="210" t="s">
        <v>19</v>
      </c>
      <c r="F230" s="211" t="s">
        <v>143</v>
      </c>
      <c r="G230" s="209"/>
      <c r="H230" s="212">
        <v>169.994</v>
      </c>
      <c r="I230" s="213"/>
      <c r="J230" s="209"/>
      <c r="K230" s="209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134</v>
      </c>
      <c r="AU230" s="218" t="s">
        <v>82</v>
      </c>
      <c r="AV230" s="15" t="s">
        <v>144</v>
      </c>
      <c r="AW230" s="15" t="s">
        <v>33</v>
      </c>
      <c r="AX230" s="15" t="s">
        <v>80</v>
      </c>
      <c r="AY230" s="218" t="s">
        <v>126</v>
      </c>
    </row>
    <row r="231" spans="1:65" s="2" customFormat="1" ht="44.25" customHeight="1">
      <c r="A231" s="34"/>
      <c r="B231" s="35"/>
      <c r="C231" s="173" t="s">
        <v>290</v>
      </c>
      <c r="D231" s="173" t="s">
        <v>128</v>
      </c>
      <c r="E231" s="174" t="s">
        <v>291</v>
      </c>
      <c r="F231" s="175" t="s">
        <v>292</v>
      </c>
      <c r="G231" s="176" t="s">
        <v>131</v>
      </c>
      <c r="H231" s="177">
        <v>113.1</v>
      </c>
      <c r="I231" s="178"/>
      <c r="J231" s="179">
        <f>ROUND(I231*H231,2)</f>
        <v>0</v>
      </c>
      <c r="K231" s="175" t="s">
        <v>147</v>
      </c>
      <c r="L231" s="39"/>
      <c r="M231" s="180" t="s">
        <v>19</v>
      </c>
      <c r="N231" s="181" t="s">
        <v>43</v>
      </c>
      <c r="O231" s="64"/>
      <c r="P231" s="182">
        <f>O231*H231</f>
        <v>0</v>
      </c>
      <c r="Q231" s="182">
        <v>0.10373</v>
      </c>
      <c r="R231" s="182">
        <f>Q231*H231</f>
        <v>11.731863</v>
      </c>
      <c r="S231" s="182">
        <v>0</v>
      </c>
      <c r="T231" s="183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4" t="s">
        <v>144</v>
      </c>
      <c r="AT231" s="184" t="s">
        <v>128</v>
      </c>
      <c r="AU231" s="184" t="s">
        <v>82</v>
      </c>
      <c r="AY231" s="17" t="s">
        <v>126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7" t="s">
        <v>80</v>
      </c>
      <c r="BK231" s="185">
        <f>ROUND(I231*H231,2)</f>
        <v>0</v>
      </c>
      <c r="BL231" s="17" t="s">
        <v>144</v>
      </c>
      <c r="BM231" s="184" t="s">
        <v>293</v>
      </c>
    </row>
    <row r="232" spans="1:47" s="2" customFormat="1" ht="11.25">
      <c r="A232" s="34"/>
      <c r="B232" s="35"/>
      <c r="C232" s="36"/>
      <c r="D232" s="219" t="s">
        <v>149</v>
      </c>
      <c r="E232" s="36"/>
      <c r="F232" s="220" t="s">
        <v>294</v>
      </c>
      <c r="G232" s="36"/>
      <c r="H232" s="36"/>
      <c r="I232" s="221"/>
      <c r="J232" s="36"/>
      <c r="K232" s="36"/>
      <c r="L232" s="39"/>
      <c r="M232" s="222"/>
      <c r="N232" s="223"/>
      <c r="O232" s="64"/>
      <c r="P232" s="64"/>
      <c r="Q232" s="64"/>
      <c r="R232" s="64"/>
      <c r="S232" s="64"/>
      <c r="T232" s="65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149</v>
      </c>
      <c r="AU232" s="17" t="s">
        <v>82</v>
      </c>
    </row>
    <row r="233" spans="2:51" s="13" customFormat="1" ht="11.25">
      <c r="B233" s="186"/>
      <c r="C233" s="187"/>
      <c r="D233" s="188" t="s">
        <v>134</v>
      </c>
      <c r="E233" s="189" t="s">
        <v>19</v>
      </c>
      <c r="F233" s="190" t="s">
        <v>270</v>
      </c>
      <c r="G233" s="187"/>
      <c r="H233" s="189" t="s">
        <v>19</v>
      </c>
      <c r="I233" s="191"/>
      <c r="J233" s="187"/>
      <c r="K233" s="187"/>
      <c r="L233" s="192"/>
      <c r="M233" s="193"/>
      <c r="N233" s="194"/>
      <c r="O233" s="194"/>
      <c r="P233" s="194"/>
      <c r="Q233" s="194"/>
      <c r="R233" s="194"/>
      <c r="S233" s="194"/>
      <c r="T233" s="195"/>
      <c r="AT233" s="196" t="s">
        <v>134</v>
      </c>
      <c r="AU233" s="196" t="s">
        <v>82</v>
      </c>
      <c r="AV233" s="13" t="s">
        <v>80</v>
      </c>
      <c r="AW233" s="13" t="s">
        <v>33</v>
      </c>
      <c r="AX233" s="13" t="s">
        <v>72</v>
      </c>
      <c r="AY233" s="196" t="s">
        <v>126</v>
      </c>
    </row>
    <row r="234" spans="2:51" s="14" customFormat="1" ht="11.25">
      <c r="B234" s="197"/>
      <c r="C234" s="198"/>
      <c r="D234" s="188" t="s">
        <v>134</v>
      </c>
      <c r="E234" s="199" t="s">
        <v>19</v>
      </c>
      <c r="F234" s="200" t="s">
        <v>283</v>
      </c>
      <c r="G234" s="198"/>
      <c r="H234" s="201">
        <v>113.1</v>
      </c>
      <c r="I234" s="202"/>
      <c r="J234" s="198"/>
      <c r="K234" s="198"/>
      <c r="L234" s="203"/>
      <c r="M234" s="204"/>
      <c r="N234" s="205"/>
      <c r="O234" s="205"/>
      <c r="P234" s="205"/>
      <c r="Q234" s="205"/>
      <c r="R234" s="205"/>
      <c r="S234" s="205"/>
      <c r="T234" s="206"/>
      <c r="AT234" s="207" t="s">
        <v>134</v>
      </c>
      <c r="AU234" s="207" t="s">
        <v>82</v>
      </c>
      <c r="AV234" s="14" t="s">
        <v>82</v>
      </c>
      <c r="AW234" s="14" t="s">
        <v>33</v>
      </c>
      <c r="AX234" s="14" t="s">
        <v>72</v>
      </c>
      <c r="AY234" s="207" t="s">
        <v>126</v>
      </c>
    </row>
    <row r="235" spans="2:51" s="15" customFormat="1" ht="11.25">
      <c r="B235" s="208"/>
      <c r="C235" s="209"/>
      <c r="D235" s="188" t="s">
        <v>134</v>
      </c>
      <c r="E235" s="210" t="s">
        <v>19</v>
      </c>
      <c r="F235" s="211" t="s">
        <v>143</v>
      </c>
      <c r="G235" s="209"/>
      <c r="H235" s="212">
        <v>113.1</v>
      </c>
      <c r="I235" s="213"/>
      <c r="J235" s="209"/>
      <c r="K235" s="209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134</v>
      </c>
      <c r="AU235" s="218" t="s">
        <v>82</v>
      </c>
      <c r="AV235" s="15" t="s">
        <v>144</v>
      </c>
      <c r="AW235" s="15" t="s">
        <v>33</v>
      </c>
      <c r="AX235" s="15" t="s">
        <v>80</v>
      </c>
      <c r="AY235" s="218" t="s">
        <v>126</v>
      </c>
    </row>
    <row r="236" spans="1:65" s="2" customFormat="1" ht="44.25" customHeight="1">
      <c r="A236" s="34"/>
      <c r="B236" s="35"/>
      <c r="C236" s="173" t="s">
        <v>295</v>
      </c>
      <c r="D236" s="173" t="s">
        <v>128</v>
      </c>
      <c r="E236" s="174" t="s">
        <v>296</v>
      </c>
      <c r="F236" s="175" t="s">
        <v>297</v>
      </c>
      <c r="G236" s="176" t="s">
        <v>131</v>
      </c>
      <c r="H236" s="177">
        <v>113.1</v>
      </c>
      <c r="I236" s="178"/>
      <c r="J236" s="179">
        <f>ROUND(I236*H236,2)</f>
        <v>0</v>
      </c>
      <c r="K236" s="175" t="s">
        <v>147</v>
      </c>
      <c r="L236" s="39"/>
      <c r="M236" s="180" t="s">
        <v>19</v>
      </c>
      <c r="N236" s="181" t="s">
        <v>43</v>
      </c>
      <c r="O236" s="64"/>
      <c r="P236" s="182">
        <f>O236*H236</f>
        <v>0</v>
      </c>
      <c r="Q236" s="182">
        <v>0.12966</v>
      </c>
      <c r="R236" s="182">
        <f>Q236*H236</f>
        <v>14.664546</v>
      </c>
      <c r="S236" s="182">
        <v>0</v>
      </c>
      <c r="T236" s="183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4" t="s">
        <v>144</v>
      </c>
      <c r="AT236" s="184" t="s">
        <v>128</v>
      </c>
      <c r="AU236" s="184" t="s">
        <v>82</v>
      </c>
      <c r="AY236" s="17" t="s">
        <v>126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17" t="s">
        <v>80</v>
      </c>
      <c r="BK236" s="185">
        <f>ROUND(I236*H236,2)</f>
        <v>0</v>
      </c>
      <c r="BL236" s="17" t="s">
        <v>144</v>
      </c>
      <c r="BM236" s="184" t="s">
        <v>298</v>
      </c>
    </row>
    <row r="237" spans="1:47" s="2" customFormat="1" ht="11.25">
      <c r="A237" s="34"/>
      <c r="B237" s="35"/>
      <c r="C237" s="36"/>
      <c r="D237" s="219" t="s">
        <v>149</v>
      </c>
      <c r="E237" s="36"/>
      <c r="F237" s="220" t="s">
        <v>299</v>
      </c>
      <c r="G237" s="36"/>
      <c r="H237" s="36"/>
      <c r="I237" s="221"/>
      <c r="J237" s="36"/>
      <c r="K237" s="36"/>
      <c r="L237" s="39"/>
      <c r="M237" s="222"/>
      <c r="N237" s="223"/>
      <c r="O237" s="64"/>
      <c r="P237" s="64"/>
      <c r="Q237" s="64"/>
      <c r="R237" s="64"/>
      <c r="S237" s="64"/>
      <c r="T237" s="65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149</v>
      </c>
      <c r="AU237" s="17" t="s">
        <v>82</v>
      </c>
    </row>
    <row r="238" spans="2:51" s="13" customFormat="1" ht="11.25">
      <c r="B238" s="186"/>
      <c r="C238" s="187"/>
      <c r="D238" s="188" t="s">
        <v>134</v>
      </c>
      <c r="E238" s="189" t="s">
        <v>19</v>
      </c>
      <c r="F238" s="190" t="s">
        <v>270</v>
      </c>
      <c r="G238" s="187"/>
      <c r="H238" s="189" t="s">
        <v>19</v>
      </c>
      <c r="I238" s="191"/>
      <c r="J238" s="187"/>
      <c r="K238" s="187"/>
      <c r="L238" s="192"/>
      <c r="M238" s="193"/>
      <c r="N238" s="194"/>
      <c r="O238" s="194"/>
      <c r="P238" s="194"/>
      <c r="Q238" s="194"/>
      <c r="R238" s="194"/>
      <c r="S238" s="194"/>
      <c r="T238" s="195"/>
      <c r="AT238" s="196" t="s">
        <v>134</v>
      </c>
      <c r="AU238" s="196" t="s">
        <v>82</v>
      </c>
      <c r="AV238" s="13" t="s">
        <v>80</v>
      </c>
      <c r="AW238" s="13" t="s">
        <v>33</v>
      </c>
      <c r="AX238" s="13" t="s">
        <v>72</v>
      </c>
      <c r="AY238" s="196" t="s">
        <v>126</v>
      </c>
    </row>
    <row r="239" spans="2:51" s="14" customFormat="1" ht="11.25">
      <c r="B239" s="197"/>
      <c r="C239" s="198"/>
      <c r="D239" s="188" t="s">
        <v>134</v>
      </c>
      <c r="E239" s="199" t="s">
        <v>19</v>
      </c>
      <c r="F239" s="200" t="s">
        <v>283</v>
      </c>
      <c r="G239" s="198"/>
      <c r="H239" s="201">
        <v>113.1</v>
      </c>
      <c r="I239" s="202"/>
      <c r="J239" s="198"/>
      <c r="K239" s="198"/>
      <c r="L239" s="203"/>
      <c r="M239" s="204"/>
      <c r="N239" s="205"/>
      <c r="O239" s="205"/>
      <c r="P239" s="205"/>
      <c r="Q239" s="205"/>
      <c r="R239" s="205"/>
      <c r="S239" s="205"/>
      <c r="T239" s="206"/>
      <c r="AT239" s="207" t="s">
        <v>134</v>
      </c>
      <c r="AU239" s="207" t="s">
        <v>82</v>
      </c>
      <c r="AV239" s="14" t="s">
        <v>82</v>
      </c>
      <c r="AW239" s="14" t="s">
        <v>33</v>
      </c>
      <c r="AX239" s="14" t="s">
        <v>72</v>
      </c>
      <c r="AY239" s="207" t="s">
        <v>126</v>
      </c>
    </row>
    <row r="240" spans="2:51" s="15" customFormat="1" ht="11.25">
      <c r="B240" s="208"/>
      <c r="C240" s="209"/>
      <c r="D240" s="188" t="s">
        <v>134</v>
      </c>
      <c r="E240" s="210" t="s">
        <v>19</v>
      </c>
      <c r="F240" s="211" t="s">
        <v>143</v>
      </c>
      <c r="G240" s="209"/>
      <c r="H240" s="212">
        <v>113.1</v>
      </c>
      <c r="I240" s="213"/>
      <c r="J240" s="209"/>
      <c r="K240" s="209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134</v>
      </c>
      <c r="AU240" s="218" t="s">
        <v>82</v>
      </c>
      <c r="AV240" s="15" t="s">
        <v>144</v>
      </c>
      <c r="AW240" s="15" t="s">
        <v>33</v>
      </c>
      <c r="AX240" s="15" t="s">
        <v>80</v>
      </c>
      <c r="AY240" s="218" t="s">
        <v>126</v>
      </c>
    </row>
    <row r="241" spans="1:65" s="2" customFormat="1" ht="44.25" customHeight="1">
      <c r="A241" s="34"/>
      <c r="B241" s="35"/>
      <c r="C241" s="173" t="s">
        <v>300</v>
      </c>
      <c r="D241" s="173" t="s">
        <v>128</v>
      </c>
      <c r="E241" s="174" t="s">
        <v>301</v>
      </c>
      <c r="F241" s="175" t="s">
        <v>302</v>
      </c>
      <c r="G241" s="176" t="s">
        <v>131</v>
      </c>
      <c r="H241" s="177">
        <v>113.1</v>
      </c>
      <c r="I241" s="178"/>
      <c r="J241" s="179">
        <f>ROUND(I241*H241,2)</f>
        <v>0</v>
      </c>
      <c r="K241" s="175" t="s">
        <v>147</v>
      </c>
      <c r="L241" s="39"/>
      <c r="M241" s="180" t="s">
        <v>19</v>
      </c>
      <c r="N241" s="181" t="s">
        <v>43</v>
      </c>
      <c r="O241" s="64"/>
      <c r="P241" s="182">
        <f>O241*H241</f>
        <v>0</v>
      </c>
      <c r="Q241" s="182">
        <v>0.0154</v>
      </c>
      <c r="R241" s="182">
        <f>Q241*H241</f>
        <v>1.74174</v>
      </c>
      <c r="S241" s="182">
        <v>0</v>
      </c>
      <c r="T241" s="183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4" t="s">
        <v>144</v>
      </c>
      <c r="AT241" s="184" t="s">
        <v>128</v>
      </c>
      <c r="AU241" s="184" t="s">
        <v>82</v>
      </c>
      <c r="AY241" s="17" t="s">
        <v>126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17" t="s">
        <v>80</v>
      </c>
      <c r="BK241" s="185">
        <f>ROUND(I241*H241,2)</f>
        <v>0</v>
      </c>
      <c r="BL241" s="17" t="s">
        <v>144</v>
      </c>
      <c r="BM241" s="184" t="s">
        <v>303</v>
      </c>
    </row>
    <row r="242" spans="1:47" s="2" customFormat="1" ht="11.25">
      <c r="A242" s="34"/>
      <c r="B242" s="35"/>
      <c r="C242" s="36"/>
      <c r="D242" s="219" t="s">
        <v>149</v>
      </c>
      <c r="E242" s="36"/>
      <c r="F242" s="220" t="s">
        <v>304</v>
      </c>
      <c r="G242" s="36"/>
      <c r="H242" s="36"/>
      <c r="I242" s="221"/>
      <c r="J242" s="36"/>
      <c r="K242" s="36"/>
      <c r="L242" s="39"/>
      <c r="M242" s="222"/>
      <c r="N242" s="223"/>
      <c r="O242" s="64"/>
      <c r="P242" s="64"/>
      <c r="Q242" s="64"/>
      <c r="R242" s="64"/>
      <c r="S242" s="64"/>
      <c r="T242" s="65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149</v>
      </c>
      <c r="AU242" s="17" t="s">
        <v>82</v>
      </c>
    </row>
    <row r="243" spans="2:51" s="13" customFormat="1" ht="11.25">
      <c r="B243" s="186"/>
      <c r="C243" s="187"/>
      <c r="D243" s="188" t="s">
        <v>134</v>
      </c>
      <c r="E243" s="189" t="s">
        <v>19</v>
      </c>
      <c r="F243" s="190" t="s">
        <v>270</v>
      </c>
      <c r="G243" s="187"/>
      <c r="H243" s="189" t="s">
        <v>19</v>
      </c>
      <c r="I243" s="191"/>
      <c r="J243" s="187"/>
      <c r="K243" s="187"/>
      <c r="L243" s="192"/>
      <c r="M243" s="193"/>
      <c r="N243" s="194"/>
      <c r="O243" s="194"/>
      <c r="P243" s="194"/>
      <c r="Q243" s="194"/>
      <c r="R243" s="194"/>
      <c r="S243" s="194"/>
      <c r="T243" s="195"/>
      <c r="AT243" s="196" t="s">
        <v>134</v>
      </c>
      <c r="AU243" s="196" t="s">
        <v>82</v>
      </c>
      <c r="AV243" s="13" t="s">
        <v>80</v>
      </c>
      <c r="AW243" s="13" t="s">
        <v>33</v>
      </c>
      <c r="AX243" s="13" t="s">
        <v>72</v>
      </c>
      <c r="AY243" s="196" t="s">
        <v>126</v>
      </c>
    </row>
    <row r="244" spans="2:51" s="14" customFormat="1" ht="11.25">
      <c r="B244" s="197"/>
      <c r="C244" s="198"/>
      <c r="D244" s="188" t="s">
        <v>134</v>
      </c>
      <c r="E244" s="199" t="s">
        <v>19</v>
      </c>
      <c r="F244" s="200" t="s">
        <v>305</v>
      </c>
      <c r="G244" s="198"/>
      <c r="H244" s="201">
        <v>113.1</v>
      </c>
      <c r="I244" s="202"/>
      <c r="J244" s="198"/>
      <c r="K244" s="198"/>
      <c r="L244" s="203"/>
      <c r="M244" s="204"/>
      <c r="N244" s="205"/>
      <c r="O244" s="205"/>
      <c r="P244" s="205"/>
      <c r="Q244" s="205"/>
      <c r="R244" s="205"/>
      <c r="S244" s="205"/>
      <c r="T244" s="206"/>
      <c r="AT244" s="207" t="s">
        <v>134</v>
      </c>
      <c r="AU244" s="207" t="s">
        <v>82</v>
      </c>
      <c r="AV244" s="14" t="s">
        <v>82</v>
      </c>
      <c r="AW244" s="14" t="s">
        <v>33</v>
      </c>
      <c r="AX244" s="14" t="s">
        <v>72</v>
      </c>
      <c r="AY244" s="207" t="s">
        <v>126</v>
      </c>
    </row>
    <row r="245" spans="2:51" s="15" customFormat="1" ht="11.25">
      <c r="B245" s="208"/>
      <c r="C245" s="209"/>
      <c r="D245" s="188" t="s">
        <v>134</v>
      </c>
      <c r="E245" s="210" t="s">
        <v>19</v>
      </c>
      <c r="F245" s="211" t="s">
        <v>143</v>
      </c>
      <c r="G245" s="209"/>
      <c r="H245" s="212">
        <v>113.1</v>
      </c>
      <c r="I245" s="213"/>
      <c r="J245" s="209"/>
      <c r="K245" s="209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134</v>
      </c>
      <c r="AU245" s="218" t="s">
        <v>82</v>
      </c>
      <c r="AV245" s="15" t="s">
        <v>144</v>
      </c>
      <c r="AW245" s="15" t="s">
        <v>33</v>
      </c>
      <c r="AX245" s="15" t="s">
        <v>80</v>
      </c>
      <c r="AY245" s="218" t="s">
        <v>126</v>
      </c>
    </row>
    <row r="246" spans="1:65" s="2" customFormat="1" ht="78" customHeight="1">
      <c r="A246" s="34"/>
      <c r="B246" s="35"/>
      <c r="C246" s="173" t="s">
        <v>306</v>
      </c>
      <c r="D246" s="173" t="s">
        <v>128</v>
      </c>
      <c r="E246" s="174" t="s">
        <v>307</v>
      </c>
      <c r="F246" s="175" t="s">
        <v>308</v>
      </c>
      <c r="G246" s="176" t="s">
        <v>131</v>
      </c>
      <c r="H246" s="177">
        <v>237.06</v>
      </c>
      <c r="I246" s="178"/>
      <c r="J246" s="179">
        <f>ROUND(I246*H246,2)</f>
        <v>0</v>
      </c>
      <c r="K246" s="175" t="s">
        <v>147</v>
      </c>
      <c r="L246" s="39"/>
      <c r="M246" s="180" t="s">
        <v>19</v>
      </c>
      <c r="N246" s="181" t="s">
        <v>43</v>
      </c>
      <c r="O246" s="64"/>
      <c r="P246" s="182">
        <f>O246*H246</f>
        <v>0</v>
      </c>
      <c r="Q246" s="182">
        <v>0.08922</v>
      </c>
      <c r="R246" s="182">
        <f>Q246*H246</f>
        <v>21.1504932</v>
      </c>
      <c r="S246" s="182">
        <v>0</v>
      </c>
      <c r="T246" s="183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4" t="s">
        <v>144</v>
      </c>
      <c r="AT246" s="184" t="s">
        <v>128</v>
      </c>
      <c r="AU246" s="184" t="s">
        <v>82</v>
      </c>
      <c r="AY246" s="17" t="s">
        <v>126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17" t="s">
        <v>80</v>
      </c>
      <c r="BK246" s="185">
        <f>ROUND(I246*H246,2)</f>
        <v>0</v>
      </c>
      <c r="BL246" s="17" t="s">
        <v>144</v>
      </c>
      <c r="BM246" s="184" t="s">
        <v>309</v>
      </c>
    </row>
    <row r="247" spans="1:47" s="2" customFormat="1" ht="11.25">
      <c r="A247" s="34"/>
      <c r="B247" s="35"/>
      <c r="C247" s="36"/>
      <c r="D247" s="219" t="s">
        <v>149</v>
      </c>
      <c r="E247" s="36"/>
      <c r="F247" s="220" t="s">
        <v>310</v>
      </c>
      <c r="G247" s="36"/>
      <c r="H247" s="36"/>
      <c r="I247" s="221"/>
      <c r="J247" s="36"/>
      <c r="K247" s="36"/>
      <c r="L247" s="39"/>
      <c r="M247" s="222"/>
      <c r="N247" s="223"/>
      <c r="O247" s="64"/>
      <c r="P247" s="64"/>
      <c r="Q247" s="64"/>
      <c r="R247" s="64"/>
      <c r="S247" s="64"/>
      <c r="T247" s="65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149</v>
      </c>
      <c r="AU247" s="17" t="s">
        <v>82</v>
      </c>
    </row>
    <row r="248" spans="2:51" s="13" customFormat="1" ht="11.25">
      <c r="B248" s="186"/>
      <c r="C248" s="187"/>
      <c r="D248" s="188" t="s">
        <v>134</v>
      </c>
      <c r="E248" s="189" t="s">
        <v>19</v>
      </c>
      <c r="F248" s="190" t="s">
        <v>311</v>
      </c>
      <c r="G248" s="187"/>
      <c r="H248" s="189" t="s">
        <v>19</v>
      </c>
      <c r="I248" s="191"/>
      <c r="J248" s="187"/>
      <c r="K248" s="187"/>
      <c r="L248" s="192"/>
      <c r="M248" s="193"/>
      <c r="N248" s="194"/>
      <c r="O248" s="194"/>
      <c r="P248" s="194"/>
      <c r="Q248" s="194"/>
      <c r="R248" s="194"/>
      <c r="S248" s="194"/>
      <c r="T248" s="195"/>
      <c r="AT248" s="196" t="s">
        <v>134</v>
      </c>
      <c r="AU248" s="196" t="s">
        <v>82</v>
      </c>
      <c r="AV248" s="13" t="s">
        <v>80</v>
      </c>
      <c r="AW248" s="13" t="s">
        <v>33</v>
      </c>
      <c r="AX248" s="13" t="s">
        <v>72</v>
      </c>
      <c r="AY248" s="196" t="s">
        <v>126</v>
      </c>
    </row>
    <row r="249" spans="2:51" s="14" customFormat="1" ht="11.25">
      <c r="B249" s="197"/>
      <c r="C249" s="198"/>
      <c r="D249" s="188" t="s">
        <v>134</v>
      </c>
      <c r="E249" s="199" t="s">
        <v>19</v>
      </c>
      <c r="F249" s="200" t="s">
        <v>153</v>
      </c>
      <c r="G249" s="198"/>
      <c r="H249" s="201">
        <v>60.18</v>
      </c>
      <c r="I249" s="202"/>
      <c r="J249" s="198"/>
      <c r="K249" s="198"/>
      <c r="L249" s="203"/>
      <c r="M249" s="204"/>
      <c r="N249" s="205"/>
      <c r="O249" s="205"/>
      <c r="P249" s="205"/>
      <c r="Q249" s="205"/>
      <c r="R249" s="205"/>
      <c r="S249" s="205"/>
      <c r="T249" s="206"/>
      <c r="AT249" s="207" t="s">
        <v>134</v>
      </c>
      <c r="AU249" s="207" t="s">
        <v>82</v>
      </c>
      <c r="AV249" s="14" t="s">
        <v>82</v>
      </c>
      <c r="AW249" s="14" t="s">
        <v>33</v>
      </c>
      <c r="AX249" s="14" t="s">
        <v>72</v>
      </c>
      <c r="AY249" s="207" t="s">
        <v>126</v>
      </c>
    </row>
    <row r="250" spans="2:51" s="13" customFormat="1" ht="11.25">
      <c r="B250" s="186"/>
      <c r="C250" s="187"/>
      <c r="D250" s="188" t="s">
        <v>134</v>
      </c>
      <c r="E250" s="189" t="s">
        <v>19</v>
      </c>
      <c r="F250" s="190" t="s">
        <v>137</v>
      </c>
      <c r="G250" s="187"/>
      <c r="H250" s="189" t="s">
        <v>19</v>
      </c>
      <c r="I250" s="191"/>
      <c r="J250" s="187"/>
      <c r="K250" s="187"/>
      <c r="L250" s="192"/>
      <c r="M250" s="193"/>
      <c r="N250" s="194"/>
      <c r="O250" s="194"/>
      <c r="P250" s="194"/>
      <c r="Q250" s="194"/>
      <c r="R250" s="194"/>
      <c r="S250" s="194"/>
      <c r="T250" s="195"/>
      <c r="AT250" s="196" t="s">
        <v>134</v>
      </c>
      <c r="AU250" s="196" t="s">
        <v>82</v>
      </c>
      <c r="AV250" s="13" t="s">
        <v>80</v>
      </c>
      <c r="AW250" s="13" t="s">
        <v>33</v>
      </c>
      <c r="AX250" s="13" t="s">
        <v>72</v>
      </c>
      <c r="AY250" s="196" t="s">
        <v>126</v>
      </c>
    </row>
    <row r="251" spans="2:51" s="14" customFormat="1" ht="11.25">
      <c r="B251" s="197"/>
      <c r="C251" s="198"/>
      <c r="D251" s="188" t="s">
        <v>134</v>
      </c>
      <c r="E251" s="199" t="s">
        <v>19</v>
      </c>
      <c r="F251" s="200" t="s">
        <v>312</v>
      </c>
      <c r="G251" s="198"/>
      <c r="H251" s="201">
        <v>154.54</v>
      </c>
      <c r="I251" s="202"/>
      <c r="J251" s="198"/>
      <c r="K251" s="198"/>
      <c r="L251" s="203"/>
      <c r="M251" s="204"/>
      <c r="N251" s="205"/>
      <c r="O251" s="205"/>
      <c r="P251" s="205"/>
      <c r="Q251" s="205"/>
      <c r="R251" s="205"/>
      <c r="S251" s="205"/>
      <c r="T251" s="206"/>
      <c r="AT251" s="207" t="s">
        <v>134</v>
      </c>
      <c r="AU251" s="207" t="s">
        <v>82</v>
      </c>
      <c r="AV251" s="14" t="s">
        <v>82</v>
      </c>
      <c r="AW251" s="14" t="s">
        <v>33</v>
      </c>
      <c r="AX251" s="14" t="s">
        <v>72</v>
      </c>
      <c r="AY251" s="207" t="s">
        <v>126</v>
      </c>
    </row>
    <row r="252" spans="2:51" s="13" customFormat="1" ht="11.25">
      <c r="B252" s="186"/>
      <c r="C252" s="187"/>
      <c r="D252" s="188" t="s">
        <v>134</v>
      </c>
      <c r="E252" s="189" t="s">
        <v>19</v>
      </c>
      <c r="F252" s="190" t="s">
        <v>184</v>
      </c>
      <c r="G252" s="187"/>
      <c r="H252" s="189" t="s">
        <v>19</v>
      </c>
      <c r="I252" s="191"/>
      <c r="J252" s="187"/>
      <c r="K252" s="187"/>
      <c r="L252" s="192"/>
      <c r="M252" s="193"/>
      <c r="N252" s="194"/>
      <c r="O252" s="194"/>
      <c r="P252" s="194"/>
      <c r="Q252" s="194"/>
      <c r="R252" s="194"/>
      <c r="S252" s="194"/>
      <c r="T252" s="195"/>
      <c r="AT252" s="196" t="s">
        <v>134</v>
      </c>
      <c r="AU252" s="196" t="s">
        <v>82</v>
      </c>
      <c r="AV252" s="13" t="s">
        <v>80</v>
      </c>
      <c r="AW252" s="13" t="s">
        <v>33</v>
      </c>
      <c r="AX252" s="13" t="s">
        <v>72</v>
      </c>
      <c r="AY252" s="196" t="s">
        <v>126</v>
      </c>
    </row>
    <row r="253" spans="2:51" s="14" customFormat="1" ht="11.25">
      <c r="B253" s="197"/>
      <c r="C253" s="198"/>
      <c r="D253" s="188" t="s">
        <v>134</v>
      </c>
      <c r="E253" s="199" t="s">
        <v>19</v>
      </c>
      <c r="F253" s="200" t="s">
        <v>264</v>
      </c>
      <c r="G253" s="198"/>
      <c r="H253" s="201">
        <v>22.34</v>
      </c>
      <c r="I253" s="202"/>
      <c r="J253" s="198"/>
      <c r="K253" s="198"/>
      <c r="L253" s="203"/>
      <c r="M253" s="204"/>
      <c r="N253" s="205"/>
      <c r="O253" s="205"/>
      <c r="P253" s="205"/>
      <c r="Q253" s="205"/>
      <c r="R253" s="205"/>
      <c r="S253" s="205"/>
      <c r="T253" s="206"/>
      <c r="AT253" s="207" t="s">
        <v>134</v>
      </c>
      <c r="AU253" s="207" t="s">
        <v>82</v>
      </c>
      <c r="AV253" s="14" t="s">
        <v>82</v>
      </c>
      <c r="AW253" s="14" t="s">
        <v>33</v>
      </c>
      <c r="AX253" s="14" t="s">
        <v>72</v>
      </c>
      <c r="AY253" s="207" t="s">
        <v>126</v>
      </c>
    </row>
    <row r="254" spans="2:51" s="15" customFormat="1" ht="11.25">
      <c r="B254" s="208"/>
      <c r="C254" s="209"/>
      <c r="D254" s="188" t="s">
        <v>134</v>
      </c>
      <c r="E254" s="210" t="s">
        <v>19</v>
      </c>
      <c r="F254" s="211" t="s">
        <v>143</v>
      </c>
      <c r="G254" s="209"/>
      <c r="H254" s="212">
        <v>237.06</v>
      </c>
      <c r="I254" s="213"/>
      <c r="J254" s="209"/>
      <c r="K254" s="209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134</v>
      </c>
      <c r="AU254" s="218" t="s">
        <v>82</v>
      </c>
      <c r="AV254" s="15" t="s">
        <v>144</v>
      </c>
      <c r="AW254" s="15" t="s">
        <v>33</v>
      </c>
      <c r="AX254" s="15" t="s">
        <v>80</v>
      </c>
      <c r="AY254" s="218" t="s">
        <v>126</v>
      </c>
    </row>
    <row r="255" spans="1:65" s="2" customFormat="1" ht="16.5" customHeight="1">
      <c r="A255" s="34"/>
      <c r="B255" s="35"/>
      <c r="C255" s="224" t="s">
        <v>313</v>
      </c>
      <c r="D255" s="224" t="s">
        <v>314</v>
      </c>
      <c r="E255" s="225" t="s">
        <v>315</v>
      </c>
      <c r="F255" s="226" t="s">
        <v>316</v>
      </c>
      <c r="G255" s="227" t="s">
        <v>131</v>
      </c>
      <c r="H255" s="228">
        <v>241.801</v>
      </c>
      <c r="I255" s="229"/>
      <c r="J255" s="230">
        <f>ROUND(I255*H255,2)</f>
        <v>0</v>
      </c>
      <c r="K255" s="226" t="s">
        <v>19</v>
      </c>
      <c r="L255" s="231"/>
      <c r="M255" s="232" t="s">
        <v>19</v>
      </c>
      <c r="N255" s="233" t="s">
        <v>43</v>
      </c>
      <c r="O255" s="64"/>
      <c r="P255" s="182">
        <f>O255*H255</f>
        <v>0</v>
      </c>
      <c r="Q255" s="182">
        <v>0.131</v>
      </c>
      <c r="R255" s="182">
        <f>Q255*H255</f>
        <v>31.675931</v>
      </c>
      <c r="S255" s="182">
        <v>0</v>
      </c>
      <c r="T255" s="183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4" t="s">
        <v>196</v>
      </c>
      <c r="AT255" s="184" t="s">
        <v>314</v>
      </c>
      <c r="AU255" s="184" t="s">
        <v>82</v>
      </c>
      <c r="AY255" s="17" t="s">
        <v>126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7" t="s">
        <v>80</v>
      </c>
      <c r="BK255" s="185">
        <f>ROUND(I255*H255,2)</f>
        <v>0</v>
      </c>
      <c r="BL255" s="17" t="s">
        <v>144</v>
      </c>
      <c r="BM255" s="184" t="s">
        <v>317</v>
      </c>
    </row>
    <row r="256" spans="2:51" s="14" customFormat="1" ht="11.25">
      <c r="B256" s="197"/>
      <c r="C256" s="198"/>
      <c r="D256" s="188" t="s">
        <v>134</v>
      </c>
      <c r="E256" s="199" t="s">
        <v>19</v>
      </c>
      <c r="F256" s="200" t="s">
        <v>318</v>
      </c>
      <c r="G256" s="198"/>
      <c r="H256" s="201">
        <v>241.801</v>
      </c>
      <c r="I256" s="202"/>
      <c r="J256" s="198"/>
      <c r="K256" s="198"/>
      <c r="L256" s="203"/>
      <c r="M256" s="204"/>
      <c r="N256" s="205"/>
      <c r="O256" s="205"/>
      <c r="P256" s="205"/>
      <c r="Q256" s="205"/>
      <c r="R256" s="205"/>
      <c r="S256" s="205"/>
      <c r="T256" s="206"/>
      <c r="AT256" s="207" t="s">
        <v>134</v>
      </c>
      <c r="AU256" s="207" t="s">
        <v>82</v>
      </c>
      <c r="AV256" s="14" t="s">
        <v>82</v>
      </c>
      <c r="AW256" s="14" t="s">
        <v>33</v>
      </c>
      <c r="AX256" s="14" t="s">
        <v>72</v>
      </c>
      <c r="AY256" s="207" t="s">
        <v>126</v>
      </c>
    </row>
    <row r="257" spans="2:51" s="15" customFormat="1" ht="11.25">
      <c r="B257" s="208"/>
      <c r="C257" s="209"/>
      <c r="D257" s="188" t="s">
        <v>134</v>
      </c>
      <c r="E257" s="210" t="s">
        <v>19</v>
      </c>
      <c r="F257" s="211" t="s">
        <v>143</v>
      </c>
      <c r="G257" s="209"/>
      <c r="H257" s="212">
        <v>241.801</v>
      </c>
      <c r="I257" s="213"/>
      <c r="J257" s="209"/>
      <c r="K257" s="209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134</v>
      </c>
      <c r="AU257" s="218" t="s">
        <v>82</v>
      </c>
      <c r="AV257" s="15" t="s">
        <v>144</v>
      </c>
      <c r="AW257" s="15" t="s">
        <v>33</v>
      </c>
      <c r="AX257" s="15" t="s">
        <v>80</v>
      </c>
      <c r="AY257" s="218" t="s">
        <v>126</v>
      </c>
    </row>
    <row r="258" spans="1:65" s="2" customFormat="1" ht="37.9" customHeight="1">
      <c r="A258" s="34"/>
      <c r="B258" s="35"/>
      <c r="C258" s="173" t="s">
        <v>319</v>
      </c>
      <c r="D258" s="173" t="s">
        <v>128</v>
      </c>
      <c r="E258" s="174" t="s">
        <v>320</v>
      </c>
      <c r="F258" s="175" t="s">
        <v>321</v>
      </c>
      <c r="G258" s="176" t="s">
        <v>131</v>
      </c>
      <c r="H258" s="177">
        <v>10.4</v>
      </c>
      <c r="I258" s="178"/>
      <c r="J258" s="179">
        <f>ROUND(I258*H258,2)</f>
        <v>0</v>
      </c>
      <c r="K258" s="175" t="s">
        <v>147</v>
      </c>
      <c r="L258" s="39"/>
      <c r="M258" s="180" t="s">
        <v>19</v>
      </c>
      <c r="N258" s="181" t="s">
        <v>43</v>
      </c>
      <c r="O258" s="64"/>
      <c r="P258" s="182">
        <f>O258*H258</f>
        <v>0</v>
      </c>
      <c r="Q258" s="182">
        <v>0.46</v>
      </c>
      <c r="R258" s="182">
        <f>Q258*H258</f>
        <v>4.784000000000001</v>
      </c>
      <c r="S258" s="182">
        <v>0</v>
      </c>
      <c r="T258" s="183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4" t="s">
        <v>144</v>
      </c>
      <c r="AT258" s="184" t="s">
        <v>128</v>
      </c>
      <c r="AU258" s="184" t="s">
        <v>82</v>
      </c>
      <c r="AY258" s="17" t="s">
        <v>126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7" t="s">
        <v>80</v>
      </c>
      <c r="BK258" s="185">
        <f>ROUND(I258*H258,2)</f>
        <v>0</v>
      </c>
      <c r="BL258" s="17" t="s">
        <v>144</v>
      </c>
      <c r="BM258" s="184" t="s">
        <v>322</v>
      </c>
    </row>
    <row r="259" spans="1:47" s="2" customFormat="1" ht="11.25">
      <c r="A259" s="34"/>
      <c r="B259" s="35"/>
      <c r="C259" s="36"/>
      <c r="D259" s="219" t="s">
        <v>149</v>
      </c>
      <c r="E259" s="36"/>
      <c r="F259" s="220" t="s">
        <v>323</v>
      </c>
      <c r="G259" s="36"/>
      <c r="H259" s="36"/>
      <c r="I259" s="221"/>
      <c r="J259" s="36"/>
      <c r="K259" s="36"/>
      <c r="L259" s="39"/>
      <c r="M259" s="222"/>
      <c r="N259" s="223"/>
      <c r="O259" s="64"/>
      <c r="P259" s="64"/>
      <c r="Q259" s="64"/>
      <c r="R259" s="64"/>
      <c r="S259" s="64"/>
      <c r="T259" s="65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149</v>
      </c>
      <c r="AU259" s="17" t="s">
        <v>82</v>
      </c>
    </row>
    <row r="260" spans="2:51" s="13" customFormat="1" ht="11.25">
      <c r="B260" s="186"/>
      <c r="C260" s="187"/>
      <c r="D260" s="188" t="s">
        <v>134</v>
      </c>
      <c r="E260" s="189" t="s">
        <v>19</v>
      </c>
      <c r="F260" s="190" t="s">
        <v>324</v>
      </c>
      <c r="G260" s="187"/>
      <c r="H260" s="189" t="s">
        <v>19</v>
      </c>
      <c r="I260" s="191"/>
      <c r="J260" s="187"/>
      <c r="K260" s="187"/>
      <c r="L260" s="192"/>
      <c r="M260" s="193"/>
      <c r="N260" s="194"/>
      <c r="O260" s="194"/>
      <c r="P260" s="194"/>
      <c r="Q260" s="194"/>
      <c r="R260" s="194"/>
      <c r="S260" s="194"/>
      <c r="T260" s="195"/>
      <c r="AT260" s="196" t="s">
        <v>134</v>
      </c>
      <c r="AU260" s="196" t="s">
        <v>82</v>
      </c>
      <c r="AV260" s="13" t="s">
        <v>80</v>
      </c>
      <c r="AW260" s="13" t="s">
        <v>33</v>
      </c>
      <c r="AX260" s="13" t="s">
        <v>72</v>
      </c>
      <c r="AY260" s="196" t="s">
        <v>126</v>
      </c>
    </row>
    <row r="261" spans="2:51" s="14" customFormat="1" ht="11.25">
      <c r="B261" s="197"/>
      <c r="C261" s="198"/>
      <c r="D261" s="188" t="s">
        <v>134</v>
      </c>
      <c r="E261" s="199" t="s">
        <v>19</v>
      </c>
      <c r="F261" s="200" t="s">
        <v>222</v>
      </c>
      <c r="G261" s="198"/>
      <c r="H261" s="201">
        <v>10.4</v>
      </c>
      <c r="I261" s="202"/>
      <c r="J261" s="198"/>
      <c r="K261" s="198"/>
      <c r="L261" s="203"/>
      <c r="M261" s="204"/>
      <c r="N261" s="205"/>
      <c r="O261" s="205"/>
      <c r="P261" s="205"/>
      <c r="Q261" s="205"/>
      <c r="R261" s="205"/>
      <c r="S261" s="205"/>
      <c r="T261" s="206"/>
      <c r="AT261" s="207" t="s">
        <v>134</v>
      </c>
      <c r="AU261" s="207" t="s">
        <v>82</v>
      </c>
      <c r="AV261" s="14" t="s">
        <v>82</v>
      </c>
      <c r="AW261" s="14" t="s">
        <v>33</v>
      </c>
      <c r="AX261" s="14" t="s">
        <v>72</v>
      </c>
      <c r="AY261" s="207" t="s">
        <v>126</v>
      </c>
    </row>
    <row r="262" spans="2:51" s="15" customFormat="1" ht="11.25">
      <c r="B262" s="208"/>
      <c r="C262" s="209"/>
      <c r="D262" s="188" t="s">
        <v>134</v>
      </c>
      <c r="E262" s="210" t="s">
        <v>19</v>
      </c>
      <c r="F262" s="211" t="s">
        <v>143</v>
      </c>
      <c r="G262" s="209"/>
      <c r="H262" s="212">
        <v>10.4</v>
      </c>
      <c r="I262" s="213"/>
      <c r="J262" s="209"/>
      <c r="K262" s="209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134</v>
      </c>
      <c r="AU262" s="218" t="s">
        <v>82</v>
      </c>
      <c r="AV262" s="15" t="s">
        <v>144</v>
      </c>
      <c r="AW262" s="15" t="s">
        <v>33</v>
      </c>
      <c r="AX262" s="15" t="s">
        <v>80</v>
      </c>
      <c r="AY262" s="218" t="s">
        <v>126</v>
      </c>
    </row>
    <row r="263" spans="1:65" s="2" customFormat="1" ht="78" customHeight="1">
      <c r="A263" s="34"/>
      <c r="B263" s="35"/>
      <c r="C263" s="173" t="s">
        <v>325</v>
      </c>
      <c r="D263" s="173" t="s">
        <v>128</v>
      </c>
      <c r="E263" s="174" t="s">
        <v>326</v>
      </c>
      <c r="F263" s="175" t="s">
        <v>327</v>
      </c>
      <c r="G263" s="176" t="s">
        <v>131</v>
      </c>
      <c r="H263" s="177">
        <v>10.4</v>
      </c>
      <c r="I263" s="178"/>
      <c r="J263" s="179">
        <f>ROUND(I263*H263,2)</f>
        <v>0</v>
      </c>
      <c r="K263" s="175" t="s">
        <v>147</v>
      </c>
      <c r="L263" s="39"/>
      <c r="M263" s="180" t="s">
        <v>19</v>
      </c>
      <c r="N263" s="181" t="s">
        <v>43</v>
      </c>
      <c r="O263" s="64"/>
      <c r="P263" s="182">
        <f>O263*H263</f>
        <v>0</v>
      </c>
      <c r="Q263" s="182">
        <v>0.09062</v>
      </c>
      <c r="R263" s="182">
        <f>Q263*H263</f>
        <v>0.9424480000000001</v>
      </c>
      <c r="S263" s="182">
        <v>0</v>
      </c>
      <c r="T263" s="183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4" t="s">
        <v>144</v>
      </c>
      <c r="AT263" s="184" t="s">
        <v>128</v>
      </c>
      <c r="AU263" s="184" t="s">
        <v>82</v>
      </c>
      <c r="AY263" s="17" t="s">
        <v>126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17" t="s">
        <v>80</v>
      </c>
      <c r="BK263" s="185">
        <f>ROUND(I263*H263,2)</f>
        <v>0</v>
      </c>
      <c r="BL263" s="17" t="s">
        <v>144</v>
      </c>
      <c r="BM263" s="184" t="s">
        <v>328</v>
      </c>
    </row>
    <row r="264" spans="1:47" s="2" customFormat="1" ht="11.25">
      <c r="A264" s="34"/>
      <c r="B264" s="35"/>
      <c r="C264" s="36"/>
      <c r="D264" s="219" t="s">
        <v>149</v>
      </c>
      <c r="E264" s="36"/>
      <c r="F264" s="220" t="s">
        <v>329</v>
      </c>
      <c r="G264" s="36"/>
      <c r="H264" s="36"/>
      <c r="I264" s="221"/>
      <c r="J264" s="36"/>
      <c r="K264" s="36"/>
      <c r="L264" s="39"/>
      <c r="M264" s="222"/>
      <c r="N264" s="223"/>
      <c r="O264" s="64"/>
      <c r="P264" s="64"/>
      <c r="Q264" s="64"/>
      <c r="R264" s="64"/>
      <c r="S264" s="64"/>
      <c r="T264" s="65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149</v>
      </c>
      <c r="AU264" s="17" t="s">
        <v>82</v>
      </c>
    </row>
    <row r="265" spans="2:51" s="13" customFormat="1" ht="11.25">
      <c r="B265" s="186"/>
      <c r="C265" s="187"/>
      <c r="D265" s="188" t="s">
        <v>134</v>
      </c>
      <c r="E265" s="189" t="s">
        <v>19</v>
      </c>
      <c r="F265" s="190" t="s">
        <v>330</v>
      </c>
      <c r="G265" s="187"/>
      <c r="H265" s="189" t="s">
        <v>19</v>
      </c>
      <c r="I265" s="191"/>
      <c r="J265" s="187"/>
      <c r="K265" s="187"/>
      <c r="L265" s="192"/>
      <c r="M265" s="193"/>
      <c r="N265" s="194"/>
      <c r="O265" s="194"/>
      <c r="P265" s="194"/>
      <c r="Q265" s="194"/>
      <c r="R265" s="194"/>
      <c r="S265" s="194"/>
      <c r="T265" s="195"/>
      <c r="AT265" s="196" t="s">
        <v>134</v>
      </c>
      <c r="AU265" s="196" t="s">
        <v>82</v>
      </c>
      <c r="AV265" s="13" t="s">
        <v>80</v>
      </c>
      <c r="AW265" s="13" t="s">
        <v>33</v>
      </c>
      <c r="AX265" s="13" t="s">
        <v>72</v>
      </c>
      <c r="AY265" s="196" t="s">
        <v>126</v>
      </c>
    </row>
    <row r="266" spans="2:51" s="13" customFormat="1" ht="11.25">
      <c r="B266" s="186"/>
      <c r="C266" s="187"/>
      <c r="D266" s="188" t="s">
        <v>134</v>
      </c>
      <c r="E266" s="189" t="s">
        <v>19</v>
      </c>
      <c r="F266" s="190" t="s">
        <v>324</v>
      </c>
      <c r="G266" s="187"/>
      <c r="H266" s="189" t="s">
        <v>19</v>
      </c>
      <c r="I266" s="191"/>
      <c r="J266" s="187"/>
      <c r="K266" s="187"/>
      <c r="L266" s="192"/>
      <c r="M266" s="193"/>
      <c r="N266" s="194"/>
      <c r="O266" s="194"/>
      <c r="P266" s="194"/>
      <c r="Q266" s="194"/>
      <c r="R266" s="194"/>
      <c r="S266" s="194"/>
      <c r="T266" s="195"/>
      <c r="AT266" s="196" t="s">
        <v>134</v>
      </c>
      <c r="AU266" s="196" t="s">
        <v>82</v>
      </c>
      <c r="AV266" s="13" t="s">
        <v>80</v>
      </c>
      <c r="AW266" s="13" t="s">
        <v>33</v>
      </c>
      <c r="AX266" s="13" t="s">
        <v>72</v>
      </c>
      <c r="AY266" s="196" t="s">
        <v>126</v>
      </c>
    </row>
    <row r="267" spans="2:51" s="14" customFormat="1" ht="11.25">
      <c r="B267" s="197"/>
      <c r="C267" s="198"/>
      <c r="D267" s="188" t="s">
        <v>134</v>
      </c>
      <c r="E267" s="199" t="s">
        <v>19</v>
      </c>
      <c r="F267" s="200" t="s">
        <v>222</v>
      </c>
      <c r="G267" s="198"/>
      <c r="H267" s="201">
        <v>10.4</v>
      </c>
      <c r="I267" s="202"/>
      <c r="J267" s="198"/>
      <c r="K267" s="198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134</v>
      </c>
      <c r="AU267" s="207" t="s">
        <v>82</v>
      </c>
      <c r="AV267" s="14" t="s">
        <v>82</v>
      </c>
      <c r="AW267" s="14" t="s">
        <v>33</v>
      </c>
      <c r="AX267" s="14" t="s">
        <v>72</v>
      </c>
      <c r="AY267" s="207" t="s">
        <v>126</v>
      </c>
    </row>
    <row r="268" spans="2:51" s="15" customFormat="1" ht="11.25">
      <c r="B268" s="208"/>
      <c r="C268" s="209"/>
      <c r="D268" s="188" t="s">
        <v>134</v>
      </c>
      <c r="E268" s="210" t="s">
        <v>19</v>
      </c>
      <c r="F268" s="211" t="s">
        <v>143</v>
      </c>
      <c r="G268" s="209"/>
      <c r="H268" s="212">
        <v>10.4</v>
      </c>
      <c r="I268" s="213"/>
      <c r="J268" s="209"/>
      <c r="K268" s="209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134</v>
      </c>
      <c r="AU268" s="218" t="s">
        <v>82</v>
      </c>
      <c r="AV268" s="15" t="s">
        <v>144</v>
      </c>
      <c r="AW268" s="15" t="s">
        <v>33</v>
      </c>
      <c r="AX268" s="15" t="s">
        <v>80</v>
      </c>
      <c r="AY268" s="218" t="s">
        <v>126</v>
      </c>
    </row>
    <row r="269" spans="2:63" s="12" customFormat="1" ht="22.9" customHeight="1">
      <c r="B269" s="157"/>
      <c r="C269" s="158"/>
      <c r="D269" s="159" t="s">
        <v>71</v>
      </c>
      <c r="E269" s="171" t="s">
        <v>179</v>
      </c>
      <c r="F269" s="171" t="s">
        <v>331</v>
      </c>
      <c r="G269" s="158"/>
      <c r="H269" s="158"/>
      <c r="I269" s="161"/>
      <c r="J269" s="172">
        <f>BK269</f>
        <v>0</v>
      </c>
      <c r="K269" s="158"/>
      <c r="L269" s="163"/>
      <c r="M269" s="164"/>
      <c r="N269" s="165"/>
      <c r="O269" s="165"/>
      <c r="P269" s="166">
        <f>SUM(P270:P274)</f>
        <v>0</v>
      </c>
      <c r="Q269" s="165"/>
      <c r="R269" s="166">
        <f>SUM(R270:R274)</f>
        <v>7.348</v>
      </c>
      <c r="S269" s="165"/>
      <c r="T269" s="167">
        <f>SUM(T270:T274)</f>
        <v>0</v>
      </c>
      <c r="AR269" s="168" t="s">
        <v>80</v>
      </c>
      <c r="AT269" s="169" t="s">
        <v>71</v>
      </c>
      <c r="AU269" s="169" t="s">
        <v>80</v>
      </c>
      <c r="AY269" s="168" t="s">
        <v>126</v>
      </c>
      <c r="BK269" s="170">
        <f>SUM(BK270:BK274)</f>
        <v>0</v>
      </c>
    </row>
    <row r="270" spans="1:65" s="2" customFormat="1" ht="24.2" customHeight="1">
      <c r="A270" s="34"/>
      <c r="B270" s="35"/>
      <c r="C270" s="173" t="s">
        <v>332</v>
      </c>
      <c r="D270" s="173" t="s">
        <v>128</v>
      </c>
      <c r="E270" s="174" t="s">
        <v>333</v>
      </c>
      <c r="F270" s="175" t="s">
        <v>334</v>
      </c>
      <c r="G270" s="176" t="s">
        <v>131</v>
      </c>
      <c r="H270" s="177">
        <v>20</v>
      </c>
      <c r="I270" s="178"/>
      <c r="J270" s="179">
        <f>ROUND(I270*H270,2)</f>
        <v>0</v>
      </c>
      <c r="K270" s="175" t="s">
        <v>147</v>
      </c>
      <c r="L270" s="39"/>
      <c r="M270" s="180" t="s">
        <v>19</v>
      </c>
      <c r="N270" s="181" t="s">
        <v>43</v>
      </c>
      <c r="O270" s="64"/>
      <c r="P270" s="182">
        <f>O270*H270</f>
        <v>0</v>
      </c>
      <c r="Q270" s="182">
        <v>0.3674</v>
      </c>
      <c r="R270" s="182">
        <f>Q270*H270</f>
        <v>7.348</v>
      </c>
      <c r="S270" s="182">
        <v>0</v>
      </c>
      <c r="T270" s="183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84" t="s">
        <v>144</v>
      </c>
      <c r="AT270" s="184" t="s">
        <v>128</v>
      </c>
      <c r="AU270" s="184" t="s">
        <v>82</v>
      </c>
      <c r="AY270" s="17" t="s">
        <v>126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17" t="s">
        <v>80</v>
      </c>
      <c r="BK270" s="185">
        <f>ROUND(I270*H270,2)</f>
        <v>0</v>
      </c>
      <c r="BL270" s="17" t="s">
        <v>144</v>
      </c>
      <c r="BM270" s="184" t="s">
        <v>335</v>
      </c>
    </row>
    <row r="271" spans="1:47" s="2" customFormat="1" ht="11.25">
      <c r="A271" s="34"/>
      <c r="B271" s="35"/>
      <c r="C271" s="36"/>
      <c r="D271" s="219" t="s">
        <v>149</v>
      </c>
      <c r="E271" s="36"/>
      <c r="F271" s="220" t="s">
        <v>336</v>
      </c>
      <c r="G271" s="36"/>
      <c r="H271" s="36"/>
      <c r="I271" s="221"/>
      <c r="J271" s="36"/>
      <c r="K271" s="36"/>
      <c r="L271" s="39"/>
      <c r="M271" s="222"/>
      <c r="N271" s="223"/>
      <c r="O271" s="64"/>
      <c r="P271" s="64"/>
      <c r="Q271" s="64"/>
      <c r="R271" s="64"/>
      <c r="S271" s="64"/>
      <c r="T271" s="65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149</v>
      </c>
      <c r="AU271" s="17" t="s">
        <v>82</v>
      </c>
    </row>
    <row r="272" spans="2:51" s="13" customFormat="1" ht="11.25">
      <c r="B272" s="186"/>
      <c r="C272" s="187"/>
      <c r="D272" s="188" t="s">
        <v>134</v>
      </c>
      <c r="E272" s="189" t="s">
        <v>19</v>
      </c>
      <c r="F272" s="190" t="s">
        <v>337</v>
      </c>
      <c r="G272" s="187"/>
      <c r="H272" s="189" t="s">
        <v>19</v>
      </c>
      <c r="I272" s="191"/>
      <c r="J272" s="187"/>
      <c r="K272" s="187"/>
      <c r="L272" s="192"/>
      <c r="M272" s="193"/>
      <c r="N272" s="194"/>
      <c r="O272" s="194"/>
      <c r="P272" s="194"/>
      <c r="Q272" s="194"/>
      <c r="R272" s="194"/>
      <c r="S272" s="194"/>
      <c r="T272" s="195"/>
      <c r="AT272" s="196" t="s">
        <v>134</v>
      </c>
      <c r="AU272" s="196" t="s">
        <v>82</v>
      </c>
      <c r="AV272" s="13" t="s">
        <v>80</v>
      </c>
      <c r="AW272" s="13" t="s">
        <v>33</v>
      </c>
      <c r="AX272" s="13" t="s">
        <v>72</v>
      </c>
      <c r="AY272" s="196" t="s">
        <v>126</v>
      </c>
    </row>
    <row r="273" spans="2:51" s="14" customFormat="1" ht="11.25">
      <c r="B273" s="197"/>
      <c r="C273" s="198"/>
      <c r="D273" s="188" t="s">
        <v>134</v>
      </c>
      <c r="E273" s="199" t="s">
        <v>19</v>
      </c>
      <c r="F273" s="200" t="s">
        <v>277</v>
      </c>
      <c r="G273" s="198"/>
      <c r="H273" s="201">
        <v>20</v>
      </c>
      <c r="I273" s="202"/>
      <c r="J273" s="198"/>
      <c r="K273" s="198"/>
      <c r="L273" s="203"/>
      <c r="M273" s="204"/>
      <c r="N273" s="205"/>
      <c r="O273" s="205"/>
      <c r="P273" s="205"/>
      <c r="Q273" s="205"/>
      <c r="R273" s="205"/>
      <c r="S273" s="205"/>
      <c r="T273" s="206"/>
      <c r="AT273" s="207" t="s">
        <v>134</v>
      </c>
      <c r="AU273" s="207" t="s">
        <v>82</v>
      </c>
      <c r="AV273" s="14" t="s">
        <v>82</v>
      </c>
      <c r="AW273" s="14" t="s">
        <v>33</v>
      </c>
      <c r="AX273" s="14" t="s">
        <v>72</v>
      </c>
      <c r="AY273" s="207" t="s">
        <v>126</v>
      </c>
    </row>
    <row r="274" spans="2:51" s="15" customFormat="1" ht="11.25">
      <c r="B274" s="208"/>
      <c r="C274" s="209"/>
      <c r="D274" s="188" t="s">
        <v>134</v>
      </c>
      <c r="E274" s="210" t="s">
        <v>19</v>
      </c>
      <c r="F274" s="211" t="s">
        <v>143</v>
      </c>
      <c r="G274" s="209"/>
      <c r="H274" s="212">
        <v>20</v>
      </c>
      <c r="I274" s="213"/>
      <c r="J274" s="209"/>
      <c r="K274" s="209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134</v>
      </c>
      <c r="AU274" s="218" t="s">
        <v>82</v>
      </c>
      <c r="AV274" s="15" t="s">
        <v>144</v>
      </c>
      <c r="AW274" s="15" t="s">
        <v>33</v>
      </c>
      <c r="AX274" s="15" t="s">
        <v>80</v>
      </c>
      <c r="AY274" s="218" t="s">
        <v>126</v>
      </c>
    </row>
    <row r="275" spans="2:63" s="12" customFormat="1" ht="22.9" customHeight="1">
      <c r="B275" s="157"/>
      <c r="C275" s="158"/>
      <c r="D275" s="159" t="s">
        <v>71</v>
      </c>
      <c r="E275" s="171" t="s">
        <v>196</v>
      </c>
      <c r="F275" s="171" t="s">
        <v>338</v>
      </c>
      <c r="G275" s="158"/>
      <c r="H275" s="158"/>
      <c r="I275" s="161"/>
      <c r="J275" s="172">
        <f>BK275</f>
        <v>0</v>
      </c>
      <c r="K275" s="158"/>
      <c r="L275" s="163"/>
      <c r="M275" s="164"/>
      <c r="N275" s="165"/>
      <c r="O275" s="165"/>
      <c r="P275" s="166">
        <f>P276</f>
        <v>0</v>
      </c>
      <c r="Q275" s="165"/>
      <c r="R275" s="166">
        <f>R276</f>
        <v>0</v>
      </c>
      <c r="S275" s="165"/>
      <c r="T275" s="167">
        <f>T276</f>
        <v>0</v>
      </c>
      <c r="AR275" s="168" t="s">
        <v>80</v>
      </c>
      <c r="AT275" s="169" t="s">
        <v>71</v>
      </c>
      <c r="AU275" s="169" t="s">
        <v>80</v>
      </c>
      <c r="AY275" s="168" t="s">
        <v>126</v>
      </c>
      <c r="BK275" s="170">
        <f>BK276</f>
        <v>0</v>
      </c>
    </row>
    <row r="276" spans="1:65" s="2" customFormat="1" ht="37.9" customHeight="1">
      <c r="A276" s="34"/>
      <c r="B276" s="35"/>
      <c r="C276" s="173" t="s">
        <v>339</v>
      </c>
      <c r="D276" s="173" t="s">
        <v>128</v>
      </c>
      <c r="E276" s="174" t="s">
        <v>340</v>
      </c>
      <c r="F276" s="175" t="s">
        <v>341</v>
      </c>
      <c r="G276" s="176" t="s">
        <v>342</v>
      </c>
      <c r="H276" s="177">
        <v>6</v>
      </c>
      <c r="I276" s="178"/>
      <c r="J276" s="179">
        <f>ROUND(I276*H276,2)</f>
        <v>0</v>
      </c>
      <c r="K276" s="175" t="s">
        <v>19</v>
      </c>
      <c r="L276" s="39"/>
      <c r="M276" s="180" t="s">
        <v>19</v>
      </c>
      <c r="N276" s="181" t="s">
        <v>43</v>
      </c>
      <c r="O276" s="64"/>
      <c r="P276" s="182">
        <f>O276*H276</f>
        <v>0</v>
      </c>
      <c r="Q276" s="182">
        <v>0</v>
      </c>
      <c r="R276" s="182">
        <f>Q276*H276</f>
        <v>0</v>
      </c>
      <c r="S276" s="182">
        <v>0</v>
      </c>
      <c r="T276" s="183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4" t="s">
        <v>144</v>
      </c>
      <c r="AT276" s="184" t="s">
        <v>128</v>
      </c>
      <c r="AU276" s="184" t="s">
        <v>82</v>
      </c>
      <c r="AY276" s="17" t="s">
        <v>126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7" t="s">
        <v>80</v>
      </c>
      <c r="BK276" s="185">
        <f>ROUND(I276*H276,2)</f>
        <v>0</v>
      </c>
      <c r="BL276" s="17" t="s">
        <v>144</v>
      </c>
      <c r="BM276" s="184" t="s">
        <v>343</v>
      </c>
    </row>
    <row r="277" spans="2:63" s="12" customFormat="1" ht="22.9" customHeight="1">
      <c r="B277" s="157"/>
      <c r="C277" s="158"/>
      <c r="D277" s="159" t="s">
        <v>71</v>
      </c>
      <c r="E277" s="171" t="s">
        <v>201</v>
      </c>
      <c r="F277" s="171" t="s">
        <v>344</v>
      </c>
      <c r="G277" s="158"/>
      <c r="H277" s="158"/>
      <c r="I277" s="161"/>
      <c r="J277" s="172">
        <f>BK277</f>
        <v>0</v>
      </c>
      <c r="K277" s="158"/>
      <c r="L277" s="163"/>
      <c r="M277" s="164"/>
      <c r="N277" s="165"/>
      <c r="O277" s="165"/>
      <c r="P277" s="166">
        <f>SUM(P278:P289)</f>
        <v>0</v>
      </c>
      <c r="Q277" s="165"/>
      <c r="R277" s="166">
        <f>SUM(R278:R289)</f>
        <v>43.303762000000006</v>
      </c>
      <c r="S277" s="165"/>
      <c r="T277" s="167">
        <f>SUM(T278:T289)</f>
        <v>5.18</v>
      </c>
      <c r="AR277" s="168" t="s">
        <v>80</v>
      </c>
      <c r="AT277" s="169" t="s">
        <v>71</v>
      </c>
      <c r="AU277" s="169" t="s">
        <v>80</v>
      </c>
      <c r="AY277" s="168" t="s">
        <v>126</v>
      </c>
      <c r="BK277" s="170">
        <f>SUM(BK278:BK289)</f>
        <v>0</v>
      </c>
    </row>
    <row r="278" spans="1:65" s="2" customFormat="1" ht="49.15" customHeight="1">
      <c r="A278" s="34"/>
      <c r="B278" s="35"/>
      <c r="C278" s="173" t="s">
        <v>345</v>
      </c>
      <c r="D278" s="173" t="s">
        <v>128</v>
      </c>
      <c r="E278" s="174" t="s">
        <v>346</v>
      </c>
      <c r="F278" s="175" t="s">
        <v>347</v>
      </c>
      <c r="G278" s="176" t="s">
        <v>342</v>
      </c>
      <c r="H278" s="177">
        <v>273.94</v>
      </c>
      <c r="I278" s="178"/>
      <c r="J278" s="179">
        <f>ROUND(I278*H278,2)</f>
        <v>0</v>
      </c>
      <c r="K278" s="175" t="s">
        <v>147</v>
      </c>
      <c r="L278" s="39"/>
      <c r="M278" s="180" t="s">
        <v>19</v>
      </c>
      <c r="N278" s="181" t="s">
        <v>43</v>
      </c>
      <c r="O278" s="64"/>
      <c r="P278" s="182">
        <f>O278*H278</f>
        <v>0</v>
      </c>
      <c r="Q278" s="182">
        <v>0.1295</v>
      </c>
      <c r="R278" s="182">
        <f>Q278*H278</f>
        <v>35.47523</v>
      </c>
      <c r="S278" s="182">
        <v>0</v>
      </c>
      <c r="T278" s="183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4" t="s">
        <v>144</v>
      </c>
      <c r="AT278" s="184" t="s">
        <v>128</v>
      </c>
      <c r="AU278" s="184" t="s">
        <v>82</v>
      </c>
      <c r="AY278" s="17" t="s">
        <v>126</v>
      </c>
      <c r="BE278" s="185">
        <f>IF(N278="základní",J278,0)</f>
        <v>0</v>
      </c>
      <c r="BF278" s="185">
        <f>IF(N278="snížená",J278,0)</f>
        <v>0</v>
      </c>
      <c r="BG278" s="185">
        <f>IF(N278="zákl. přenesená",J278,0)</f>
        <v>0</v>
      </c>
      <c r="BH278" s="185">
        <f>IF(N278="sníž. přenesená",J278,0)</f>
        <v>0</v>
      </c>
      <c r="BI278" s="185">
        <f>IF(N278="nulová",J278,0)</f>
        <v>0</v>
      </c>
      <c r="BJ278" s="17" t="s">
        <v>80</v>
      </c>
      <c r="BK278" s="185">
        <f>ROUND(I278*H278,2)</f>
        <v>0</v>
      </c>
      <c r="BL278" s="17" t="s">
        <v>144</v>
      </c>
      <c r="BM278" s="184" t="s">
        <v>348</v>
      </c>
    </row>
    <row r="279" spans="1:47" s="2" customFormat="1" ht="11.25">
      <c r="A279" s="34"/>
      <c r="B279" s="35"/>
      <c r="C279" s="36"/>
      <c r="D279" s="219" t="s">
        <v>149</v>
      </c>
      <c r="E279" s="36"/>
      <c r="F279" s="220" t="s">
        <v>349</v>
      </c>
      <c r="G279" s="36"/>
      <c r="H279" s="36"/>
      <c r="I279" s="221"/>
      <c r="J279" s="36"/>
      <c r="K279" s="36"/>
      <c r="L279" s="39"/>
      <c r="M279" s="222"/>
      <c r="N279" s="223"/>
      <c r="O279" s="64"/>
      <c r="P279" s="64"/>
      <c r="Q279" s="64"/>
      <c r="R279" s="64"/>
      <c r="S279" s="64"/>
      <c r="T279" s="65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149</v>
      </c>
      <c r="AU279" s="17" t="s">
        <v>82</v>
      </c>
    </row>
    <row r="280" spans="2:51" s="14" customFormat="1" ht="11.25">
      <c r="B280" s="197"/>
      <c r="C280" s="198"/>
      <c r="D280" s="188" t="s">
        <v>134</v>
      </c>
      <c r="E280" s="199" t="s">
        <v>19</v>
      </c>
      <c r="F280" s="200" t="s">
        <v>350</v>
      </c>
      <c r="G280" s="198"/>
      <c r="H280" s="201">
        <v>18.4</v>
      </c>
      <c r="I280" s="202"/>
      <c r="J280" s="198"/>
      <c r="K280" s="198"/>
      <c r="L280" s="203"/>
      <c r="M280" s="204"/>
      <c r="N280" s="205"/>
      <c r="O280" s="205"/>
      <c r="P280" s="205"/>
      <c r="Q280" s="205"/>
      <c r="R280" s="205"/>
      <c r="S280" s="205"/>
      <c r="T280" s="206"/>
      <c r="AT280" s="207" t="s">
        <v>134</v>
      </c>
      <c r="AU280" s="207" t="s">
        <v>82</v>
      </c>
      <c r="AV280" s="14" t="s">
        <v>82</v>
      </c>
      <c r="AW280" s="14" t="s">
        <v>33</v>
      </c>
      <c r="AX280" s="14" t="s">
        <v>72</v>
      </c>
      <c r="AY280" s="207" t="s">
        <v>126</v>
      </c>
    </row>
    <row r="281" spans="2:51" s="14" customFormat="1" ht="11.25">
      <c r="B281" s="197"/>
      <c r="C281" s="198"/>
      <c r="D281" s="188" t="s">
        <v>134</v>
      </c>
      <c r="E281" s="199" t="s">
        <v>19</v>
      </c>
      <c r="F281" s="200" t="s">
        <v>351</v>
      </c>
      <c r="G281" s="198"/>
      <c r="H281" s="201">
        <v>113.04</v>
      </c>
      <c r="I281" s="202"/>
      <c r="J281" s="198"/>
      <c r="K281" s="198"/>
      <c r="L281" s="203"/>
      <c r="M281" s="204"/>
      <c r="N281" s="205"/>
      <c r="O281" s="205"/>
      <c r="P281" s="205"/>
      <c r="Q281" s="205"/>
      <c r="R281" s="205"/>
      <c r="S281" s="205"/>
      <c r="T281" s="206"/>
      <c r="AT281" s="207" t="s">
        <v>134</v>
      </c>
      <c r="AU281" s="207" t="s">
        <v>82</v>
      </c>
      <c r="AV281" s="14" t="s">
        <v>82</v>
      </c>
      <c r="AW281" s="14" t="s">
        <v>33</v>
      </c>
      <c r="AX281" s="14" t="s">
        <v>72</v>
      </c>
      <c r="AY281" s="207" t="s">
        <v>126</v>
      </c>
    </row>
    <row r="282" spans="2:51" s="14" customFormat="1" ht="11.25">
      <c r="B282" s="197"/>
      <c r="C282" s="198"/>
      <c r="D282" s="188" t="s">
        <v>134</v>
      </c>
      <c r="E282" s="199" t="s">
        <v>19</v>
      </c>
      <c r="F282" s="200" t="s">
        <v>352</v>
      </c>
      <c r="G282" s="198"/>
      <c r="H282" s="201">
        <v>142.5</v>
      </c>
      <c r="I282" s="202"/>
      <c r="J282" s="198"/>
      <c r="K282" s="198"/>
      <c r="L282" s="203"/>
      <c r="M282" s="204"/>
      <c r="N282" s="205"/>
      <c r="O282" s="205"/>
      <c r="P282" s="205"/>
      <c r="Q282" s="205"/>
      <c r="R282" s="205"/>
      <c r="S282" s="205"/>
      <c r="T282" s="206"/>
      <c r="AT282" s="207" t="s">
        <v>134</v>
      </c>
      <c r="AU282" s="207" t="s">
        <v>82</v>
      </c>
      <c r="AV282" s="14" t="s">
        <v>82</v>
      </c>
      <c r="AW282" s="14" t="s">
        <v>33</v>
      </c>
      <c r="AX282" s="14" t="s">
        <v>72</v>
      </c>
      <c r="AY282" s="207" t="s">
        <v>126</v>
      </c>
    </row>
    <row r="283" spans="2:51" s="15" customFormat="1" ht="11.25">
      <c r="B283" s="208"/>
      <c r="C283" s="209"/>
      <c r="D283" s="188" t="s">
        <v>134</v>
      </c>
      <c r="E283" s="210" t="s">
        <v>19</v>
      </c>
      <c r="F283" s="211" t="s">
        <v>143</v>
      </c>
      <c r="G283" s="209"/>
      <c r="H283" s="212">
        <v>273.94</v>
      </c>
      <c r="I283" s="213"/>
      <c r="J283" s="209"/>
      <c r="K283" s="209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134</v>
      </c>
      <c r="AU283" s="218" t="s">
        <v>82</v>
      </c>
      <c r="AV283" s="15" t="s">
        <v>144</v>
      </c>
      <c r="AW283" s="15" t="s">
        <v>33</v>
      </c>
      <c r="AX283" s="15" t="s">
        <v>80</v>
      </c>
      <c r="AY283" s="218" t="s">
        <v>126</v>
      </c>
    </row>
    <row r="284" spans="1:65" s="2" customFormat="1" ht="16.5" customHeight="1">
      <c r="A284" s="34"/>
      <c r="B284" s="35"/>
      <c r="C284" s="224" t="s">
        <v>353</v>
      </c>
      <c r="D284" s="224" t="s">
        <v>314</v>
      </c>
      <c r="E284" s="225" t="s">
        <v>354</v>
      </c>
      <c r="F284" s="226" t="s">
        <v>355</v>
      </c>
      <c r="G284" s="227" t="s">
        <v>342</v>
      </c>
      <c r="H284" s="228">
        <v>279.419</v>
      </c>
      <c r="I284" s="229"/>
      <c r="J284" s="230">
        <f>ROUND(I284*H284,2)</f>
        <v>0</v>
      </c>
      <c r="K284" s="226" t="s">
        <v>147</v>
      </c>
      <c r="L284" s="231"/>
      <c r="M284" s="232" t="s">
        <v>19</v>
      </c>
      <c r="N284" s="233" t="s">
        <v>43</v>
      </c>
      <c r="O284" s="64"/>
      <c r="P284" s="182">
        <f>O284*H284</f>
        <v>0</v>
      </c>
      <c r="Q284" s="182">
        <v>0.028</v>
      </c>
      <c r="R284" s="182">
        <f>Q284*H284</f>
        <v>7.823732</v>
      </c>
      <c r="S284" s="182">
        <v>0</v>
      </c>
      <c r="T284" s="183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4" t="s">
        <v>196</v>
      </c>
      <c r="AT284" s="184" t="s">
        <v>314</v>
      </c>
      <c r="AU284" s="184" t="s">
        <v>82</v>
      </c>
      <c r="AY284" s="17" t="s">
        <v>126</v>
      </c>
      <c r="BE284" s="185">
        <f>IF(N284="základní",J284,0)</f>
        <v>0</v>
      </c>
      <c r="BF284" s="185">
        <f>IF(N284="snížená",J284,0)</f>
        <v>0</v>
      </c>
      <c r="BG284" s="185">
        <f>IF(N284="zákl. přenesená",J284,0)</f>
        <v>0</v>
      </c>
      <c r="BH284" s="185">
        <f>IF(N284="sníž. přenesená",J284,0)</f>
        <v>0</v>
      </c>
      <c r="BI284" s="185">
        <f>IF(N284="nulová",J284,0)</f>
        <v>0</v>
      </c>
      <c r="BJ284" s="17" t="s">
        <v>80</v>
      </c>
      <c r="BK284" s="185">
        <f>ROUND(I284*H284,2)</f>
        <v>0</v>
      </c>
      <c r="BL284" s="17" t="s">
        <v>144</v>
      </c>
      <c r="BM284" s="184" t="s">
        <v>356</v>
      </c>
    </row>
    <row r="285" spans="2:51" s="13" customFormat="1" ht="11.25">
      <c r="B285" s="186"/>
      <c r="C285" s="187"/>
      <c r="D285" s="188" t="s">
        <v>134</v>
      </c>
      <c r="E285" s="189" t="s">
        <v>19</v>
      </c>
      <c r="F285" s="190" t="s">
        <v>357</v>
      </c>
      <c r="G285" s="187"/>
      <c r="H285" s="189" t="s">
        <v>19</v>
      </c>
      <c r="I285" s="191"/>
      <c r="J285" s="187"/>
      <c r="K285" s="187"/>
      <c r="L285" s="192"/>
      <c r="M285" s="193"/>
      <c r="N285" s="194"/>
      <c r="O285" s="194"/>
      <c r="P285" s="194"/>
      <c r="Q285" s="194"/>
      <c r="R285" s="194"/>
      <c r="S285" s="194"/>
      <c r="T285" s="195"/>
      <c r="AT285" s="196" t="s">
        <v>134</v>
      </c>
      <c r="AU285" s="196" t="s">
        <v>82</v>
      </c>
      <c r="AV285" s="13" t="s">
        <v>80</v>
      </c>
      <c r="AW285" s="13" t="s">
        <v>33</v>
      </c>
      <c r="AX285" s="13" t="s">
        <v>72</v>
      </c>
      <c r="AY285" s="196" t="s">
        <v>126</v>
      </c>
    </row>
    <row r="286" spans="2:51" s="14" customFormat="1" ht="11.25">
      <c r="B286" s="197"/>
      <c r="C286" s="198"/>
      <c r="D286" s="188" t="s">
        <v>134</v>
      </c>
      <c r="E286" s="199" t="s">
        <v>19</v>
      </c>
      <c r="F286" s="200" t="s">
        <v>358</v>
      </c>
      <c r="G286" s="198"/>
      <c r="H286" s="201">
        <v>279.419</v>
      </c>
      <c r="I286" s="202"/>
      <c r="J286" s="198"/>
      <c r="K286" s="198"/>
      <c r="L286" s="203"/>
      <c r="M286" s="204"/>
      <c r="N286" s="205"/>
      <c r="O286" s="205"/>
      <c r="P286" s="205"/>
      <c r="Q286" s="205"/>
      <c r="R286" s="205"/>
      <c r="S286" s="205"/>
      <c r="T286" s="206"/>
      <c r="AT286" s="207" t="s">
        <v>134</v>
      </c>
      <c r="AU286" s="207" t="s">
        <v>82</v>
      </c>
      <c r="AV286" s="14" t="s">
        <v>82</v>
      </c>
      <c r="AW286" s="14" t="s">
        <v>33</v>
      </c>
      <c r="AX286" s="14" t="s">
        <v>72</v>
      </c>
      <c r="AY286" s="207" t="s">
        <v>126</v>
      </c>
    </row>
    <row r="287" spans="2:51" s="15" customFormat="1" ht="11.25">
      <c r="B287" s="208"/>
      <c r="C287" s="209"/>
      <c r="D287" s="188" t="s">
        <v>134</v>
      </c>
      <c r="E287" s="210" t="s">
        <v>19</v>
      </c>
      <c r="F287" s="211" t="s">
        <v>143</v>
      </c>
      <c r="G287" s="209"/>
      <c r="H287" s="212">
        <v>279.419</v>
      </c>
      <c r="I287" s="213"/>
      <c r="J287" s="209"/>
      <c r="K287" s="209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134</v>
      </c>
      <c r="AU287" s="218" t="s">
        <v>82</v>
      </c>
      <c r="AV287" s="15" t="s">
        <v>144</v>
      </c>
      <c r="AW287" s="15" t="s">
        <v>33</v>
      </c>
      <c r="AX287" s="15" t="s">
        <v>80</v>
      </c>
      <c r="AY287" s="218" t="s">
        <v>126</v>
      </c>
    </row>
    <row r="288" spans="1:65" s="2" customFormat="1" ht="16.5" customHeight="1">
      <c r="A288" s="34"/>
      <c r="B288" s="35"/>
      <c r="C288" s="173" t="s">
        <v>359</v>
      </c>
      <c r="D288" s="173" t="s">
        <v>128</v>
      </c>
      <c r="E288" s="174" t="s">
        <v>360</v>
      </c>
      <c r="F288" s="175" t="s">
        <v>361</v>
      </c>
      <c r="G288" s="176" t="s">
        <v>362</v>
      </c>
      <c r="H288" s="177">
        <v>2</v>
      </c>
      <c r="I288" s="178"/>
      <c r="J288" s="179">
        <f>ROUND(I288*H288,2)</f>
        <v>0</v>
      </c>
      <c r="K288" s="175" t="s">
        <v>19</v>
      </c>
      <c r="L288" s="39"/>
      <c r="M288" s="180" t="s">
        <v>19</v>
      </c>
      <c r="N288" s="181" t="s">
        <v>43</v>
      </c>
      <c r="O288" s="64"/>
      <c r="P288" s="182">
        <f>O288*H288</f>
        <v>0</v>
      </c>
      <c r="Q288" s="182">
        <v>0.0024</v>
      </c>
      <c r="R288" s="182">
        <f>Q288*H288</f>
        <v>0.0048</v>
      </c>
      <c r="S288" s="182">
        <v>2.5</v>
      </c>
      <c r="T288" s="183">
        <f>S288*H288</f>
        <v>5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4" t="s">
        <v>144</v>
      </c>
      <c r="AT288" s="184" t="s">
        <v>128</v>
      </c>
      <c r="AU288" s="184" t="s">
        <v>82</v>
      </c>
      <c r="AY288" s="17" t="s">
        <v>126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17" t="s">
        <v>80</v>
      </c>
      <c r="BK288" s="185">
        <f>ROUND(I288*H288,2)</f>
        <v>0</v>
      </c>
      <c r="BL288" s="17" t="s">
        <v>144</v>
      </c>
      <c r="BM288" s="184" t="s">
        <v>363</v>
      </c>
    </row>
    <row r="289" spans="1:65" s="2" customFormat="1" ht="37.9" customHeight="1">
      <c r="A289" s="34"/>
      <c r="B289" s="35"/>
      <c r="C289" s="173" t="s">
        <v>364</v>
      </c>
      <c r="D289" s="173" t="s">
        <v>128</v>
      </c>
      <c r="E289" s="174" t="s">
        <v>365</v>
      </c>
      <c r="F289" s="175" t="s">
        <v>366</v>
      </c>
      <c r="G289" s="176" t="s">
        <v>362</v>
      </c>
      <c r="H289" s="177">
        <v>1</v>
      </c>
      <c r="I289" s="178"/>
      <c r="J289" s="179">
        <f>ROUND(I289*H289,2)</f>
        <v>0</v>
      </c>
      <c r="K289" s="175" t="s">
        <v>19</v>
      </c>
      <c r="L289" s="39"/>
      <c r="M289" s="180" t="s">
        <v>19</v>
      </c>
      <c r="N289" s="181" t="s">
        <v>43</v>
      </c>
      <c r="O289" s="64"/>
      <c r="P289" s="182">
        <f>O289*H289</f>
        <v>0</v>
      </c>
      <c r="Q289" s="182">
        <v>0</v>
      </c>
      <c r="R289" s="182">
        <f>Q289*H289</f>
        <v>0</v>
      </c>
      <c r="S289" s="182">
        <v>0.18</v>
      </c>
      <c r="T289" s="183">
        <f>S289*H289</f>
        <v>0.18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4" t="s">
        <v>144</v>
      </c>
      <c r="AT289" s="184" t="s">
        <v>128</v>
      </c>
      <c r="AU289" s="184" t="s">
        <v>82</v>
      </c>
      <c r="AY289" s="17" t="s">
        <v>126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17" t="s">
        <v>80</v>
      </c>
      <c r="BK289" s="185">
        <f>ROUND(I289*H289,2)</f>
        <v>0</v>
      </c>
      <c r="BL289" s="17" t="s">
        <v>144</v>
      </c>
      <c r="BM289" s="184" t="s">
        <v>367</v>
      </c>
    </row>
    <row r="290" spans="2:63" s="12" customFormat="1" ht="22.9" customHeight="1">
      <c r="B290" s="157"/>
      <c r="C290" s="158"/>
      <c r="D290" s="159" t="s">
        <v>71</v>
      </c>
      <c r="E290" s="171" t="s">
        <v>368</v>
      </c>
      <c r="F290" s="171" t="s">
        <v>369</v>
      </c>
      <c r="G290" s="158"/>
      <c r="H290" s="158"/>
      <c r="I290" s="161"/>
      <c r="J290" s="172">
        <f>BK290</f>
        <v>0</v>
      </c>
      <c r="K290" s="158"/>
      <c r="L290" s="163"/>
      <c r="M290" s="164"/>
      <c r="N290" s="165"/>
      <c r="O290" s="165"/>
      <c r="P290" s="166">
        <f>SUM(P291:P310)</f>
        <v>0</v>
      </c>
      <c r="Q290" s="165"/>
      <c r="R290" s="166">
        <f>SUM(R291:R310)</f>
        <v>0</v>
      </c>
      <c r="S290" s="165"/>
      <c r="T290" s="167">
        <f>SUM(T291:T310)</f>
        <v>0</v>
      </c>
      <c r="AR290" s="168" t="s">
        <v>80</v>
      </c>
      <c r="AT290" s="169" t="s">
        <v>71</v>
      </c>
      <c r="AU290" s="169" t="s">
        <v>80</v>
      </c>
      <c r="AY290" s="168" t="s">
        <v>126</v>
      </c>
      <c r="BK290" s="170">
        <f>SUM(BK291:BK310)</f>
        <v>0</v>
      </c>
    </row>
    <row r="291" spans="1:65" s="2" customFormat="1" ht="24.2" customHeight="1">
      <c r="A291" s="34"/>
      <c r="B291" s="35"/>
      <c r="C291" s="173" t="s">
        <v>370</v>
      </c>
      <c r="D291" s="173" t="s">
        <v>128</v>
      </c>
      <c r="E291" s="174" t="s">
        <v>371</v>
      </c>
      <c r="F291" s="175" t="s">
        <v>372</v>
      </c>
      <c r="G291" s="176" t="s">
        <v>362</v>
      </c>
      <c r="H291" s="177">
        <v>1</v>
      </c>
      <c r="I291" s="178"/>
      <c r="J291" s="179">
        <f aca="true" t="shared" si="0" ref="J291:J299">ROUND(I291*H291,2)</f>
        <v>0</v>
      </c>
      <c r="K291" s="175" t="s">
        <v>19</v>
      </c>
      <c r="L291" s="39"/>
      <c r="M291" s="180" t="s">
        <v>19</v>
      </c>
      <c r="N291" s="181" t="s">
        <v>43</v>
      </c>
      <c r="O291" s="64"/>
      <c r="P291" s="182">
        <f aca="true" t="shared" si="1" ref="P291:P299">O291*H291</f>
        <v>0</v>
      </c>
      <c r="Q291" s="182">
        <v>0</v>
      </c>
      <c r="R291" s="182">
        <f aca="true" t="shared" si="2" ref="R291:R299">Q291*H291</f>
        <v>0</v>
      </c>
      <c r="S291" s="182">
        <v>0</v>
      </c>
      <c r="T291" s="183">
        <f aca="true" t="shared" si="3" ref="T291:T299"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84" t="s">
        <v>144</v>
      </c>
      <c r="AT291" s="184" t="s">
        <v>128</v>
      </c>
      <c r="AU291" s="184" t="s">
        <v>82</v>
      </c>
      <c r="AY291" s="17" t="s">
        <v>126</v>
      </c>
      <c r="BE291" s="185">
        <f aca="true" t="shared" si="4" ref="BE291:BE299">IF(N291="základní",J291,0)</f>
        <v>0</v>
      </c>
      <c r="BF291" s="185">
        <f aca="true" t="shared" si="5" ref="BF291:BF299">IF(N291="snížená",J291,0)</f>
        <v>0</v>
      </c>
      <c r="BG291" s="185">
        <f aca="true" t="shared" si="6" ref="BG291:BG299">IF(N291="zákl. přenesená",J291,0)</f>
        <v>0</v>
      </c>
      <c r="BH291" s="185">
        <f aca="true" t="shared" si="7" ref="BH291:BH299">IF(N291="sníž. přenesená",J291,0)</f>
        <v>0</v>
      </c>
      <c r="BI291" s="185">
        <f aca="true" t="shared" si="8" ref="BI291:BI299">IF(N291="nulová",J291,0)</f>
        <v>0</v>
      </c>
      <c r="BJ291" s="17" t="s">
        <v>80</v>
      </c>
      <c r="BK291" s="185">
        <f aca="true" t="shared" si="9" ref="BK291:BK299">ROUND(I291*H291,2)</f>
        <v>0</v>
      </c>
      <c r="BL291" s="17" t="s">
        <v>144</v>
      </c>
      <c r="BM291" s="184" t="s">
        <v>373</v>
      </c>
    </row>
    <row r="292" spans="1:65" s="2" customFormat="1" ht="37.9" customHeight="1">
      <c r="A292" s="34"/>
      <c r="B292" s="35"/>
      <c r="C292" s="173" t="s">
        <v>374</v>
      </c>
      <c r="D292" s="173" t="s">
        <v>128</v>
      </c>
      <c r="E292" s="174" t="s">
        <v>375</v>
      </c>
      <c r="F292" s="175" t="s">
        <v>376</v>
      </c>
      <c r="G292" s="176" t="s">
        <v>362</v>
      </c>
      <c r="H292" s="177">
        <v>1</v>
      </c>
      <c r="I292" s="178"/>
      <c r="J292" s="179">
        <f t="shared" si="0"/>
        <v>0</v>
      </c>
      <c r="K292" s="175" t="s">
        <v>19</v>
      </c>
      <c r="L292" s="39"/>
      <c r="M292" s="180" t="s">
        <v>19</v>
      </c>
      <c r="N292" s="181" t="s">
        <v>43</v>
      </c>
      <c r="O292" s="64"/>
      <c r="P292" s="182">
        <f t="shared" si="1"/>
        <v>0</v>
      </c>
      <c r="Q292" s="182">
        <v>0</v>
      </c>
      <c r="R292" s="182">
        <f t="shared" si="2"/>
        <v>0</v>
      </c>
      <c r="S292" s="182">
        <v>0</v>
      </c>
      <c r="T292" s="183">
        <f t="shared" si="3"/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84" t="s">
        <v>144</v>
      </c>
      <c r="AT292" s="184" t="s">
        <v>128</v>
      </c>
      <c r="AU292" s="184" t="s">
        <v>82</v>
      </c>
      <c r="AY292" s="17" t="s">
        <v>126</v>
      </c>
      <c r="BE292" s="185">
        <f t="shared" si="4"/>
        <v>0</v>
      </c>
      <c r="BF292" s="185">
        <f t="shared" si="5"/>
        <v>0</v>
      </c>
      <c r="BG292" s="185">
        <f t="shared" si="6"/>
        <v>0</v>
      </c>
      <c r="BH292" s="185">
        <f t="shared" si="7"/>
        <v>0</v>
      </c>
      <c r="BI292" s="185">
        <f t="shared" si="8"/>
        <v>0</v>
      </c>
      <c r="BJ292" s="17" t="s">
        <v>80</v>
      </c>
      <c r="BK292" s="185">
        <f t="shared" si="9"/>
        <v>0</v>
      </c>
      <c r="BL292" s="17" t="s">
        <v>144</v>
      </c>
      <c r="BM292" s="184" t="s">
        <v>377</v>
      </c>
    </row>
    <row r="293" spans="1:65" s="2" customFormat="1" ht="33" customHeight="1">
      <c r="A293" s="34"/>
      <c r="B293" s="35"/>
      <c r="C293" s="173" t="s">
        <v>378</v>
      </c>
      <c r="D293" s="173" t="s">
        <v>128</v>
      </c>
      <c r="E293" s="174" t="s">
        <v>379</v>
      </c>
      <c r="F293" s="175" t="s">
        <v>380</v>
      </c>
      <c r="G293" s="176" t="s">
        <v>362</v>
      </c>
      <c r="H293" s="177">
        <v>1</v>
      </c>
      <c r="I293" s="178"/>
      <c r="J293" s="179">
        <f t="shared" si="0"/>
        <v>0</v>
      </c>
      <c r="K293" s="175" t="s">
        <v>19</v>
      </c>
      <c r="L293" s="39"/>
      <c r="M293" s="180" t="s">
        <v>19</v>
      </c>
      <c r="N293" s="181" t="s">
        <v>43</v>
      </c>
      <c r="O293" s="64"/>
      <c r="P293" s="182">
        <f t="shared" si="1"/>
        <v>0</v>
      </c>
      <c r="Q293" s="182">
        <v>0</v>
      </c>
      <c r="R293" s="182">
        <f t="shared" si="2"/>
        <v>0</v>
      </c>
      <c r="S293" s="182">
        <v>0</v>
      </c>
      <c r="T293" s="183">
        <f t="shared" si="3"/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4" t="s">
        <v>144</v>
      </c>
      <c r="AT293" s="184" t="s">
        <v>128</v>
      </c>
      <c r="AU293" s="184" t="s">
        <v>82</v>
      </c>
      <c r="AY293" s="17" t="s">
        <v>126</v>
      </c>
      <c r="BE293" s="185">
        <f t="shared" si="4"/>
        <v>0</v>
      </c>
      <c r="BF293" s="185">
        <f t="shared" si="5"/>
        <v>0</v>
      </c>
      <c r="BG293" s="185">
        <f t="shared" si="6"/>
        <v>0</v>
      </c>
      <c r="BH293" s="185">
        <f t="shared" si="7"/>
        <v>0</v>
      </c>
      <c r="BI293" s="185">
        <f t="shared" si="8"/>
        <v>0</v>
      </c>
      <c r="BJ293" s="17" t="s">
        <v>80</v>
      </c>
      <c r="BK293" s="185">
        <f t="shared" si="9"/>
        <v>0</v>
      </c>
      <c r="BL293" s="17" t="s">
        <v>144</v>
      </c>
      <c r="BM293" s="184" t="s">
        <v>381</v>
      </c>
    </row>
    <row r="294" spans="1:65" s="2" customFormat="1" ht="24.2" customHeight="1">
      <c r="A294" s="34"/>
      <c r="B294" s="35"/>
      <c r="C294" s="173" t="s">
        <v>382</v>
      </c>
      <c r="D294" s="173" t="s">
        <v>128</v>
      </c>
      <c r="E294" s="174" t="s">
        <v>383</v>
      </c>
      <c r="F294" s="175" t="s">
        <v>384</v>
      </c>
      <c r="G294" s="176" t="s">
        <v>362</v>
      </c>
      <c r="H294" s="177">
        <v>1</v>
      </c>
      <c r="I294" s="178"/>
      <c r="J294" s="179">
        <f t="shared" si="0"/>
        <v>0</v>
      </c>
      <c r="K294" s="175" t="s">
        <v>19</v>
      </c>
      <c r="L294" s="39"/>
      <c r="M294" s="180" t="s">
        <v>19</v>
      </c>
      <c r="N294" s="181" t="s">
        <v>43</v>
      </c>
      <c r="O294" s="64"/>
      <c r="P294" s="182">
        <f t="shared" si="1"/>
        <v>0</v>
      </c>
      <c r="Q294" s="182">
        <v>0</v>
      </c>
      <c r="R294" s="182">
        <f t="shared" si="2"/>
        <v>0</v>
      </c>
      <c r="S294" s="182">
        <v>0</v>
      </c>
      <c r="T294" s="183">
        <f t="shared" si="3"/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4" t="s">
        <v>144</v>
      </c>
      <c r="AT294" s="184" t="s">
        <v>128</v>
      </c>
      <c r="AU294" s="184" t="s">
        <v>82</v>
      </c>
      <c r="AY294" s="17" t="s">
        <v>126</v>
      </c>
      <c r="BE294" s="185">
        <f t="shared" si="4"/>
        <v>0</v>
      </c>
      <c r="BF294" s="185">
        <f t="shared" si="5"/>
        <v>0</v>
      </c>
      <c r="BG294" s="185">
        <f t="shared" si="6"/>
        <v>0</v>
      </c>
      <c r="BH294" s="185">
        <f t="shared" si="7"/>
        <v>0</v>
      </c>
      <c r="BI294" s="185">
        <f t="shared" si="8"/>
        <v>0</v>
      </c>
      <c r="BJ294" s="17" t="s">
        <v>80</v>
      </c>
      <c r="BK294" s="185">
        <f t="shared" si="9"/>
        <v>0</v>
      </c>
      <c r="BL294" s="17" t="s">
        <v>144</v>
      </c>
      <c r="BM294" s="184" t="s">
        <v>385</v>
      </c>
    </row>
    <row r="295" spans="1:65" s="2" customFormat="1" ht="37.9" customHeight="1">
      <c r="A295" s="34"/>
      <c r="B295" s="35"/>
      <c r="C295" s="173" t="s">
        <v>386</v>
      </c>
      <c r="D295" s="173" t="s">
        <v>128</v>
      </c>
      <c r="E295" s="174" t="s">
        <v>387</v>
      </c>
      <c r="F295" s="175" t="s">
        <v>388</v>
      </c>
      <c r="G295" s="176" t="s">
        <v>362</v>
      </c>
      <c r="H295" s="177">
        <v>2</v>
      </c>
      <c r="I295" s="178"/>
      <c r="J295" s="179">
        <f t="shared" si="0"/>
        <v>0</v>
      </c>
      <c r="K295" s="175" t="s">
        <v>19</v>
      </c>
      <c r="L295" s="39"/>
      <c r="M295" s="180" t="s">
        <v>19</v>
      </c>
      <c r="N295" s="181" t="s">
        <v>43</v>
      </c>
      <c r="O295" s="64"/>
      <c r="P295" s="182">
        <f t="shared" si="1"/>
        <v>0</v>
      </c>
      <c r="Q295" s="182">
        <v>0</v>
      </c>
      <c r="R295" s="182">
        <f t="shared" si="2"/>
        <v>0</v>
      </c>
      <c r="S295" s="182">
        <v>0</v>
      </c>
      <c r="T295" s="183">
        <f t="shared" si="3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84" t="s">
        <v>144</v>
      </c>
      <c r="AT295" s="184" t="s">
        <v>128</v>
      </c>
      <c r="AU295" s="184" t="s">
        <v>82</v>
      </c>
      <c r="AY295" s="17" t="s">
        <v>126</v>
      </c>
      <c r="BE295" s="185">
        <f t="shared" si="4"/>
        <v>0</v>
      </c>
      <c r="BF295" s="185">
        <f t="shared" si="5"/>
        <v>0</v>
      </c>
      <c r="BG295" s="185">
        <f t="shared" si="6"/>
        <v>0</v>
      </c>
      <c r="BH295" s="185">
        <f t="shared" si="7"/>
        <v>0</v>
      </c>
      <c r="BI295" s="185">
        <f t="shared" si="8"/>
        <v>0</v>
      </c>
      <c r="BJ295" s="17" t="s">
        <v>80</v>
      </c>
      <c r="BK295" s="185">
        <f t="shared" si="9"/>
        <v>0</v>
      </c>
      <c r="BL295" s="17" t="s">
        <v>144</v>
      </c>
      <c r="BM295" s="184" t="s">
        <v>389</v>
      </c>
    </row>
    <row r="296" spans="1:65" s="2" customFormat="1" ht="24.2" customHeight="1">
      <c r="A296" s="34"/>
      <c r="B296" s="35"/>
      <c r="C296" s="173" t="s">
        <v>390</v>
      </c>
      <c r="D296" s="173" t="s">
        <v>128</v>
      </c>
      <c r="E296" s="174" t="s">
        <v>391</v>
      </c>
      <c r="F296" s="175" t="s">
        <v>392</v>
      </c>
      <c r="G296" s="176" t="s">
        <v>362</v>
      </c>
      <c r="H296" s="177">
        <v>1</v>
      </c>
      <c r="I296" s="178"/>
      <c r="J296" s="179">
        <f t="shared" si="0"/>
        <v>0</v>
      </c>
      <c r="K296" s="175" t="s">
        <v>19</v>
      </c>
      <c r="L296" s="39"/>
      <c r="M296" s="180" t="s">
        <v>19</v>
      </c>
      <c r="N296" s="181" t="s">
        <v>43</v>
      </c>
      <c r="O296" s="64"/>
      <c r="P296" s="182">
        <f t="shared" si="1"/>
        <v>0</v>
      </c>
      <c r="Q296" s="182">
        <v>0</v>
      </c>
      <c r="R296" s="182">
        <f t="shared" si="2"/>
        <v>0</v>
      </c>
      <c r="S296" s="182">
        <v>0</v>
      </c>
      <c r="T296" s="183">
        <f t="shared" si="3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4" t="s">
        <v>144</v>
      </c>
      <c r="AT296" s="184" t="s">
        <v>128</v>
      </c>
      <c r="AU296" s="184" t="s">
        <v>82</v>
      </c>
      <c r="AY296" s="17" t="s">
        <v>126</v>
      </c>
      <c r="BE296" s="185">
        <f t="shared" si="4"/>
        <v>0</v>
      </c>
      <c r="BF296" s="185">
        <f t="shared" si="5"/>
        <v>0</v>
      </c>
      <c r="BG296" s="185">
        <f t="shared" si="6"/>
        <v>0</v>
      </c>
      <c r="BH296" s="185">
        <f t="shared" si="7"/>
        <v>0</v>
      </c>
      <c r="BI296" s="185">
        <f t="shared" si="8"/>
        <v>0</v>
      </c>
      <c r="BJ296" s="17" t="s">
        <v>80</v>
      </c>
      <c r="BK296" s="185">
        <f t="shared" si="9"/>
        <v>0</v>
      </c>
      <c r="BL296" s="17" t="s">
        <v>144</v>
      </c>
      <c r="BM296" s="184" t="s">
        <v>393</v>
      </c>
    </row>
    <row r="297" spans="1:65" s="2" customFormat="1" ht="24.2" customHeight="1">
      <c r="A297" s="34"/>
      <c r="B297" s="35"/>
      <c r="C297" s="173" t="s">
        <v>394</v>
      </c>
      <c r="D297" s="173" t="s">
        <v>128</v>
      </c>
      <c r="E297" s="174" t="s">
        <v>395</v>
      </c>
      <c r="F297" s="175" t="s">
        <v>396</v>
      </c>
      <c r="G297" s="176" t="s">
        <v>362</v>
      </c>
      <c r="H297" s="177">
        <v>1</v>
      </c>
      <c r="I297" s="178"/>
      <c r="J297" s="179">
        <f t="shared" si="0"/>
        <v>0</v>
      </c>
      <c r="K297" s="175" t="s">
        <v>19</v>
      </c>
      <c r="L297" s="39"/>
      <c r="M297" s="180" t="s">
        <v>19</v>
      </c>
      <c r="N297" s="181" t="s">
        <v>43</v>
      </c>
      <c r="O297" s="64"/>
      <c r="P297" s="182">
        <f t="shared" si="1"/>
        <v>0</v>
      </c>
      <c r="Q297" s="182">
        <v>0</v>
      </c>
      <c r="R297" s="182">
        <f t="shared" si="2"/>
        <v>0</v>
      </c>
      <c r="S297" s="182">
        <v>0</v>
      </c>
      <c r="T297" s="183">
        <f t="shared" si="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84" t="s">
        <v>144</v>
      </c>
      <c r="AT297" s="184" t="s">
        <v>128</v>
      </c>
      <c r="AU297" s="184" t="s">
        <v>82</v>
      </c>
      <c r="AY297" s="17" t="s">
        <v>126</v>
      </c>
      <c r="BE297" s="185">
        <f t="shared" si="4"/>
        <v>0</v>
      </c>
      <c r="BF297" s="185">
        <f t="shared" si="5"/>
        <v>0</v>
      </c>
      <c r="BG297" s="185">
        <f t="shared" si="6"/>
        <v>0</v>
      </c>
      <c r="BH297" s="185">
        <f t="shared" si="7"/>
        <v>0</v>
      </c>
      <c r="BI297" s="185">
        <f t="shared" si="8"/>
        <v>0</v>
      </c>
      <c r="BJ297" s="17" t="s">
        <v>80</v>
      </c>
      <c r="BK297" s="185">
        <f t="shared" si="9"/>
        <v>0</v>
      </c>
      <c r="BL297" s="17" t="s">
        <v>144</v>
      </c>
      <c r="BM297" s="184" t="s">
        <v>397</v>
      </c>
    </row>
    <row r="298" spans="1:65" s="2" customFormat="1" ht="24.2" customHeight="1">
      <c r="A298" s="34"/>
      <c r="B298" s="35"/>
      <c r="C298" s="173" t="s">
        <v>398</v>
      </c>
      <c r="D298" s="173" t="s">
        <v>128</v>
      </c>
      <c r="E298" s="174" t="s">
        <v>399</v>
      </c>
      <c r="F298" s="175" t="s">
        <v>400</v>
      </c>
      <c r="G298" s="176" t="s">
        <v>362</v>
      </c>
      <c r="H298" s="177">
        <v>1</v>
      </c>
      <c r="I298" s="178"/>
      <c r="J298" s="179">
        <f t="shared" si="0"/>
        <v>0</v>
      </c>
      <c r="K298" s="175" t="s">
        <v>19</v>
      </c>
      <c r="L298" s="39"/>
      <c r="M298" s="180" t="s">
        <v>19</v>
      </c>
      <c r="N298" s="181" t="s">
        <v>43</v>
      </c>
      <c r="O298" s="64"/>
      <c r="P298" s="182">
        <f t="shared" si="1"/>
        <v>0</v>
      </c>
      <c r="Q298" s="182">
        <v>0</v>
      </c>
      <c r="R298" s="182">
        <f t="shared" si="2"/>
        <v>0</v>
      </c>
      <c r="S298" s="182">
        <v>0</v>
      </c>
      <c r="T298" s="183">
        <f t="shared" si="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4" t="s">
        <v>144</v>
      </c>
      <c r="AT298" s="184" t="s">
        <v>128</v>
      </c>
      <c r="AU298" s="184" t="s">
        <v>82</v>
      </c>
      <c r="AY298" s="17" t="s">
        <v>126</v>
      </c>
      <c r="BE298" s="185">
        <f t="shared" si="4"/>
        <v>0</v>
      </c>
      <c r="BF298" s="185">
        <f t="shared" si="5"/>
        <v>0</v>
      </c>
      <c r="BG298" s="185">
        <f t="shared" si="6"/>
        <v>0</v>
      </c>
      <c r="BH298" s="185">
        <f t="shared" si="7"/>
        <v>0</v>
      </c>
      <c r="BI298" s="185">
        <f t="shared" si="8"/>
        <v>0</v>
      </c>
      <c r="BJ298" s="17" t="s">
        <v>80</v>
      </c>
      <c r="BK298" s="185">
        <f t="shared" si="9"/>
        <v>0</v>
      </c>
      <c r="BL298" s="17" t="s">
        <v>144</v>
      </c>
      <c r="BM298" s="184" t="s">
        <v>401</v>
      </c>
    </row>
    <row r="299" spans="1:65" s="2" customFormat="1" ht="24.2" customHeight="1">
      <c r="A299" s="34"/>
      <c r="B299" s="35"/>
      <c r="C299" s="173" t="s">
        <v>402</v>
      </c>
      <c r="D299" s="173" t="s">
        <v>128</v>
      </c>
      <c r="E299" s="174" t="s">
        <v>403</v>
      </c>
      <c r="F299" s="175" t="s">
        <v>404</v>
      </c>
      <c r="G299" s="176" t="s">
        <v>342</v>
      </c>
      <c r="H299" s="177">
        <v>32</v>
      </c>
      <c r="I299" s="178"/>
      <c r="J299" s="179">
        <f t="shared" si="0"/>
        <v>0</v>
      </c>
      <c r="K299" s="175" t="s">
        <v>19</v>
      </c>
      <c r="L299" s="39"/>
      <c r="M299" s="180" t="s">
        <v>19</v>
      </c>
      <c r="N299" s="181" t="s">
        <v>43</v>
      </c>
      <c r="O299" s="64"/>
      <c r="P299" s="182">
        <f t="shared" si="1"/>
        <v>0</v>
      </c>
      <c r="Q299" s="182">
        <v>0</v>
      </c>
      <c r="R299" s="182">
        <f t="shared" si="2"/>
        <v>0</v>
      </c>
      <c r="S299" s="182">
        <v>0</v>
      </c>
      <c r="T299" s="183">
        <f t="shared" si="3"/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4" t="s">
        <v>144</v>
      </c>
      <c r="AT299" s="184" t="s">
        <v>128</v>
      </c>
      <c r="AU299" s="184" t="s">
        <v>82</v>
      </c>
      <c r="AY299" s="17" t="s">
        <v>126</v>
      </c>
      <c r="BE299" s="185">
        <f t="shared" si="4"/>
        <v>0</v>
      </c>
      <c r="BF299" s="185">
        <f t="shared" si="5"/>
        <v>0</v>
      </c>
      <c r="BG299" s="185">
        <f t="shared" si="6"/>
        <v>0</v>
      </c>
      <c r="BH299" s="185">
        <f t="shared" si="7"/>
        <v>0</v>
      </c>
      <c r="BI299" s="185">
        <f t="shared" si="8"/>
        <v>0</v>
      </c>
      <c r="BJ299" s="17" t="s">
        <v>80</v>
      </c>
      <c r="BK299" s="185">
        <f t="shared" si="9"/>
        <v>0</v>
      </c>
      <c r="BL299" s="17" t="s">
        <v>144</v>
      </c>
      <c r="BM299" s="184" t="s">
        <v>405</v>
      </c>
    </row>
    <row r="300" spans="2:51" s="14" customFormat="1" ht="11.25">
      <c r="B300" s="197"/>
      <c r="C300" s="198"/>
      <c r="D300" s="188" t="s">
        <v>134</v>
      </c>
      <c r="E300" s="199" t="s">
        <v>19</v>
      </c>
      <c r="F300" s="200" t="s">
        <v>406</v>
      </c>
      <c r="G300" s="198"/>
      <c r="H300" s="201">
        <v>32</v>
      </c>
      <c r="I300" s="202"/>
      <c r="J300" s="198"/>
      <c r="K300" s="198"/>
      <c r="L300" s="203"/>
      <c r="M300" s="204"/>
      <c r="N300" s="205"/>
      <c r="O300" s="205"/>
      <c r="P300" s="205"/>
      <c r="Q300" s="205"/>
      <c r="R300" s="205"/>
      <c r="S300" s="205"/>
      <c r="T300" s="206"/>
      <c r="AT300" s="207" t="s">
        <v>134</v>
      </c>
      <c r="AU300" s="207" t="s">
        <v>82</v>
      </c>
      <c r="AV300" s="14" t="s">
        <v>82</v>
      </c>
      <c r="AW300" s="14" t="s">
        <v>33</v>
      </c>
      <c r="AX300" s="14" t="s">
        <v>80</v>
      </c>
      <c r="AY300" s="207" t="s">
        <v>126</v>
      </c>
    </row>
    <row r="301" spans="1:65" s="2" customFormat="1" ht="24.2" customHeight="1">
      <c r="A301" s="34"/>
      <c r="B301" s="35"/>
      <c r="C301" s="173" t="s">
        <v>407</v>
      </c>
      <c r="D301" s="173" t="s">
        <v>128</v>
      </c>
      <c r="E301" s="174" t="s">
        <v>408</v>
      </c>
      <c r="F301" s="175" t="s">
        <v>409</v>
      </c>
      <c r="G301" s="176" t="s">
        <v>342</v>
      </c>
      <c r="H301" s="177">
        <v>11</v>
      </c>
      <c r="I301" s="178"/>
      <c r="J301" s="179">
        <f aca="true" t="shared" si="10" ref="J301:J310">ROUND(I301*H301,2)</f>
        <v>0</v>
      </c>
      <c r="K301" s="175" t="s">
        <v>19</v>
      </c>
      <c r="L301" s="39"/>
      <c r="M301" s="180" t="s">
        <v>19</v>
      </c>
      <c r="N301" s="181" t="s">
        <v>43</v>
      </c>
      <c r="O301" s="64"/>
      <c r="P301" s="182">
        <f aca="true" t="shared" si="11" ref="P301:P310">O301*H301</f>
        <v>0</v>
      </c>
      <c r="Q301" s="182">
        <v>0</v>
      </c>
      <c r="R301" s="182">
        <f aca="true" t="shared" si="12" ref="R301:R310">Q301*H301</f>
        <v>0</v>
      </c>
      <c r="S301" s="182">
        <v>0</v>
      </c>
      <c r="T301" s="183">
        <f aca="true" t="shared" si="13" ref="T301:T310"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84" t="s">
        <v>144</v>
      </c>
      <c r="AT301" s="184" t="s">
        <v>128</v>
      </c>
      <c r="AU301" s="184" t="s">
        <v>82</v>
      </c>
      <c r="AY301" s="17" t="s">
        <v>126</v>
      </c>
      <c r="BE301" s="185">
        <f aca="true" t="shared" si="14" ref="BE301:BE310">IF(N301="základní",J301,0)</f>
        <v>0</v>
      </c>
      <c r="BF301" s="185">
        <f aca="true" t="shared" si="15" ref="BF301:BF310">IF(N301="snížená",J301,0)</f>
        <v>0</v>
      </c>
      <c r="BG301" s="185">
        <f aca="true" t="shared" si="16" ref="BG301:BG310">IF(N301="zákl. přenesená",J301,0)</f>
        <v>0</v>
      </c>
      <c r="BH301" s="185">
        <f aca="true" t="shared" si="17" ref="BH301:BH310">IF(N301="sníž. přenesená",J301,0)</f>
        <v>0</v>
      </c>
      <c r="BI301" s="185">
        <f aca="true" t="shared" si="18" ref="BI301:BI310">IF(N301="nulová",J301,0)</f>
        <v>0</v>
      </c>
      <c r="BJ301" s="17" t="s">
        <v>80</v>
      </c>
      <c r="BK301" s="185">
        <f aca="true" t="shared" si="19" ref="BK301:BK310">ROUND(I301*H301,2)</f>
        <v>0</v>
      </c>
      <c r="BL301" s="17" t="s">
        <v>144</v>
      </c>
      <c r="BM301" s="184" t="s">
        <v>410</v>
      </c>
    </row>
    <row r="302" spans="1:65" s="2" customFormat="1" ht="24.2" customHeight="1">
      <c r="A302" s="34"/>
      <c r="B302" s="35"/>
      <c r="C302" s="173" t="s">
        <v>411</v>
      </c>
      <c r="D302" s="173" t="s">
        <v>128</v>
      </c>
      <c r="E302" s="174" t="s">
        <v>412</v>
      </c>
      <c r="F302" s="175" t="s">
        <v>413</v>
      </c>
      <c r="G302" s="176" t="s">
        <v>414</v>
      </c>
      <c r="H302" s="177">
        <v>6</v>
      </c>
      <c r="I302" s="178"/>
      <c r="J302" s="179">
        <f t="shared" si="10"/>
        <v>0</v>
      </c>
      <c r="K302" s="175" t="s">
        <v>19</v>
      </c>
      <c r="L302" s="39"/>
      <c r="M302" s="180" t="s">
        <v>19</v>
      </c>
      <c r="N302" s="181" t="s">
        <v>43</v>
      </c>
      <c r="O302" s="64"/>
      <c r="P302" s="182">
        <f t="shared" si="11"/>
        <v>0</v>
      </c>
      <c r="Q302" s="182">
        <v>0</v>
      </c>
      <c r="R302" s="182">
        <f t="shared" si="12"/>
        <v>0</v>
      </c>
      <c r="S302" s="182">
        <v>0</v>
      </c>
      <c r="T302" s="183">
        <f t="shared" si="13"/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4" t="s">
        <v>144</v>
      </c>
      <c r="AT302" s="184" t="s">
        <v>128</v>
      </c>
      <c r="AU302" s="184" t="s">
        <v>82</v>
      </c>
      <c r="AY302" s="17" t="s">
        <v>126</v>
      </c>
      <c r="BE302" s="185">
        <f t="shared" si="14"/>
        <v>0</v>
      </c>
      <c r="BF302" s="185">
        <f t="shared" si="15"/>
        <v>0</v>
      </c>
      <c r="BG302" s="185">
        <f t="shared" si="16"/>
        <v>0</v>
      </c>
      <c r="BH302" s="185">
        <f t="shared" si="17"/>
        <v>0</v>
      </c>
      <c r="BI302" s="185">
        <f t="shared" si="18"/>
        <v>0</v>
      </c>
      <c r="BJ302" s="17" t="s">
        <v>80</v>
      </c>
      <c r="BK302" s="185">
        <f t="shared" si="19"/>
        <v>0</v>
      </c>
      <c r="BL302" s="17" t="s">
        <v>144</v>
      </c>
      <c r="BM302" s="184" t="s">
        <v>415</v>
      </c>
    </row>
    <row r="303" spans="1:65" s="2" customFormat="1" ht="37.9" customHeight="1">
      <c r="A303" s="34"/>
      <c r="B303" s="35"/>
      <c r="C303" s="173" t="s">
        <v>416</v>
      </c>
      <c r="D303" s="173" t="s">
        <v>128</v>
      </c>
      <c r="E303" s="174" t="s">
        <v>417</v>
      </c>
      <c r="F303" s="175" t="s">
        <v>418</v>
      </c>
      <c r="G303" s="176" t="s">
        <v>362</v>
      </c>
      <c r="H303" s="177">
        <v>1</v>
      </c>
      <c r="I303" s="178"/>
      <c r="J303" s="179">
        <f t="shared" si="10"/>
        <v>0</v>
      </c>
      <c r="K303" s="175" t="s">
        <v>19</v>
      </c>
      <c r="L303" s="39"/>
      <c r="M303" s="180" t="s">
        <v>19</v>
      </c>
      <c r="N303" s="181" t="s">
        <v>43</v>
      </c>
      <c r="O303" s="64"/>
      <c r="P303" s="182">
        <f t="shared" si="11"/>
        <v>0</v>
      </c>
      <c r="Q303" s="182">
        <v>0</v>
      </c>
      <c r="R303" s="182">
        <f t="shared" si="12"/>
        <v>0</v>
      </c>
      <c r="S303" s="182">
        <v>0</v>
      </c>
      <c r="T303" s="183">
        <f t="shared" si="13"/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4" t="s">
        <v>144</v>
      </c>
      <c r="AT303" s="184" t="s">
        <v>128</v>
      </c>
      <c r="AU303" s="184" t="s">
        <v>82</v>
      </c>
      <c r="AY303" s="17" t="s">
        <v>126</v>
      </c>
      <c r="BE303" s="185">
        <f t="shared" si="14"/>
        <v>0</v>
      </c>
      <c r="BF303" s="185">
        <f t="shared" si="15"/>
        <v>0</v>
      </c>
      <c r="BG303" s="185">
        <f t="shared" si="16"/>
        <v>0</v>
      </c>
      <c r="BH303" s="185">
        <f t="shared" si="17"/>
        <v>0</v>
      </c>
      <c r="BI303" s="185">
        <f t="shared" si="18"/>
        <v>0</v>
      </c>
      <c r="BJ303" s="17" t="s">
        <v>80</v>
      </c>
      <c r="BK303" s="185">
        <f t="shared" si="19"/>
        <v>0</v>
      </c>
      <c r="BL303" s="17" t="s">
        <v>144</v>
      </c>
      <c r="BM303" s="184" t="s">
        <v>419</v>
      </c>
    </row>
    <row r="304" spans="1:65" s="2" customFormat="1" ht="24.2" customHeight="1">
      <c r="A304" s="34"/>
      <c r="B304" s="35"/>
      <c r="C304" s="173" t="s">
        <v>420</v>
      </c>
      <c r="D304" s="173" t="s">
        <v>128</v>
      </c>
      <c r="E304" s="174" t="s">
        <v>421</v>
      </c>
      <c r="F304" s="175" t="s">
        <v>422</v>
      </c>
      <c r="G304" s="176" t="s">
        <v>362</v>
      </c>
      <c r="H304" s="177">
        <v>1</v>
      </c>
      <c r="I304" s="178"/>
      <c r="J304" s="179">
        <f t="shared" si="10"/>
        <v>0</v>
      </c>
      <c r="K304" s="175" t="s">
        <v>19</v>
      </c>
      <c r="L304" s="39"/>
      <c r="M304" s="180" t="s">
        <v>19</v>
      </c>
      <c r="N304" s="181" t="s">
        <v>43</v>
      </c>
      <c r="O304" s="64"/>
      <c r="P304" s="182">
        <f t="shared" si="11"/>
        <v>0</v>
      </c>
      <c r="Q304" s="182">
        <v>0</v>
      </c>
      <c r="R304" s="182">
        <f t="shared" si="12"/>
        <v>0</v>
      </c>
      <c r="S304" s="182">
        <v>0</v>
      </c>
      <c r="T304" s="183">
        <f t="shared" si="13"/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84" t="s">
        <v>144</v>
      </c>
      <c r="AT304" s="184" t="s">
        <v>128</v>
      </c>
      <c r="AU304" s="184" t="s">
        <v>82</v>
      </c>
      <c r="AY304" s="17" t="s">
        <v>126</v>
      </c>
      <c r="BE304" s="185">
        <f t="shared" si="14"/>
        <v>0</v>
      </c>
      <c r="BF304" s="185">
        <f t="shared" si="15"/>
        <v>0</v>
      </c>
      <c r="BG304" s="185">
        <f t="shared" si="16"/>
        <v>0</v>
      </c>
      <c r="BH304" s="185">
        <f t="shared" si="17"/>
        <v>0</v>
      </c>
      <c r="BI304" s="185">
        <f t="shared" si="18"/>
        <v>0</v>
      </c>
      <c r="BJ304" s="17" t="s">
        <v>80</v>
      </c>
      <c r="BK304" s="185">
        <f t="shared" si="19"/>
        <v>0</v>
      </c>
      <c r="BL304" s="17" t="s">
        <v>144</v>
      </c>
      <c r="BM304" s="184" t="s">
        <v>423</v>
      </c>
    </row>
    <row r="305" spans="1:65" s="2" customFormat="1" ht="24.2" customHeight="1">
      <c r="A305" s="34"/>
      <c r="B305" s="35"/>
      <c r="C305" s="173" t="s">
        <v>424</v>
      </c>
      <c r="D305" s="173" t="s">
        <v>128</v>
      </c>
      <c r="E305" s="174" t="s">
        <v>425</v>
      </c>
      <c r="F305" s="175" t="s">
        <v>426</v>
      </c>
      <c r="G305" s="176" t="s">
        <v>362</v>
      </c>
      <c r="H305" s="177">
        <v>3</v>
      </c>
      <c r="I305" s="178"/>
      <c r="J305" s="179">
        <f t="shared" si="10"/>
        <v>0</v>
      </c>
      <c r="K305" s="175" t="s">
        <v>19</v>
      </c>
      <c r="L305" s="39"/>
      <c r="M305" s="180" t="s">
        <v>19</v>
      </c>
      <c r="N305" s="181" t="s">
        <v>43</v>
      </c>
      <c r="O305" s="64"/>
      <c r="P305" s="182">
        <f t="shared" si="11"/>
        <v>0</v>
      </c>
      <c r="Q305" s="182">
        <v>0</v>
      </c>
      <c r="R305" s="182">
        <f t="shared" si="12"/>
        <v>0</v>
      </c>
      <c r="S305" s="182">
        <v>0</v>
      </c>
      <c r="T305" s="183">
        <f t="shared" si="13"/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4" t="s">
        <v>144</v>
      </c>
      <c r="AT305" s="184" t="s">
        <v>128</v>
      </c>
      <c r="AU305" s="184" t="s">
        <v>82</v>
      </c>
      <c r="AY305" s="17" t="s">
        <v>126</v>
      </c>
      <c r="BE305" s="185">
        <f t="shared" si="14"/>
        <v>0</v>
      </c>
      <c r="BF305" s="185">
        <f t="shared" si="15"/>
        <v>0</v>
      </c>
      <c r="BG305" s="185">
        <f t="shared" si="16"/>
        <v>0</v>
      </c>
      <c r="BH305" s="185">
        <f t="shared" si="17"/>
        <v>0</v>
      </c>
      <c r="BI305" s="185">
        <f t="shared" si="18"/>
        <v>0</v>
      </c>
      <c r="BJ305" s="17" t="s">
        <v>80</v>
      </c>
      <c r="BK305" s="185">
        <f t="shared" si="19"/>
        <v>0</v>
      </c>
      <c r="BL305" s="17" t="s">
        <v>144</v>
      </c>
      <c r="BM305" s="184" t="s">
        <v>427</v>
      </c>
    </row>
    <row r="306" spans="1:65" s="2" customFormat="1" ht="24.2" customHeight="1">
      <c r="A306" s="34"/>
      <c r="B306" s="35"/>
      <c r="C306" s="173" t="s">
        <v>428</v>
      </c>
      <c r="D306" s="173" t="s">
        <v>128</v>
      </c>
      <c r="E306" s="174" t="s">
        <v>429</v>
      </c>
      <c r="F306" s="175" t="s">
        <v>430</v>
      </c>
      <c r="G306" s="176" t="s">
        <v>414</v>
      </c>
      <c r="H306" s="177">
        <v>1</v>
      </c>
      <c r="I306" s="178"/>
      <c r="J306" s="179">
        <f t="shared" si="10"/>
        <v>0</v>
      </c>
      <c r="K306" s="175" t="s">
        <v>19</v>
      </c>
      <c r="L306" s="39"/>
      <c r="M306" s="180" t="s">
        <v>19</v>
      </c>
      <c r="N306" s="181" t="s">
        <v>43</v>
      </c>
      <c r="O306" s="64"/>
      <c r="P306" s="182">
        <f t="shared" si="11"/>
        <v>0</v>
      </c>
      <c r="Q306" s="182">
        <v>0</v>
      </c>
      <c r="R306" s="182">
        <f t="shared" si="12"/>
        <v>0</v>
      </c>
      <c r="S306" s="182">
        <v>0</v>
      </c>
      <c r="T306" s="183">
        <f t="shared" si="13"/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84" t="s">
        <v>144</v>
      </c>
      <c r="AT306" s="184" t="s">
        <v>128</v>
      </c>
      <c r="AU306" s="184" t="s">
        <v>82</v>
      </c>
      <c r="AY306" s="17" t="s">
        <v>126</v>
      </c>
      <c r="BE306" s="185">
        <f t="shared" si="14"/>
        <v>0</v>
      </c>
      <c r="BF306" s="185">
        <f t="shared" si="15"/>
        <v>0</v>
      </c>
      <c r="BG306" s="185">
        <f t="shared" si="16"/>
        <v>0</v>
      </c>
      <c r="BH306" s="185">
        <f t="shared" si="17"/>
        <v>0</v>
      </c>
      <c r="BI306" s="185">
        <f t="shared" si="18"/>
        <v>0</v>
      </c>
      <c r="BJ306" s="17" t="s">
        <v>80</v>
      </c>
      <c r="BK306" s="185">
        <f t="shared" si="19"/>
        <v>0</v>
      </c>
      <c r="BL306" s="17" t="s">
        <v>144</v>
      </c>
      <c r="BM306" s="184" t="s">
        <v>431</v>
      </c>
    </row>
    <row r="307" spans="1:65" s="2" customFormat="1" ht="16.5" customHeight="1">
      <c r="A307" s="34"/>
      <c r="B307" s="35"/>
      <c r="C307" s="173" t="s">
        <v>432</v>
      </c>
      <c r="D307" s="173" t="s">
        <v>128</v>
      </c>
      <c r="E307" s="174" t="s">
        <v>433</v>
      </c>
      <c r="F307" s="175" t="s">
        <v>434</v>
      </c>
      <c r="G307" s="176" t="s">
        <v>414</v>
      </c>
      <c r="H307" s="177">
        <v>1</v>
      </c>
      <c r="I307" s="178"/>
      <c r="J307" s="179">
        <f t="shared" si="10"/>
        <v>0</v>
      </c>
      <c r="K307" s="175" t="s">
        <v>19</v>
      </c>
      <c r="L307" s="39"/>
      <c r="M307" s="180" t="s">
        <v>19</v>
      </c>
      <c r="N307" s="181" t="s">
        <v>43</v>
      </c>
      <c r="O307" s="64"/>
      <c r="P307" s="182">
        <f t="shared" si="11"/>
        <v>0</v>
      </c>
      <c r="Q307" s="182">
        <v>0</v>
      </c>
      <c r="R307" s="182">
        <f t="shared" si="12"/>
        <v>0</v>
      </c>
      <c r="S307" s="182">
        <v>0</v>
      </c>
      <c r="T307" s="183">
        <f t="shared" si="13"/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4" t="s">
        <v>144</v>
      </c>
      <c r="AT307" s="184" t="s">
        <v>128</v>
      </c>
      <c r="AU307" s="184" t="s">
        <v>82</v>
      </c>
      <c r="AY307" s="17" t="s">
        <v>126</v>
      </c>
      <c r="BE307" s="185">
        <f t="shared" si="14"/>
        <v>0</v>
      </c>
      <c r="BF307" s="185">
        <f t="shared" si="15"/>
        <v>0</v>
      </c>
      <c r="BG307" s="185">
        <f t="shared" si="16"/>
        <v>0</v>
      </c>
      <c r="BH307" s="185">
        <f t="shared" si="17"/>
        <v>0</v>
      </c>
      <c r="BI307" s="185">
        <f t="shared" si="18"/>
        <v>0</v>
      </c>
      <c r="BJ307" s="17" t="s">
        <v>80</v>
      </c>
      <c r="BK307" s="185">
        <f t="shared" si="19"/>
        <v>0</v>
      </c>
      <c r="BL307" s="17" t="s">
        <v>144</v>
      </c>
      <c r="BM307" s="184" t="s">
        <v>435</v>
      </c>
    </row>
    <row r="308" spans="1:65" s="2" customFormat="1" ht="16.5" customHeight="1">
      <c r="A308" s="34"/>
      <c r="B308" s="35"/>
      <c r="C308" s="173" t="s">
        <v>436</v>
      </c>
      <c r="D308" s="173" t="s">
        <v>128</v>
      </c>
      <c r="E308" s="174" t="s">
        <v>437</v>
      </c>
      <c r="F308" s="175" t="s">
        <v>438</v>
      </c>
      <c r="G308" s="176" t="s">
        <v>414</v>
      </c>
      <c r="H308" s="177">
        <v>8</v>
      </c>
      <c r="I308" s="178"/>
      <c r="J308" s="179">
        <f t="shared" si="10"/>
        <v>0</v>
      </c>
      <c r="K308" s="175" t="s">
        <v>19</v>
      </c>
      <c r="L308" s="39"/>
      <c r="M308" s="180" t="s">
        <v>19</v>
      </c>
      <c r="N308" s="181" t="s">
        <v>43</v>
      </c>
      <c r="O308" s="64"/>
      <c r="P308" s="182">
        <f t="shared" si="11"/>
        <v>0</v>
      </c>
      <c r="Q308" s="182">
        <v>0</v>
      </c>
      <c r="R308" s="182">
        <f t="shared" si="12"/>
        <v>0</v>
      </c>
      <c r="S308" s="182">
        <v>0</v>
      </c>
      <c r="T308" s="183">
        <f t="shared" si="13"/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4" t="s">
        <v>144</v>
      </c>
      <c r="AT308" s="184" t="s">
        <v>128</v>
      </c>
      <c r="AU308" s="184" t="s">
        <v>82</v>
      </c>
      <c r="AY308" s="17" t="s">
        <v>126</v>
      </c>
      <c r="BE308" s="185">
        <f t="shared" si="14"/>
        <v>0</v>
      </c>
      <c r="BF308" s="185">
        <f t="shared" si="15"/>
        <v>0</v>
      </c>
      <c r="BG308" s="185">
        <f t="shared" si="16"/>
        <v>0</v>
      </c>
      <c r="BH308" s="185">
        <f t="shared" si="17"/>
        <v>0</v>
      </c>
      <c r="BI308" s="185">
        <f t="shared" si="18"/>
        <v>0</v>
      </c>
      <c r="BJ308" s="17" t="s">
        <v>80</v>
      </c>
      <c r="BK308" s="185">
        <f t="shared" si="19"/>
        <v>0</v>
      </c>
      <c r="BL308" s="17" t="s">
        <v>144</v>
      </c>
      <c r="BM308" s="184" t="s">
        <v>439</v>
      </c>
    </row>
    <row r="309" spans="1:65" s="2" customFormat="1" ht="16.5" customHeight="1">
      <c r="A309" s="34"/>
      <c r="B309" s="35"/>
      <c r="C309" s="173" t="s">
        <v>440</v>
      </c>
      <c r="D309" s="173" t="s">
        <v>128</v>
      </c>
      <c r="E309" s="174" t="s">
        <v>441</v>
      </c>
      <c r="F309" s="175" t="s">
        <v>442</v>
      </c>
      <c r="G309" s="176" t="s">
        <v>414</v>
      </c>
      <c r="H309" s="177">
        <v>8</v>
      </c>
      <c r="I309" s="178"/>
      <c r="J309" s="179">
        <f t="shared" si="10"/>
        <v>0</v>
      </c>
      <c r="K309" s="175" t="s">
        <v>19</v>
      </c>
      <c r="L309" s="39"/>
      <c r="M309" s="180" t="s">
        <v>19</v>
      </c>
      <c r="N309" s="181" t="s">
        <v>43</v>
      </c>
      <c r="O309" s="64"/>
      <c r="P309" s="182">
        <f t="shared" si="11"/>
        <v>0</v>
      </c>
      <c r="Q309" s="182">
        <v>0</v>
      </c>
      <c r="R309" s="182">
        <f t="shared" si="12"/>
        <v>0</v>
      </c>
      <c r="S309" s="182">
        <v>0</v>
      </c>
      <c r="T309" s="183">
        <f t="shared" si="13"/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4" t="s">
        <v>144</v>
      </c>
      <c r="AT309" s="184" t="s">
        <v>128</v>
      </c>
      <c r="AU309" s="184" t="s">
        <v>82</v>
      </c>
      <c r="AY309" s="17" t="s">
        <v>126</v>
      </c>
      <c r="BE309" s="185">
        <f t="shared" si="14"/>
        <v>0</v>
      </c>
      <c r="BF309" s="185">
        <f t="shared" si="15"/>
        <v>0</v>
      </c>
      <c r="BG309" s="185">
        <f t="shared" si="16"/>
        <v>0</v>
      </c>
      <c r="BH309" s="185">
        <f t="shared" si="17"/>
        <v>0</v>
      </c>
      <c r="BI309" s="185">
        <f t="shared" si="18"/>
        <v>0</v>
      </c>
      <c r="BJ309" s="17" t="s">
        <v>80</v>
      </c>
      <c r="BK309" s="185">
        <f t="shared" si="19"/>
        <v>0</v>
      </c>
      <c r="BL309" s="17" t="s">
        <v>144</v>
      </c>
      <c r="BM309" s="184" t="s">
        <v>443</v>
      </c>
    </row>
    <row r="310" spans="1:65" s="2" customFormat="1" ht="16.5" customHeight="1">
      <c r="A310" s="34"/>
      <c r="B310" s="35"/>
      <c r="C310" s="173" t="s">
        <v>444</v>
      </c>
      <c r="D310" s="173" t="s">
        <v>128</v>
      </c>
      <c r="E310" s="174" t="s">
        <v>445</v>
      </c>
      <c r="F310" s="175" t="s">
        <v>446</v>
      </c>
      <c r="G310" s="176" t="s">
        <v>414</v>
      </c>
      <c r="H310" s="177">
        <v>4</v>
      </c>
      <c r="I310" s="178"/>
      <c r="J310" s="179">
        <f t="shared" si="10"/>
        <v>0</v>
      </c>
      <c r="K310" s="175" t="s">
        <v>19</v>
      </c>
      <c r="L310" s="39"/>
      <c r="M310" s="180" t="s">
        <v>19</v>
      </c>
      <c r="N310" s="181" t="s">
        <v>43</v>
      </c>
      <c r="O310" s="64"/>
      <c r="P310" s="182">
        <f t="shared" si="11"/>
        <v>0</v>
      </c>
      <c r="Q310" s="182">
        <v>0</v>
      </c>
      <c r="R310" s="182">
        <f t="shared" si="12"/>
        <v>0</v>
      </c>
      <c r="S310" s="182">
        <v>0</v>
      </c>
      <c r="T310" s="183">
        <f t="shared" si="13"/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84" t="s">
        <v>144</v>
      </c>
      <c r="AT310" s="184" t="s">
        <v>128</v>
      </c>
      <c r="AU310" s="184" t="s">
        <v>82</v>
      </c>
      <c r="AY310" s="17" t="s">
        <v>126</v>
      </c>
      <c r="BE310" s="185">
        <f t="shared" si="14"/>
        <v>0</v>
      </c>
      <c r="BF310" s="185">
        <f t="shared" si="15"/>
        <v>0</v>
      </c>
      <c r="BG310" s="185">
        <f t="shared" si="16"/>
        <v>0</v>
      </c>
      <c r="BH310" s="185">
        <f t="shared" si="17"/>
        <v>0</v>
      </c>
      <c r="BI310" s="185">
        <f t="shared" si="18"/>
        <v>0</v>
      </c>
      <c r="BJ310" s="17" t="s">
        <v>80</v>
      </c>
      <c r="BK310" s="185">
        <f t="shared" si="19"/>
        <v>0</v>
      </c>
      <c r="BL310" s="17" t="s">
        <v>144</v>
      </c>
      <c r="BM310" s="184" t="s">
        <v>447</v>
      </c>
    </row>
    <row r="311" spans="2:63" s="12" customFormat="1" ht="22.9" customHeight="1">
      <c r="B311" s="157"/>
      <c r="C311" s="158"/>
      <c r="D311" s="159" t="s">
        <v>71</v>
      </c>
      <c r="E311" s="171" t="s">
        <v>448</v>
      </c>
      <c r="F311" s="171" t="s">
        <v>449</v>
      </c>
      <c r="G311" s="158"/>
      <c r="H311" s="158"/>
      <c r="I311" s="161"/>
      <c r="J311" s="172">
        <f>BK311</f>
        <v>0</v>
      </c>
      <c r="K311" s="158"/>
      <c r="L311" s="163"/>
      <c r="M311" s="164"/>
      <c r="N311" s="165"/>
      <c r="O311" s="165"/>
      <c r="P311" s="166">
        <f>SUM(P312:P320)</f>
        <v>0</v>
      </c>
      <c r="Q311" s="165"/>
      <c r="R311" s="166">
        <f>SUM(R312:R320)</f>
        <v>0</v>
      </c>
      <c r="S311" s="165"/>
      <c r="T311" s="167">
        <f>SUM(T312:T320)</f>
        <v>0</v>
      </c>
      <c r="AR311" s="168" t="s">
        <v>80</v>
      </c>
      <c r="AT311" s="169" t="s">
        <v>71</v>
      </c>
      <c r="AU311" s="169" t="s">
        <v>80</v>
      </c>
      <c r="AY311" s="168" t="s">
        <v>126</v>
      </c>
      <c r="BK311" s="170">
        <f>SUM(BK312:BK320)</f>
        <v>0</v>
      </c>
    </row>
    <row r="312" spans="1:65" s="2" customFormat="1" ht="37.9" customHeight="1">
      <c r="A312" s="34"/>
      <c r="B312" s="35"/>
      <c r="C312" s="173" t="s">
        <v>450</v>
      </c>
      <c r="D312" s="173" t="s">
        <v>128</v>
      </c>
      <c r="E312" s="174" t="s">
        <v>451</v>
      </c>
      <c r="F312" s="175" t="s">
        <v>452</v>
      </c>
      <c r="G312" s="176" t="s">
        <v>236</v>
      </c>
      <c r="H312" s="177">
        <v>23.071</v>
      </c>
      <c r="I312" s="178"/>
      <c r="J312" s="179">
        <f>ROUND(I312*H312,2)</f>
        <v>0</v>
      </c>
      <c r="K312" s="175" t="s">
        <v>147</v>
      </c>
      <c r="L312" s="39"/>
      <c r="M312" s="180" t="s">
        <v>19</v>
      </c>
      <c r="N312" s="181" t="s">
        <v>43</v>
      </c>
      <c r="O312" s="64"/>
      <c r="P312" s="182">
        <f>O312*H312</f>
        <v>0</v>
      </c>
      <c r="Q312" s="182">
        <v>0</v>
      </c>
      <c r="R312" s="182">
        <f>Q312*H312</f>
        <v>0</v>
      </c>
      <c r="S312" s="182">
        <v>0</v>
      </c>
      <c r="T312" s="183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84" t="s">
        <v>144</v>
      </c>
      <c r="AT312" s="184" t="s">
        <v>128</v>
      </c>
      <c r="AU312" s="184" t="s">
        <v>82</v>
      </c>
      <c r="AY312" s="17" t="s">
        <v>126</v>
      </c>
      <c r="BE312" s="185">
        <f>IF(N312="základní",J312,0)</f>
        <v>0</v>
      </c>
      <c r="BF312" s="185">
        <f>IF(N312="snížená",J312,0)</f>
        <v>0</v>
      </c>
      <c r="BG312" s="185">
        <f>IF(N312="zákl. přenesená",J312,0)</f>
        <v>0</v>
      </c>
      <c r="BH312" s="185">
        <f>IF(N312="sníž. přenesená",J312,0)</f>
        <v>0</v>
      </c>
      <c r="BI312" s="185">
        <f>IF(N312="nulová",J312,0)</f>
        <v>0</v>
      </c>
      <c r="BJ312" s="17" t="s">
        <v>80</v>
      </c>
      <c r="BK312" s="185">
        <f>ROUND(I312*H312,2)</f>
        <v>0</v>
      </c>
      <c r="BL312" s="17" t="s">
        <v>144</v>
      </c>
      <c r="BM312" s="184" t="s">
        <v>453</v>
      </c>
    </row>
    <row r="313" spans="1:47" s="2" customFormat="1" ht="11.25">
      <c r="A313" s="34"/>
      <c r="B313" s="35"/>
      <c r="C313" s="36"/>
      <c r="D313" s="219" t="s">
        <v>149</v>
      </c>
      <c r="E313" s="36"/>
      <c r="F313" s="220" t="s">
        <v>454</v>
      </c>
      <c r="G313" s="36"/>
      <c r="H313" s="36"/>
      <c r="I313" s="221"/>
      <c r="J313" s="36"/>
      <c r="K313" s="36"/>
      <c r="L313" s="39"/>
      <c r="M313" s="222"/>
      <c r="N313" s="223"/>
      <c r="O313" s="64"/>
      <c r="P313" s="64"/>
      <c r="Q313" s="64"/>
      <c r="R313" s="64"/>
      <c r="S313" s="64"/>
      <c r="T313" s="65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149</v>
      </c>
      <c r="AU313" s="17" t="s">
        <v>82</v>
      </c>
    </row>
    <row r="314" spans="1:65" s="2" customFormat="1" ht="49.15" customHeight="1">
      <c r="A314" s="34"/>
      <c r="B314" s="35"/>
      <c r="C314" s="173" t="s">
        <v>455</v>
      </c>
      <c r="D314" s="173" t="s">
        <v>128</v>
      </c>
      <c r="E314" s="174" t="s">
        <v>456</v>
      </c>
      <c r="F314" s="175" t="s">
        <v>457</v>
      </c>
      <c r="G314" s="176" t="s">
        <v>236</v>
      </c>
      <c r="H314" s="177">
        <v>207.639</v>
      </c>
      <c r="I314" s="178"/>
      <c r="J314" s="179">
        <f>ROUND(I314*H314,2)</f>
        <v>0</v>
      </c>
      <c r="K314" s="175" t="s">
        <v>147</v>
      </c>
      <c r="L314" s="39"/>
      <c r="M314" s="180" t="s">
        <v>19</v>
      </c>
      <c r="N314" s="181" t="s">
        <v>43</v>
      </c>
      <c r="O314" s="64"/>
      <c r="P314" s="182">
        <f>O314*H314</f>
        <v>0</v>
      </c>
      <c r="Q314" s="182">
        <v>0</v>
      </c>
      <c r="R314" s="182">
        <f>Q314*H314</f>
        <v>0</v>
      </c>
      <c r="S314" s="182">
        <v>0</v>
      </c>
      <c r="T314" s="183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4" t="s">
        <v>144</v>
      </c>
      <c r="AT314" s="184" t="s">
        <v>128</v>
      </c>
      <c r="AU314" s="184" t="s">
        <v>82</v>
      </c>
      <c r="AY314" s="17" t="s">
        <v>126</v>
      </c>
      <c r="BE314" s="185">
        <f>IF(N314="základní",J314,0)</f>
        <v>0</v>
      </c>
      <c r="BF314" s="185">
        <f>IF(N314="snížená",J314,0)</f>
        <v>0</v>
      </c>
      <c r="BG314" s="185">
        <f>IF(N314="zákl. přenesená",J314,0)</f>
        <v>0</v>
      </c>
      <c r="BH314" s="185">
        <f>IF(N314="sníž. přenesená",J314,0)</f>
        <v>0</v>
      </c>
      <c r="BI314" s="185">
        <f>IF(N314="nulová",J314,0)</f>
        <v>0</v>
      </c>
      <c r="BJ314" s="17" t="s">
        <v>80</v>
      </c>
      <c r="BK314" s="185">
        <f>ROUND(I314*H314,2)</f>
        <v>0</v>
      </c>
      <c r="BL314" s="17" t="s">
        <v>144</v>
      </c>
      <c r="BM314" s="184" t="s">
        <v>458</v>
      </c>
    </row>
    <row r="315" spans="1:47" s="2" customFormat="1" ht="11.25">
      <c r="A315" s="34"/>
      <c r="B315" s="35"/>
      <c r="C315" s="36"/>
      <c r="D315" s="219" t="s">
        <v>149</v>
      </c>
      <c r="E315" s="36"/>
      <c r="F315" s="220" t="s">
        <v>459</v>
      </c>
      <c r="G315" s="36"/>
      <c r="H315" s="36"/>
      <c r="I315" s="221"/>
      <c r="J315" s="36"/>
      <c r="K315" s="36"/>
      <c r="L315" s="39"/>
      <c r="M315" s="222"/>
      <c r="N315" s="223"/>
      <c r="O315" s="64"/>
      <c r="P315" s="64"/>
      <c r="Q315" s="64"/>
      <c r="R315" s="64"/>
      <c r="S315" s="64"/>
      <c r="T315" s="65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149</v>
      </c>
      <c r="AU315" s="17" t="s">
        <v>82</v>
      </c>
    </row>
    <row r="316" spans="2:51" s="14" customFormat="1" ht="11.25">
      <c r="B316" s="197"/>
      <c r="C316" s="198"/>
      <c r="D316" s="188" t="s">
        <v>134</v>
      </c>
      <c r="E316" s="198"/>
      <c r="F316" s="200" t="s">
        <v>460</v>
      </c>
      <c r="G316" s="198"/>
      <c r="H316" s="201">
        <v>207.639</v>
      </c>
      <c r="I316" s="202"/>
      <c r="J316" s="198"/>
      <c r="K316" s="198"/>
      <c r="L316" s="203"/>
      <c r="M316" s="204"/>
      <c r="N316" s="205"/>
      <c r="O316" s="205"/>
      <c r="P316" s="205"/>
      <c r="Q316" s="205"/>
      <c r="R316" s="205"/>
      <c r="S316" s="205"/>
      <c r="T316" s="206"/>
      <c r="AT316" s="207" t="s">
        <v>134</v>
      </c>
      <c r="AU316" s="207" t="s">
        <v>82</v>
      </c>
      <c r="AV316" s="14" t="s">
        <v>82</v>
      </c>
      <c r="AW316" s="14" t="s">
        <v>4</v>
      </c>
      <c r="AX316" s="14" t="s">
        <v>80</v>
      </c>
      <c r="AY316" s="207" t="s">
        <v>126</v>
      </c>
    </row>
    <row r="317" spans="1:65" s="2" customFormat="1" ht="24.2" customHeight="1">
      <c r="A317" s="34"/>
      <c r="B317" s="35"/>
      <c r="C317" s="173" t="s">
        <v>461</v>
      </c>
      <c r="D317" s="173" t="s">
        <v>128</v>
      </c>
      <c r="E317" s="174" t="s">
        <v>462</v>
      </c>
      <c r="F317" s="175" t="s">
        <v>463</v>
      </c>
      <c r="G317" s="176" t="s">
        <v>236</v>
      </c>
      <c r="H317" s="177">
        <v>23.071</v>
      </c>
      <c r="I317" s="178"/>
      <c r="J317" s="179">
        <f>ROUND(I317*H317,2)</f>
        <v>0</v>
      </c>
      <c r="K317" s="175" t="s">
        <v>147</v>
      </c>
      <c r="L317" s="39"/>
      <c r="M317" s="180" t="s">
        <v>19</v>
      </c>
      <c r="N317" s="181" t="s">
        <v>43</v>
      </c>
      <c r="O317" s="64"/>
      <c r="P317" s="182">
        <f>O317*H317</f>
        <v>0</v>
      </c>
      <c r="Q317" s="182">
        <v>0</v>
      </c>
      <c r="R317" s="182">
        <f>Q317*H317</f>
        <v>0</v>
      </c>
      <c r="S317" s="182">
        <v>0</v>
      </c>
      <c r="T317" s="183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4" t="s">
        <v>144</v>
      </c>
      <c r="AT317" s="184" t="s">
        <v>128</v>
      </c>
      <c r="AU317" s="184" t="s">
        <v>82</v>
      </c>
      <c r="AY317" s="17" t="s">
        <v>126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17" t="s">
        <v>80</v>
      </c>
      <c r="BK317" s="185">
        <f>ROUND(I317*H317,2)</f>
        <v>0</v>
      </c>
      <c r="BL317" s="17" t="s">
        <v>144</v>
      </c>
      <c r="BM317" s="184" t="s">
        <v>464</v>
      </c>
    </row>
    <row r="318" spans="1:47" s="2" customFormat="1" ht="11.25">
      <c r="A318" s="34"/>
      <c r="B318" s="35"/>
      <c r="C318" s="36"/>
      <c r="D318" s="219" t="s">
        <v>149</v>
      </c>
      <c r="E318" s="36"/>
      <c r="F318" s="220" t="s">
        <v>465</v>
      </c>
      <c r="G318" s="36"/>
      <c r="H318" s="36"/>
      <c r="I318" s="221"/>
      <c r="J318" s="36"/>
      <c r="K318" s="36"/>
      <c r="L318" s="39"/>
      <c r="M318" s="222"/>
      <c r="N318" s="223"/>
      <c r="O318" s="64"/>
      <c r="P318" s="64"/>
      <c r="Q318" s="64"/>
      <c r="R318" s="64"/>
      <c r="S318" s="64"/>
      <c r="T318" s="65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149</v>
      </c>
      <c r="AU318" s="17" t="s">
        <v>82</v>
      </c>
    </row>
    <row r="319" spans="1:65" s="2" customFormat="1" ht="44.25" customHeight="1">
      <c r="A319" s="34"/>
      <c r="B319" s="35"/>
      <c r="C319" s="173" t="s">
        <v>466</v>
      </c>
      <c r="D319" s="173" t="s">
        <v>128</v>
      </c>
      <c r="E319" s="174" t="s">
        <v>467</v>
      </c>
      <c r="F319" s="175" t="s">
        <v>468</v>
      </c>
      <c r="G319" s="176" t="s">
        <v>236</v>
      </c>
      <c r="H319" s="177">
        <v>23.071</v>
      </c>
      <c r="I319" s="178"/>
      <c r="J319" s="179">
        <f>ROUND(I319*H319,2)</f>
        <v>0</v>
      </c>
      <c r="K319" s="175" t="s">
        <v>147</v>
      </c>
      <c r="L319" s="39"/>
      <c r="M319" s="180" t="s">
        <v>19</v>
      </c>
      <c r="N319" s="181" t="s">
        <v>43</v>
      </c>
      <c r="O319" s="64"/>
      <c r="P319" s="182">
        <f>O319*H319</f>
        <v>0</v>
      </c>
      <c r="Q319" s="182">
        <v>0</v>
      </c>
      <c r="R319" s="182">
        <f>Q319*H319</f>
        <v>0</v>
      </c>
      <c r="S319" s="182">
        <v>0</v>
      </c>
      <c r="T319" s="183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4" t="s">
        <v>144</v>
      </c>
      <c r="AT319" s="184" t="s">
        <v>128</v>
      </c>
      <c r="AU319" s="184" t="s">
        <v>82</v>
      </c>
      <c r="AY319" s="17" t="s">
        <v>126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7" t="s">
        <v>80</v>
      </c>
      <c r="BK319" s="185">
        <f>ROUND(I319*H319,2)</f>
        <v>0</v>
      </c>
      <c r="BL319" s="17" t="s">
        <v>144</v>
      </c>
      <c r="BM319" s="184" t="s">
        <v>469</v>
      </c>
    </row>
    <row r="320" spans="1:47" s="2" customFormat="1" ht="11.25">
      <c r="A320" s="34"/>
      <c r="B320" s="35"/>
      <c r="C320" s="36"/>
      <c r="D320" s="219" t="s">
        <v>149</v>
      </c>
      <c r="E320" s="36"/>
      <c r="F320" s="220" t="s">
        <v>470</v>
      </c>
      <c r="G320" s="36"/>
      <c r="H320" s="36"/>
      <c r="I320" s="221"/>
      <c r="J320" s="36"/>
      <c r="K320" s="36"/>
      <c r="L320" s="39"/>
      <c r="M320" s="222"/>
      <c r="N320" s="223"/>
      <c r="O320" s="64"/>
      <c r="P320" s="64"/>
      <c r="Q320" s="64"/>
      <c r="R320" s="64"/>
      <c r="S320" s="64"/>
      <c r="T320" s="65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149</v>
      </c>
      <c r="AU320" s="17" t="s">
        <v>82</v>
      </c>
    </row>
    <row r="321" spans="2:63" s="12" customFormat="1" ht="22.9" customHeight="1">
      <c r="B321" s="157"/>
      <c r="C321" s="158"/>
      <c r="D321" s="159" t="s">
        <v>71</v>
      </c>
      <c r="E321" s="171" t="s">
        <v>471</v>
      </c>
      <c r="F321" s="171" t="s">
        <v>472</v>
      </c>
      <c r="G321" s="158"/>
      <c r="H321" s="158"/>
      <c r="I321" s="161"/>
      <c r="J321" s="172">
        <f>BK321</f>
        <v>0</v>
      </c>
      <c r="K321" s="158"/>
      <c r="L321" s="163"/>
      <c r="M321" s="164"/>
      <c r="N321" s="165"/>
      <c r="O321" s="165"/>
      <c r="P321" s="166">
        <f>SUM(P322:P323)</f>
        <v>0</v>
      </c>
      <c r="Q321" s="165"/>
      <c r="R321" s="166">
        <f>SUM(R322:R323)</f>
        <v>0</v>
      </c>
      <c r="S321" s="165"/>
      <c r="T321" s="167">
        <f>SUM(T322:T323)</f>
        <v>0</v>
      </c>
      <c r="AR321" s="168" t="s">
        <v>80</v>
      </c>
      <c r="AT321" s="169" t="s">
        <v>71</v>
      </c>
      <c r="AU321" s="169" t="s">
        <v>80</v>
      </c>
      <c r="AY321" s="168" t="s">
        <v>126</v>
      </c>
      <c r="BK321" s="170">
        <f>SUM(BK322:BK323)</f>
        <v>0</v>
      </c>
    </row>
    <row r="322" spans="1:65" s="2" customFormat="1" ht="37.9" customHeight="1">
      <c r="A322" s="34"/>
      <c r="B322" s="35"/>
      <c r="C322" s="173" t="s">
        <v>473</v>
      </c>
      <c r="D322" s="173" t="s">
        <v>128</v>
      </c>
      <c r="E322" s="174" t="s">
        <v>474</v>
      </c>
      <c r="F322" s="175" t="s">
        <v>475</v>
      </c>
      <c r="G322" s="176" t="s">
        <v>236</v>
      </c>
      <c r="H322" s="177">
        <v>316.398</v>
      </c>
      <c r="I322" s="178"/>
      <c r="J322" s="179">
        <f>ROUND(I322*H322,2)</f>
        <v>0</v>
      </c>
      <c r="K322" s="175" t="s">
        <v>147</v>
      </c>
      <c r="L322" s="39"/>
      <c r="M322" s="180" t="s">
        <v>19</v>
      </c>
      <c r="N322" s="181" t="s">
        <v>43</v>
      </c>
      <c r="O322" s="64"/>
      <c r="P322" s="182">
        <f>O322*H322</f>
        <v>0</v>
      </c>
      <c r="Q322" s="182">
        <v>0</v>
      </c>
      <c r="R322" s="182">
        <f>Q322*H322</f>
        <v>0</v>
      </c>
      <c r="S322" s="182">
        <v>0</v>
      </c>
      <c r="T322" s="183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84" t="s">
        <v>144</v>
      </c>
      <c r="AT322" s="184" t="s">
        <v>128</v>
      </c>
      <c r="AU322" s="184" t="s">
        <v>82</v>
      </c>
      <c r="AY322" s="17" t="s">
        <v>126</v>
      </c>
      <c r="BE322" s="185">
        <f>IF(N322="základní",J322,0)</f>
        <v>0</v>
      </c>
      <c r="BF322" s="185">
        <f>IF(N322="snížená",J322,0)</f>
        <v>0</v>
      </c>
      <c r="BG322" s="185">
        <f>IF(N322="zákl. přenesená",J322,0)</f>
        <v>0</v>
      </c>
      <c r="BH322" s="185">
        <f>IF(N322="sníž. přenesená",J322,0)</f>
        <v>0</v>
      </c>
      <c r="BI322" s="185">
        <f>IF(N322="nulová",J322,0)</f>
        <v>0</v>
      </c>
      <c r="BJ322" s="17" t="s">
        <v>80</v>
      </c>
      <c r="BK322" s="185">
        <f>ROUND(I322*H322,2)</f>
        <v>0</v>
      </c>
      <c r="BL322" s="17" t="s">
        <v>144</v>
      </c>
      <c r="BM322" s="184" t="s">
        <v>476</v>
      </c>
    </row>
    <row r="323" spans="1:47" s="2" customFormat="1" ht="11.25">
      <c r="A323" s="34"/>
      <c r="B323" s="35"/>
      <c r="C323" s="36"/>
      <c r="D323" s="219" t="s">
        <v>149</v>
      </c>
      <c r="E323" s="36"/>
      <c r="F323" s="220" t="s">
        <v>477</v>
      </c>
      <c r="G323" s="36"/>
      <c r="H323" s="36"/>
      <c r="I323" s="221"/>
      <c r="J323" s="36"/>
      <c r="K323" s="36"/>
      <c r="L323" s="39"/>
      <c r="M323" s="222"/>
      <c r="N323" s="223"/>
      <c r="O323" s="64"/>
      <c r="P323" s="64"/>
      <c r="Q323" s="64"/>
      <c r="R323" s="64"/>
      <c r="S323" s="64"/>
      <c r="T323" s="65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149</v>
      </c>
      <c r="AU323" s="17" t="s">
        <v>82</v>
      </c>
    </row>
    <row r="324" spans="2:63" s="12" customFormat="1" ht="25.9" customHeight="1">
      <c r="B324" s="157"/>
      <c r="C324" s="158"/>
      <c r="D324" s="159" t="s">
        <v>71</v>
      </c>
      <c r="E324" s="160" t="s">
        <v>478</v>
      </c>
      <c r="F324" s="160" t="s">
        <v>479</v>
      </c>
      <c r="G324" s="158"/>
      <c r="H324" s="158"/>
      <c r="I324" s="161"/>
      <c r="J324" s="162">
        <f>BK324</f>
        <v>0</v>
      </c>
      <c r="K324" s="158"/>
      <c r="L324" s="163"/>
      <c r="M324" s="164"/>
      <c r="N324" s="165"/>
      <c r="O324" s="165"/>
      <c r="P324" s="166">
        <f>P325</f>
        <v>0</v>
      </c>
      <c r="Q324" s="165"/>
      <c r="R324" s="166">
        <f>R325</f>
        <v>0</v>
      </c>
      <c r="S324" s="165"/>
      <c r="T324" s="167">
        <f>T325</f>
        <v>0.13803999999999997</v>
      </c>
      <c r="AR324" s="168" t="s">
        <v>82</v>
      </c>
      <c r="AT324" s="169" t="s">
        <v>71</v>
      </c>
      <c r="AU324" s="169" t="s">
        <v>72</v>
      </c>
      <c r="AY324" s="168" t="s">
        <v>126</v>
      </c>
      <c r="BK324" s="170">
        <f>BK325</f>
        <v>0</v>
      </c>
    </row>
    <row r="325" spans="2:63" s="12" customFormat="1" ht="22.9" customHeight="1">
      <c r="B325" s="157"/>
      <c r="C325" s="158"/>
      <c r="D325" s="159" t="s">
        <v>71</v>
      </c>
      <c r="E325" s="171" t="s">
        <v>480</v>
      </c>
      <c r="F325" s="171" t="s">
        <v>481</v>
      </c>
      <c r="G325" s="158"/>
      <c r="H325" s="158"/>
      <c r="I325" s="161"/>
      <c r="J325" s="172">
        <f>BK325</f>
        <v>0</v>
      </c>
      <c r="K325" s="158"/>
      <c r="L325" s="163"/>
      <c r="M325" s="164"/>
      <c r="N325" s="165"/>
      <c r="O325" s="165"/>
      <c r="P325" s="166">
        <f>SUM(P326:P332)</f>
        <v>0</v>
      </c>
      <c r="Q325" s="165"/>
      <c r="R325" s="166">
        <f>SUM(R326:R332)</f>
        <v>0</v>
      </c>
      <c r="S325" s="165"/>
      <c r="T325" s="167">
        <f>SUM(T326:T332)</f>
        <v>0.13803999999999997</v>
      </c>
      <c r="AR325" s="168" t="s">
        <v>82</v>
      </c>
      <c r="AT325" s="169" t="s">
        <v>71</v>
      </c>
      <c r="AU325" s="169" t="s">
        <v>80</v>
      </c>
      <c r="AY325" s="168" t="s">
        <v>126</v>
      </c>
      <c r="BK325" s="170">
        <f>SUM(BK326:BK332)</f>
        <v>0</v>
      </c>
    </row>
    <row r="326" spans="1:65" s="2" customFormat="1" ht="21.75" customHeight="1">
      <c r="A326" s="34"/>
      <c r="B326" s="35"/>
      <c r="C326" s="173" t="s">
        <v>482</v>
      </c>
      <c r="D326" s="173" t="s">
        <v>128</v>
      </c>
      <c r="E326" s="174" t="s">
        <v>483</v>
      </c>
      <c r="F326" s="175" t="s">
        <v>484</v>
      </c>
      <c r="G326" s="176" t="s">
        <v>131</v>
      </c>
      <c r="H326" s="177">
        <v>5.6</v>
      </c>
      <c r="I326" s="178"/>
      <c r="J326" s="179">
        <f>ROUND(I326*H326,2)</f>
        <v>0</v>
      </c>
      <c r="K326" s="175" t="s">
        <v>147</v>
      </c>
      <c r="L326" s="39"/>
      <c r="M326" s="180" t="s">
        <v>19</v>
      </c>
      <c r="N326" s="181" t="s">
        <v>43</v>
      </c>
      <c r="O326" s="64"/>
      <c r="P326" s="182">
        <f>O326*H326</f>
        <v>0</v>
      </c>
      <c r="Q326" s="182">
        <v>0</v>
      </c>
      <c r="R326" s="182">
        <f>Q326*H326</f>
        <v>0</v>
      </c>
      <c r="S326" s="182">
        <v>0.02465</v>
      </c>
      <c r="T326" s="183">
        <f>S326*H326</f>
        <v>0.13803999999999997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4" t="s">
        <v>252</v>
      </c>
      <c r="AT326" s="184" t="s">
        <v>128</v>
      </c>
      <c r="AU326" s="184" t="s">
        <v>82</v>
      </c>
      <c r="AY326" s="17" t="s">
        <v>126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17" t="s">
        <v>80</v>
      </c>
      <c r="BK326" s="185">
        <f>ROUND(I326*H326,2)</f>
        <v>0</v>
      </c>
      <c r="BL326" s="17" t="s">
        <v>252</v>
      </c>
      <c r="BM326" s="184" t="s">
        <v>485</v>
      </c>
    </row>
    <row r="327" spans="1:47" s="2" customFormat="1" ht="11.25">
      <c r="A327" s="34"/>
      <c r="B327" s="35"/>
      <c r="C327" s="36"/>
      <c r="D327" s="219" t="s">
        <v>149</v>
      </c>
      <c r="E327" s="36"/>
      <c r="F327" s="220" t="s">
        <v>486</v>
      </c>
      <c r="G327" s="36"/>
      <c r="H327" s="36"/>
      <c r="I327" s="221"/>
      <c r="J327" s="36"/>
      <c r="K327" s="36"/>
      <c r="L327" s="39"/>
      <c r="M327" s="222"/>
      <c r="N327" s="223"/>
      <c r="O327" s="64"/>
      <c r="P327" s="64"/>
      <c r="Q327" s="64"/>
      <c r="R327" s="64"/>
      <c r="S327" s="64"/>
      <c r="T327" s="65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149</v>
      </c>
      <c r="AU327" s="17" t="s">
        <v>82</v>
      </c>
    </row>
    <row r="328" spans="2:51" s="13" customFormat="1" ht="11.25">
      <c r="B328" s="186"/>
      <c r="C328" s="187"/>
      <c r="D328" s="188" t="s">
        <v>134</v>
      </c>
      <c r="E328" s="189" t="s">
        <v>19</v>
      </c>
      <c r="F328" s="190" t="s">
        <v>487</v>
      </c>
      <c r="G328" s="187"/>
      <c r="H328" s="189" t="s">
        <v>19</v>
      </c>
      <c r="I328" s="191"/>
      <c r="J328" s="187"/>
      <c r="K328" s="187"/>
      <c r="L328" s="192"/>
      <c r="M328" s="193"/>
      <c r="N328" s="194"/>
      <c r="O328" s="194"/>
      <c r="P328" s="194"/>
      <c r="Q328" s="194"/>
      <c r="R328" s="194"/>
      <c r="S328" s="194"/>
      <c r="T328" s="195"/>
      <c r="AT328" s="196" t="s">
        <v>134</v>
      </c>
      <c r="AU328" s="196" t="s">
        <v>82</v>
      </c>
      <c r="AV328" s="13" t="s">
        <v>80</v>
      </c>
      <c r="AW328" s="13" t="s">
        <v>33</v>
      </c>
      <c r="AX328" s="13" t="s">
        <v>72</v>
      </c>
      <c r="AY328" s="196" t="s">
        <v>126</v>
      </c>
    </row>
    <row r="329" spans="2:51" s="14" customFormat="1" ht="11.25">
      <c r="B329" s="197"/>
      <c r="C329" s="198"/>
      <c r="D329" s="188" t="s">
        <v>134</v>
      </c>
      <c r="E329" s="199" t="s">
        <v>19</v>
      </c>
      <c r="F329" s="200" t="s">
        <v>488</v>
      </c>
      <c r="G329" s="198"/>
      <c r="H329" s="201">
        <v>5.6</v>
      </c>
      <c r="I329" s="202"/>
      <c r="J329" s="198"/>
      <c r="K329" s="198"/>
      <c r="L329" s="203"/>
      <c r="M329" s="204"/>
      <c r="N329" s="205"/>
      <c r="O329" s="205"/>
      <c r="P329" s="205"/>
      <c r="Q329" s="205"/>
      <c r="R329" s="205"/>
      <c r="S329" s="205"/>
      <c r="T329" s="206"/>
      <c r="AT329" s="207" t="s">
        <v>134</v>
      </c>
      <c r="AU329" s="207" t="s">
        <v>82</v>
      </c>
      <c r="AV329" s="14" t="s">
        <v>82</v>
      </c>
      <c r="AW329" s="14" t="s">
        <v>33</v>
      </c>
      <c r="AX329" s="14" t="s">
        <v>72</v>
      </c>
      <c r="AY329" s="207" t="s">
        <v>126</v>
      </c>
    </row>
    <row r="330" spans="2:51" s="15" customFormat="1" ht="11.25">
      <c r="B330" s="208"/>
      <c r="C330" s="209"/>
      <c r="D330" s="188" t="s">
        <v>134</v>
      </c>
      <c r="E330" s="210" t="s">
        <v>19</v>
      </c>
      <c r="F330" s="211" t="s">
        <v>143</v>
      </c>
      <c r="G330" s="209"/>
      <c r="H330" s="212">
        <v>5.6</v>
      </c>
      <c r="I330" s="213"/>
      <c r="J330" s="209"/>
      <c r="K330" s="209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134</v>
      </c>
      <c r="AU330" s="218" t="s">
        <v>82</v>
      </c>
      <c r="AV330" s="15" t="s">
        <v>144</v>
      </c>
      <c r="AW330" s="15" t="s">
        <v>33</v>
      </c>
      <c r="AX330" s="15" t="s">
        <v>80</v>
      </c>
      <c r="AY330" s="218" t="s">
        <v>126</v>
      </c>
    </row>
    <row r="331" spans="1:65" s="2" customFormat="1" ht="44.25" customHeight="1">
      <c r="A331" s="34"/>
      <c r="B331" s="35"/>
      <c r="C331" s="173" t="s">
        <v>489</v>
      </c>
      <c r="D331" s="173" t="s">
        <v>128</v>
      </c>
      <c r="E331" s="174" t="s">
        <v>490</v>
      </c>
      <c r="F331" s="175" t="s">
        <v>491</v>
      </c>
      <c r="G331" s="176" t="s">
        <v>492</v>
      </c>
      <c r="H331" s="234"/>
      <c r="I331" s="178"/>
      <c r="J331" s="179">
        <f>ROUND(I331*H331,2)</f>
        <v>0</v>
      </c>
      <c r="K331" s="175" t="s">
        <v>147</v>
      </c>
      <c r="L331" s="39"/>
      <c r="M331" s="180" t="s">
        <v>19</v>
      </c>
      <c r="N331" s="181" t="s">
        <v>43</v>
      </c>
      <c r="O331" s="64"/>
      <c r="P331" s="182">
        <f>O331*H331</f>
        <v>0</v>
      </c>
      <c r="Q331" s="182">
        <v>0</v>
      </c>
      <c r="R331" s="182">
        <f>Q331*H331</f>
        <v>0</v>
      </c>
      <c r="S331" s="182">
        <v>0</v>
      </c>
      <c r="T331" s="183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4" t="s">
        <v>252</v>
      </c>
      <c r="AT331" s="184" t="s">
        <v>128</v>
      </c>
      <c r="AU331" s="184" t="s">
        <v>82</v>
      </c>
      <c r="AY331" s="17" t="s">
        <v>126</v>
      </c>
      <c r="BE331" s="185">
        <f>IF(N331="základní",J331,0)</f>
        <v>0</v>
      </c>
      <c r="BF331" s="185">
        <f>IF(N331="snížená",J331,0)</f>
        <v>0</v>
      </c>
      <c r="BG331" s="185">
        <f>IF(N331="zákl. přenesená",J331,0)</f>
        <v>0</v>
      </c>
      <c r="BH331" s="185">
        <f>IF(N331="sníž. přenesená",J331,0)</f>
        <v>0</v>
      </c>
      <c r="BI331" s="185">
        <f>IF(N331="nulová",J331,0)</f>
        <v>0</v>
      </c>
      <c r="BJ331" s="17" t="s">
        <v>80</v>
      </c>
      <c r="BK331" s="185">
        <f>ROUND(I331*H331,2)</f>
        <v>0</v>
      </c>
      <c r="BL331" s="17" t="s">
        <v>252</v>
      </c>
      <c r="BM331" s="184" t="s">
        <v>493</v>
      </c>
    </row>
    <row r="332" spans="1:47" s="2" customFormat="1" ht="11.25">
      <c r="A332" s="34"/>
      <c r="B332" s="35"/>
      <c r="C332" s="36"/>
      <c r="D332" s="219" t="s">
        <v>149</v>
      </c>
      <c r="E332" s="36"/>
      <c r="F332" s="220" t="s">
        <v>494</v>
      </c>
      <c r="G332" s="36"/>
      <c r="H332" s="36"/>
      <c r="I332" s="221"/>
      <c r="J332" s="36"/>
      <c r="K332" s="36"/>
      <c r="L332" s="39"/>
      <c r="M332" s="235"/>
      <c r="N332" s="236"/>
      <c r="O332" s="237"/>
      <c r="P332" s="237"/>
      <c r="Q332" s="237"/>
      <c r="R332" s="237"/>
      <c r="S332" s="237"/>
      <c r="T332" s="238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149</v>
      </c>
      <c r="AU332" s="17" t="s">
        <v>82</v>
      </c>
    </row>
    <row r="333" spans="1:31" s="2" customFormat="1" ht="6.95" customHeight="1">
      <c r="A333" s="34"/>
      <c r="B333" s="47"/>
      <c r="C333" s="48"/>
      <c r="D333" s="48"/>
      <c r="E333" s="48"/>
      <c r="F333" s="48"/>
      <c r="G333" s="48"/>
      <c r="H333" s="48"/>
      <c r="I333" s="48"/>
      <c r="J333" s="48"/>
      <c r="K333" s="48"/>
      <c r="L333" s="39"/>
      <c r="M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</row>
  </sheetData>
  <sheetProtection algorithmName="SHA-512" hashValue="hFLjs7hWlXOlVeOf8cP5bKGyuWkNs2pdtxZgNgYH+Ub6Xh5mHTLMnzDXDxPRGNQKHkfrLLuq7jZTHLD1mbDd0A==" saltValue="B0r4RTjrV8BwhgSAKZwRtxJD38FAuNtS9TpR+hOKUy9jYatgdnkLfaW+MOzNKCFIiFO+2bsRcbbkBl5RHWf7Aw==" spinCount="100000" sheet="1" objects="1" scenarios="1" formatColumns="0" formatRows="0" autoFilter="0"/>
  <autoFilter ref="C90:K332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105" r:id="rId1" display="https://podminky.urs.cz/item/CS_URS_2022_02/113106171"/>
    <hyperlink ref="F111" r:id="rId2" display="https://podminky.urs.cz/item/CS_URS_2022_02/122251101"/>
    <hyperlink ref="F120" r:id="rId3" display="https://podminky.urs.cz/item/CS_URS_2022_02/122251102"/>
    <hyperlink ref="F127" r:id="rId4" display="https://podminky.urs.cz/item/CS_URS_2022_02/129951121"/>
    <hyperlink ref="F134" r:id="rId5" display="https://podminky.urs.cz/item/CS_URS_2022_02/131212531"/>
    <hyperlink ref="F139" r:id="rId6" display="https://podminky.urs.cz/item/CS_URS_2022_02/162251102"/>
    <hyperlink ref="F147" r:id="rId7" display="https://podminky.urs.cz/item/CS_URS_2022_02/174152101"/>
    <hyperlink ref="F155" r:id="rId8" display="https://podminky.urs.cz/item/CS_URS_2022_02/174111101"/>
    <hyperlink ref="F160" r:id="rId9" display="https://podminky.urs.cz/item/CS_URS_2022_02/181951112"/>
    <hyperlink ref="F165" r:id="rId10" display="https://podminky.urs.cz/item/CS_URS_2022_02/171152501"/>
    <hyperlink ref="F174" r:id="rId11" display="https://podminky.urs.cz/item/CS_URS_2022_02/162751117"/>
    <hyperlink ref="F182" r:id="rId12" display="https://podminky.urs.cz/item/CS_URS_2022_02/997221873"/>
    <hyperlink ref="F189" r:id="rId13" display="https://podminky.urs.cz/item/CS_URS_2022_02/275313711"/>
    <hyperlink ref="F197" r:id="rId14" display="https://podminky.urs.cz/item/CS_URS_2022_02/564731101"/>
    <hyperlink ref="F202" r:id="rId15" display="https://podminky.urs.cz/item/CS_URS_2022_02/564750101"/>
    <hyperlink ref="F210" r:id="rId16" display="https://podminky.urs.cz/item/CS_URS_2022_02/564750104"/>
    <hyperlink ref="F215" r:id="rId17" display="https://podminky.urs.cz/item/CS_URS_2022_02/564801011"/>
    <hyperlink ref="F220" r:id="rId18" display="https://podminky.urs.cz/item/CS_URS_2022_02/564801012"/>
    <hyperlink ref="F226" r:id="rId19" display="https://podminky.urs.cz/item/CS_URS_2022_02/564851011"/>
    <hyperlink ref="F232" r:id="rId20" display="https://podminky.urs.cz/item/CS_URS_2022_02/577134031"/>
    <hyperlink ref="F237" r:id="rId21" display="https://podminky.urs.cz/item/CS_URS_2022_02/577145032"/>
    <hyperlink ref="F242" r:id="rId22" display="https://podminky.urs.cz/item/CS_URS_2022_02/579221212"/>
    <hyperlink ref="F247" r:id="rId23" display="https://podminky.urs.cz/item/CS_URS_2022_02/596211110"/>
    <hyperlink ref="F259" r:id="rId24" display="https://podminky.urs.cz/item/CS_URS_2022_02/566901133"/>
    <hyperlink ref="F264" r:id="rId25" display="https://podminky.urs.cz/item/CS_URS_2022_02/596211210"/>
    <hyperlink ref="F271" r:id="rId26" display="https://podminky.urs.cz/item/CS_URS_2022_02/637121113"/>
    <hyperlink ref="F279" r:id="rId27" display="https://podminky.urs.cz/item/CS_URS_2022_02/916231213"/>
    <hyperlink ref="F313" r:id="rId28" display="https://podminky.urs.cz/item/CS_URS_2022_02/997221571"/>
    <hyperlink ref="F315" r:id="rId29" display="https://podminky.urs.cz/item/CS_URS_2022_02/997221579"/>
    <hyperlink ref="F318" r:id="rId30" display="https://podminky.urs.cz/item/CS_URS_2022_02/997221611"/>
    <hyperlink ref="F320" r:id="rId31" display="https://podminky.urs.cz/item/CS_URS_2022_02/997013631"/>
    <hyperlink ref="F323" r:id="rId32" display="https://podminky.urs.cz/item/CS_URS_2022_02/998223011"/>
    <hyperlink ref="F327" r:id="rId33" display="https://podminky.urs.cz/item/CS_URS_2022_02/766411811"/>
    <hyperlink ref="F332" r:id="rId34" display="https://podminky.urs.cz/item/CS_URS_2022_02/99876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85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 hidden="1">
      <c r="B4" s="20"/>
      <c r="D4" s="103" t="s">
        <v>92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80" t="str">
        <f>'Rekapitulace stavby'!K6</f>
        <v>Úpravy zahrady MŠ Komenského, p.č. 124/1/,676 - 1.etapa</v>
      </c>
      <c r="F7" s="281"/>
      <c r="G7" s="281"/>
      <c r="H7" s="281"/>
      <c r="L7" s="20"/>
    </row>
    <row r="8" spans="1:31" s="2" customFormat="1" ht="12" customHeight="1" hidden="1">
      <c r="A8" s="34"/>
      <c r="B8" s="39"/>
      <c r="C8" s="34"/>
      <c r="D8" s="105" t="s">
        <v>93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2" t="s">
        <v>495</v>
      </c>
      <c r="F9" s="283"/>
      <c r="G9" s="283"/>
      <c r="H9" s="28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6. 4. 2023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4" t="str">
        <f>'Rekapitulace stavby'!E14</f>
        <v>Vyplň údaj</v>
      </c>
      <c r="F18" s="285"/>
      <c r="G18" s="285"/>
      <c r="H18" s="285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86" t="s">
        <v>19</v>
      </c>
      <c r="F27" s="286"/>
      <c r="G27" s="286"/>
      <c r="H27" s="28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ROUND(J89,2)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42</v>
      </c>
      <c r="E33" s="105" t="s">
        <v>43</v>
      </c>
      <c r="F33" s="117">
        <f>ROUND((SUM(BE89:BE327)),2)</f>
        <v>0</v>
      </c>
      <c r="G33" s="34"/>
      <c r="H33" s="34"/>
      <c r="I33" s="118">
        <v>0.21</v>
      </c>
      <c r="J33" s="117">
        <f>ROUND(((SUM(BE89:BE327))*I33),2)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44</v>
      </c>
      <c r="F34" s="117">
        <f>ROUND((SUM(BF89:BF327)),2)</f>
        <v>0</v>
      </c>
      <c r="G34" s="34"/>
      <c r="H34" s="34"/>
      <c r="I34" s="118">
        <v>0.15</v>
      </c>
      <c r="J34" s="117">
        <f>ROUND(((SUM(BF89:BF327))*I34),2)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ROUND((SUM(BG89:BG327)),2)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ROUND((SUM(BH89:BH327)),2)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ROUND((SUM(BI89:BI327)),2)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95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7" t="str">
        <f>E7</f>
        <v>Úpravy zahrady MŠ Komenského, p.č. 124/1/,676 - 1.etapa</v>
      </c>
      <c r="F48" s="288"/>
      <c r="G48" s="288"/>
      <c r="H48" s="28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93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40" t="str">
        <f>E9</f>
        <v>02 - Zahrada sever</v>
      </c>
      <c r="F50" s="289"/>
      <c r="G50" s="289"/>
      <c r="H50" s="28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Nový Jičín</v>
      </c>
      <c r="G52" s="36"/>
      <c r="H52" s="36"/>
      <c r="I52" s="29" t="s">
        <v>23</v>
      </c>
      <c r="J52" s="59" t="str">
        <f>IF(J12="","",J12)</f>
        <v>6. 4. 2023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Město Nový Jičín</v>
      </c>
      <c r="G54" s="36"/>
      <c r="H54" s="36"/>
      <c r="I54" s="29" t="s">
        <v>31</v>
      </c>
      <c r="J54" s="32" t="str">
        <f>E21</f>
        <v>ing. arch. Tomáš Kudělka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96</v>
      </c>
      <c r="D57" s="131"/>
      <c r="E57" s="131"/>
      <c r="F57" s="131"/>
      <c r="G57" s="131"/>
      <c r="H57" s="131"/>
      <c r="I57" s="131"/>
      <c r="J57" s="132" t="s">
        <v>97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J89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98</v>
      </c>
    </row>
    <row r="60" spans="2:12" s="9" customFormat="1" ht="24.95" customHeight="1">
      <c r="B60" s="134"/>
      <c r="C60" s="135"/>
      <c r="D60" s="136" t="s">
        <v>99</v>
      </c>
      <c r="E60" s="137"/>
      <c r="F60" s="137"/>
      <c r="G60" s="137"/>
      <c r="H60" s="137"/>
      <c r="I60" s="137"/>
      <c r="J60" s="138">
        <f>J90</f>
        <v>0</v>
      </c>
      <c r="K60" s="135"/>
      <c r="L60" s="139"/>
    </row>
    <row r="61" spans="2:12" s="10" customFormat="1" ht="19.9" customHeight="1">
      <c r="B61" s="140"/>
      <c r="C61" s="141"/>
      <c r="D61" s="142" t="s">
        <v>100</v>
      </c>
      <c r="E61" s="143"/>
      <c r="F61" s="143"/>
      <c r="G61" s="143"/>
      <c r="H61" s="143"/>
      <c r="I61" s="143"/>
      <c r="J61" s="144">
        <f>J91</f>
        <v>0</v>
      </c>
      <c r="K61" s="141"/>
      <c r="L61" s="145"/>
    </row>
    <row r="62" spans="2:12" s="10" customFormat="1" ht="19.9" customHeight="1">
      <c r="B62" s="140"/>
      <c r="C62" s="141"/>
      <c r="D62" s="142" t="s">
        <v>102</v>
      </c>
      <c r="E62" s="143"/>
      <c r="F62" s="143"/>
      <c r="G62" s="143"/>
      <c r="H62" s="143"/>
      <c r="I62" s="143"/>
      <c r="J62" s="144">
        <f>J197</f>
        <v>0</v>
      </c>
      <c r="K62" s="141"/>
      <c r="L62" s="145"/>
    </row>
    <row r="63" spans="2:12" s="10" customFormat="1" ht="19.9" customHeight="1">
      <c r="B63" s="140"/>
      <c r="C63" s="141"/>
      <c r="D63" s="142" t="s">
        <v>103</v>
      </c>
      <c r="E63" s="143"/>
      <c r="F63" s="143"/>
      <c r="G63" s="143"/>
      <c r="H63" s="143"/>
      <c r="I63" s="143"/>
      <c r="J63" s="144">
        <f>J275</f>
        <v>0</v>
      </c>
      <c r="K63" s="141"/>
      <c r="L63" s="145"/>
    </row>
    <row r="64" spans="2:12" s="10" customFormat="1" ht="19.9" customHeight="1">
      <c r="B64" s="140"/>
      <c r="C64" s="141"/>
      <c r="D64" s="142" t="s">
        <v>105</v>
      </c>
      <c r="E64" s="143"/>
      <c r="F64" s="143"/>
      <c r="G64" s="143"/>
      <c r="H64" s="143"/>
      <c r="I64" s="143"/>
      <c r="J64" s="144">
        <f>J281</f>
        <v>0</v>
      </c>
      <c r="K64" s="141"/>
      <c r="L64" s="145"/>
    </row>
    <row r="65" spans="2:12" s="10" customFormat="1" ht="19.9" customHeight="1">
      <c r="B65" s="140"/>
      <c r="C65" s="141"/>
      <c r="D65" s="142" t="s">
        <v>106</v>
      </c>
      <c r="E65" s="143"/>
      <c r="F65" s="143"/>
      <c r="G65" s="143"/>
      <c r="H65" s="143"/>
      <c r="I65" s="143"/>
      <c r="J65" s="144">
        <f>J293</f>
        <v>0</v>
      </c>
      <c r="K65" s="141"/>
      <c r="L65" s="145"/>
    </row>
    <row r="66" spans="2:12" s="10" customFormat="1" ht="19.9" customHeight="1">
      <c r="B66" s="140"/>
      <c r="C66" s="141"/>
      <c r="D66" s="142" t="s">
        <v>107</v>
      </c>
      <c r="E66" s="143"/>
      <c r="F66" s="143"/>
      <c r="G66" s="143"/>
      <c r="H66" s="143"/>
      <c r="I66" s="143"/>
      <c r="J66" s="144">
        <f>J306</f>
        <v>0</v>
      </c>
      <c r="K66" s="141"/>
      <c r="L66" s="145"/>
    </row>
    <row r="67" spans="2:12" s="10" customFormat="1" ht="19.9" customHeight="1">
      <c r="B67" s="140"/>
      <c r="C67" s="141"/>
      <c r="D67" s="142" t="s">
        <v>108</v>
      </c>
      <c r="E67" s="143"/>
      <c r="F67" s="143"/>
      <c r="G67" s="143"/>
      <c r="H67" s="143"/>
      <c r="I67" s="143"/>
      <c r="J67" s="144">
        <f>J316</f>
        <v>0</v>
      </c>
      <c r="K67" s="141"/>
      <c r="L67" s="145"/>
    </row>
    <row r="68" spans="2:12" s="9" customFormat="1" ht="24.95" customHeight="1">
      <c r="B68" s="134"/>
      <c r="C68" s="135"/>
      <c r="D68" s="136" t="s">
        <v>109</v>
      </c>
      <c r="E68" s="137"/>
      <c r="F68" s="137"/>
      <c r="G68" s="137"/>
      <c r="H68" s="137"/>
      <c r="I68" s="137"/>
      <c r="J68" s="138">
        <f>J319</f>
        <v>0</v>
      </c>
      <c r="K68" s="135"/>
      <c r="L68" s="139"/>
    </row>
    <row r="69" spans="2:12" s="10" customFormat="1" ht="19.9" customHeight="1">
      <c r="B69" s="140"/>
      <c r="C69" s="141"/>
      <c r="D69" s="142" t="s">
        <v>110</v>
      </c>
      <c r="E69" s="143"/>
      <c r="F69" s="143"/>
      <c r="G69" s="143"/>
      <c r="H69" s="143"/>
      <c r="I69" s="143"/>
      <c r="J69" s="144">
        <f>J320</f>
        <v>0</v>
      </c>
      <c r="K69" s="141"/>
      <c r="L69" s="145"/>
    </row>
    <row r="70" spans="1:31" s="2" customFormat="1" ht="21.7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5" spans="1:31" s="2" customFormat="1" ht="6.95" customHeight="1">
      <c r="A75" s="34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4.95" customHeight="1">
      <c r="A76" s="34"/>
      <c r="B76" s="35"/>
      <c r="C76" s="23" t="s">
        <v>111</v>
      </c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16</v>
      </c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287" t="str">
        <f>E7</f>
        <v>Úpravy zahrady MŠ Komenského, p.č. 124/1/,676 - 1.etapa</v>
      </c>
      <c r="F79" s="288"/>
      <c r="G79" s="288"/>
      <c r="H79" s="288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93</v>
      </c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6"/>
      <c r="D81" s="36"/>
      <c r="E81" s="240" t="str">
        <f>E9</f>
        <v>02 - Zahrada sever</v>
      </c>
      <c r="F81" s="289"/>
      <c r="G81" s="289"/>
      <c r="H81" s="289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21</v>
      </c>
      <c r="D83" s="36"/>
      <c r="E83" s="36"/>
      <c r="F83" s="27" t="str">
        <f>F12</f>
        <v>Nový Jičín</v>
      </c>
      <c r="G83" s="36"/>
      <c r="H83" s="36"/>
      <c r="I83" s="29" t="s">
        <v>23</v>
      </c>
      <c r="J83" s="59" t="str">
        <f>IF(J12="","",J12)</f>
        <v>6. 4. 2023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5.7" customHeight="1">
      <c r="A85" s="34"/>
      <c r="B85" s="35"/>
      <c r="C85" s="29" t="s">
        <v>25</v>
      </c>
      <c r="D85" s="36"/>
      <c r="E85" s="36"/>
      <c r="F85" s="27" t="str">
        <f>E15</f>
        <v>Město Nový Jičín</v>
      </c>
      <c r="G85" s="36"/>
      <c r="H85" s="36"/>
      <c r="I85" s="29" t="s">
        <v>31</v>
      </c>
      <c r="J85" s="32" t="str">
        <f>E21</f>
        <v>ing. arch. Tomáš Kudělka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5.2" customHeight="1">
      <c r="A86" s="34"/>
      <c r="B86" s="35"/>
      <c r="C86" s="29" t="s">
        <v>29</v>
      </c>
      <c r="D86" s="36"/>
      <c r="E86" s="36"/>
      <c r="F86" s="27" t="str">
        <f>IF(E18="","",E18)</f>
        <v>Vyplň údaj</v>
      </c>
      <c r="G86" s="36"/>
      <c r="H86" s="36"/>
      <c r="I86" s="29" t="s">
        <v>34</v>
      </c>
      <c r="J86" s="32" t="str">
        <f>E24</f>
        <v xml:space="preserve"> </v>
      </c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0.35" customHeight="1">
      <c r="A87" s="34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1" customFormat="1" ht="29.25" customHeight="1">
      <c r="A88" s="146"/>
      <c r="B88" s="147"/>
      <c r="C88" s="148" t="s">
        <v>112</v>
      </c>
      <c r="D88" s="149" t="s">
        <v>57</v>
      </c>
      <c r="E88" s="149" t="s">
        <v>53</v>
      </c>
      <c r="F88" s="149" t="s">
        <v>54</v>
      </c>
      <c r="G88" s="149" t="s">
        <v>113</v>
      </c>
      <c r="H88" s="149" t="s">
        <v>114</v>
      </c>
      <c r="I88" s="149" t="s">
        <v>115</v>
      </c>
      <c r="J88" s="149" t="s">
        <v>97</v>
      </c>
      <c r="K88" s="150" t="s">
        <v>116</v>
      </c>
      <c r="L88" s="151"/>
      <c r="M88" s="68" t="s">
        <v>19</v>
      </c>
      <c r="N88" s="69" t="s">
        <v>42</v>
      </c>
      <c r="O88" s="69" t="s">
        <v>117</v>
      </c>
      <c r="P88" s="69" t="s">
        <v>118</v>
      </c>
      <c r="Q88" s="69" t="s">
        <v>119</v>
      </c>
      <c r="R88" s="69" t="s">
        <v>120</v>
      </c>
      <c r="S88" s="69" t="s">
        <v>121</v>
      </c>
      <c r="T88" s="70" t="s">
        <v>122</v>
      </c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</row>
    <row r="89" spans="1:63" s="2" customFormat="1" ht="22.9" customHeight="1">
      <c r="A89" s="34"/>
      <c r="B89" s="35"/>
      <c r="C89" s="75" t="s">
        <v>123</v>
      </c>
      <c r="D89" s="36"/>
      <c r="E89" s="36"/>
      <c r="F89" s="36"/>
      <c r="G89" s="36"/>
      <c r="H89" s="36"/>
      <c r="I89" s="36"/>
      <c r="J89" s="152">
        <f>BK89</f>
        <v>0</v>
      </c>
      <c r="K89" s="36"/>
      <c r="L89" s="39"/>
      <c r="M89" s="71"/>
      <c r="N89" s="153"/>
      <c r="O89" s="72"/>
      <c r="P89" s="154">
        <f>P90+P319</f>
        <v>0</v>
      </c>
      <c r="Q89" s="72"/>
      <c r="R89" s="154">
        <f>R90+R319</f>
        <v>130.78125719999997</v>
      </c>
      <c r="S89" s="72"/>
      <c r="T89" s="155">
        <f>T90+T319</f>
        <v>36.21192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71</v>
      </c>
      <c r="AU89" s="17" t="s">
        <v>98</v>
      </c>
      <c r="BK89" s="156">
        <f>BK90+BK319</f>
        <v>0</v>
      </c>
    </row>
    <row r="90" spans="2:63" s="12" customFormat="1" ht="25.9" customHeight="1">
      <c r="B90" s="157"/>
      <c r="C90" s="158"/>
      <c r="D90" s="159" t="s">
        <v>71</v>
      </c>
      <c r="E90" s="160" t="s">
        <v>124</v>
      </c>
      <c r="F90" s="160" t="s">
        <v>125</v>
      </c>
      <c r="G90" s="158"/>
      <c r="H90" s="158"/>
      <c r="I90" s="161"/>
      <c r="J90" s="162">
        <f>BK90</f>
        <v>0</v>
      </c>
      <c r="K90" s="158"/>
      <c r="L90" s="163"/>
      <c r="M90" s="164"/>
      <c r="N90" s="165"/>
      <c r="O90" s="165"/>
      <c r="P90" s="166">
        <f>P91+P197+P275+P281+P293+P306+P316</f>
        <v>0</v>
      </c>
      <c r="Q90" s="165"/>
      <c r="R90" s="166">
        <f>R91+R197+R275+R281+R293+R306+R316</f>
        <v>130.78125719999997</v>
      </c>
      <c r="S90" s="165"/>
      <c r="T90" s="167">
        <f>T91+T197+T275+T281+T293+T306+T316</f>
        <v>36.1429</v>
      </c>
      <c r="AR90" s="168" t="s">
        <v>80</v>
      </c>
      <c r="AT90" s="169" t="s">
        <v>71</v>
      </c>
      <c r="AU90" s="169" t="s">
        <v>72</v>
      </c>
      <c r="AY90" s="168" t="s">
        <v>126</v>
      </c>
      <c r="BK90" s="170">
        <f>BK91+BK197+BK275+BK281+BK293+BK306+BK316</f>
        <v>0</v>
      </c>
    </row>
    <row r="91" spans="2:63" s="12" customFormat="1" ht="22.9" customHeight="1">
      <c r="B91" s="157"/>
      <c r="C91" s="158"/>
      <c r="D91" s="159" t="s">
        <v>71</v>
      </c>
      <c r="E91" s="171" t="s">
        <v>80</v>
      </c>
      <c r="F91" s="171" t="s">
        <v>127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SUM(P92:P196)</f>
        <v>0</v>
      </c>
      <c r="Q91" s="165"/>
      <c r="R91" s="166">
        <f>SUM(R92:R196)</f>
        <v>0</v>
      </c>
      <c r="S91" s="165"/>
      <c r="T91" s="167">
        <f>SUM(T92:T196)</f>
        <v>33.4629</v>
      </c>
      <c r="AR91" s="168" t="s">
        <v>80</v>
      </c>
      <c r="AT91" s="169" t="s">
        <v>71</v>
      </c>
      <c r="AU91" s="169" t="s">
        <v>80</v>
      </c>
      <c r="AY91" s="168" t="s">
        <v>126</v>
      </c>
      <c r="BK91" s="170">
        <f>SUM(BK92:BK196)</f>
        <v>0</v>
      </c>
    </row>
    <row r="92" spans="1:65" s="2" customFormat="1" ht="16.5" customHeight="1">
      <c r="A92" s="34"/>
      <c r="B92" s="35"/>
      <c r="C92" s="173" t="s">
        <v>80</v>
      </c>
      <c r="D92" s="173" t="s">
        <v>128</v>
      </c>
      <c r="E92" s="174" t="s">
        <v>129</v>
      </c>
      <c r="F92" s="175" t="s">
        <v>130</v>
      </c>
      <c r="G92" s="176" t="s">
        <v>131</v>
      </c>
      <c r="H92" s="177">
        <v>96.47</v>
      </c>
      <c r="I92" s="178"/>
      <c r="J92" s="179">
        <f>ROUND(I92*H92,2)</f>
        <v>0</v>
      </c>
      <c r="K92" s="175" t="s">
        <v>147</v>
      </c>
      <c r="L92" s="39"/>
      <c r="M92" s="180" t="s">
        <v>19</v>
      </c>
      <c r="N92" s="181" t="s">
        <v>43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132</v>
      </c>
      <c r="AT92" s="184" t="s">
        <v>128</v>
      </c>
      <c r="AU92" s="184" t="s">
        <v>82</v>
      </c>
      <c r="AY92" s="17" t="s">
        <v>126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80</v>
      </c>
      <c r="BK92" s="185">
        <f>ROUND(I92*H92,2)</f>
        <v>0</v>
      </c>
      <c r="BL92" s="17" t="s">
        <v>132</v>
      </c>
      <c r="BM92" s="184" t="s">
        <v>496</v>
      </c>
    </row>
    <row r="93" spans="1:47" s="2" customFormat="1" ht="11.25">
      <c r="A93" s="34"/>
      <c r="B93" s="35"/>
      <c r="C93" s="36"/>
      <c r="D93" s="219" t="s">
        <v>149</v>
      </c>
      <c r="E93" s="36"/>
      <c r="F93" s="220" t="s">
        <v>497</v>
      </c>
      <c r="G93" s="36"/>
      <c r="H93" s="36"/>
      <c r="I93" s="221"/>
      <c r="J93" s="36"/>
      <c r="K93" s="36"/>
      <c r="L93" s="39"/>
      <c r="M93" s="222"/>
      <c r="N93" s="223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149</v>
      </c>
      <c r="AU93" s="17" t="s">
        <v>82</v>
      </c>
    </row>
    <row r="94" spans="2:51" s="13" customFormat="1" ht="11.25">
      <c r="B94" s="186"/>
      <c r="C94" s="187"/>
      <c r="D94" s="188" t="s">
        <v>134</v>
      </c>
      <c r="E94" s="189" t="s">
        <v>19</v>
      </c>
      <c r="F94" s="190" t="s">
        <v>498</v>
      </c>
      <c r="G94" s="187"/>
      <c r="H94" s="189" t="s">
        <v>19</v>
      </c>
      <c r="I94" s="191"/>
      <c r="J94" s="187"/>
      <c r="K94" s="187"/>
      <c r="L94" s="192"/>
      <c r="M94" s="193"/>
      <c r="N94" s="194"/>
      <c r="O94" s="194"/>
      <c r="P94" s="194"/>
      <c r="Q94" s="194"/>
      <c r="R94" s="194"/>
      <c r="S94" s="194"/>
      <c r="T94" s="195"/>
      <c r="AT94" s="196" t="s">
        <v>134</v>
      </c>
      <c r="AU94" s="196" t="s">
        <v>82</v>
      </c>
      <c r="AV94" s="13" t="s">
        <v>80</v>
      </c>
      <c r="AW94" s="13" t="s">
        <v>33</v>
      </c>
      <c r="AX94" s="13" t="s">
        <v>72</v>
      </c>
      <c r="AY94" s="196" t="s">
        <v>126</v>
      </c>
    </row>
    <row r="95" spans="2:51" s="14" customFormat="1" ht="11.25">
      <c r="B95" s="197"/>
      <c r="C95" s="198"/>
      <c r="D95" s="188" t="s">
        <v>134</v>
      </c>
      <c r="E95" s="199" t="s">
        <v>19</v>
      </c>
      <c r="F95" s="200" t="s">
        <v>499</v>
      </c>
      <c r="G95" s="198"/>
      <c r="H95" s="201">
        <v>12.25</v>
      </c>
      <c r="I95" s="202"/>
      <c r="J95" s="198"/>
      <c r="K95" s="198"/>
      <c r="L95" s="203"/>
      <c r="M95" s="204"/>
      <c r="N95" s="205"/>
      <c r="O95" s="205"/>
      <c r="P95" s="205"/>
      <c r="Q95" s="205"/>
      <c r="R95" s="205"/>
      <c r="S95" s="205"/>
      <c r="T95" s="206"/>
      <c r="AT95" s="207" t="s">
        <v>134</v>
      </c>
      <c r="AU95" s="207" t="s">
        <v>82</v>
      </c>
      <c r="AV95" s="14" t="s">
        <v>82</v>
      </c>
      <c r="AW95" s="14" t="s">
        <v>33</v>
      </c>
      <c r="AX95" s="14" t="s">
        <v>72</v>
      </c>
      <c r="AY95" s="207" t="s">
        <v>126</v>
      </c>
    </row>
    <row r="96" spans="2:51" s="13" customFormat="1" ht="11.25">
      <c r="B96" s="186"/>
      <c r="C96" s="187"/>
      <c r="D96" s="188" t="s">
        <v>134</v>
      </c>
      <c r="E96" s="189" t="s">
        <v>19</v>
      </c>
      <c r="F96" s="190" t="s">
        <v>137</v>
      </c>
      <c r="G96" s="187"/>
      <c r="H96" s="189" t="s">
        <v>19</v>
      </c>
      <c r="I96" s="191"/>
      <c r="J96" s="187"/>
      <c r="K96" s="187"/>
      <c r="L96" s="192"/>
      <c r="M96" s="193"/>
      <c r="N96" s="194"/>
      <c r="O96" s="194"/>
      <c r="P96" s="194"/>
      <c r="Q96" s="194"/>
      <c r="R96" s="194"/>
      <c r="S96" s="194"/>
      <c r="T96" s="195"/>
      <c r="AT96" s="196" t="s">
        <v>134</v>
      </c>
      <c r="AU96" s="196" t="s">
        <v>82</v>
      </c>
      <c r="AV96" s="13" t="s">
        <v>80</v>
      </c>
      <c r="AW96" s="13" t="s">
        <v>33</v>
      </c>
      <c r="AX96" s="13" t="s">
        <v>72</v>
      </c>
      <c r="AY96" s="196" t="s">
        <v>126</v>
      </c>
    </row>
    <row r="97" spans="2:51" s="14" customFormat="1" ht="11.25">
      <c r="B97" s="197"/>
      <c r="C97" s="198"/>
      <c r="D97" s="188" t="s">
        <v>134</v>
      </c>
      <c r="E97" s="199" t="s">
        <v>19</v>
      </c>
      <c r="F97" s="200" t="s">
        <v>500</v>
      </c>
      <c r="G97" s="198"/>
      <c r="H97" s="201">
        <v>75.72</v>
      </c>
      <c r="I97" s="202"/>
      <c r="J97" s="198"/>
      <c r="K97" s="198"/>
      <c r="L97" s="203"/>
      <c r="M97" s="204"/>
      <c r="N97" s="205"/>
      <c r="O97" s="205"/>
      <c r="P97" s="205"/>
      <c r="Q97" s="205"/>
      <c r="R97" s="205"/>
      <c r="S97" s="205"/>
      <c r="T97" s="206"/>
      <c r="AT97" s="207" t="s">
        <v>134</v>
      </c>
      <c r="AU97" s="207" t="s">
        <v>82</v>
      </c>
      <c r="AV97" s="14" t="s">
        <v>82</v>
      </c>
      <c r="AW97" s="14" t="s">
        <v>33</v>
      </c>
      <c r="AX97" s="14" t="s">
        <v>72</v>
      </c>
      <c r="AY97" s="207" t="s">
        <v>126</v>
      </c>
    </row>
    <row r="98" spans="2:51" s="13" customFormat="1" ht="11.25">
      <c r="B98" s="186"/>
      <c r="C98" s="187"/>
      <c r="D98" s="188" t="s">
        <v>134</v>
      </c>
      <c r="E98" s="189" t="s">
        <v>19</v>
      </c>
      <c r="F98" s="190" t="s">
        <v>501</v>
      </c>
      <c r="G98" s="187"/>
      <c r="H98" s="189" t="s">
        <v>19</v>
      </c>
      <c r="I98" s="191"/>
      <c r="J98" s="187"/>
      <c r="K98" s="187"/>
      <c r="L98" s="192"/>
      <c r="M98" s="193"/>
      <c r="N98" s="194"/>
      <c r="O98" s="194"/>
      <c r="P98" s="194"/>
      <c r="Q98" s="194"/>
      <c r="R98" s="194"/>
      <c r="S98" s="194"/>
      <c r="T98" s="195"/>
      <c r="AT98" s="196" t="s">
        <v>134</v>
      </c>
      <c r="AU98" s="196" t="s">
        <v>82</v>
      </c>
      <c r="AV98" s="13" t="s">
        <v>80</v>
      </c>
      <c r="AW98" s="13" t="s">
        <v>33</v>
      </c>
      <c r="AX98" s="13" t="s">
        <v>72</v>
      </c>
      <c r="AY98" s="196" t="s">
        <v>126</v>
      </c>
    </row>
    <row r="99" spans="2:51" s="14" customFormat="1" ht="11.25">
      <c r="B99" s="197"/>
      <c r="C99" s="198"/>
      <c r="D99" s="188" t="s">
        <v>134</v>
      </c>
      <c r="E99" s="199" t="s">
        <v>19</v>
      </c>
      <c r="F99" s="200" t="s">
        <v>502</v>
      </c>
      <c r="G99" s="198"/>
      <c r="H99" s="201">
        <v>8.5</v>
      </c>
      <c r="I99" s="202"/>
      <c r="J99" s="198"/>
      <c r="K99" s="198"/>
      <c r="L99" s="203"/>
      <c r="M99" s="204"/>
      <c r="N99" s="205"/>
      <c r="O99" s="205"/>
      <c r="P99" s="205"/>
      <c r="Q99" s="205"/>
      <c r="R99" s="205"/>
      <c r="S99" s="205"/>
      <c r="T99" s="206"/>
      <c r="AT99" s="207" t="s">
        <v>134</v>
      </c>
      <c r="AU99" s="207" t="s">
        <v>82</v>
      </c>
      <c r="AV99" s="14" t="s">
        <v>82</v>
      </c>
      <c r="AW99" s="14" t="s">
        <v>33</v>
      </c>
      <c r="AX99" s="14" t="s">
        <v>72</v>
      </c>
      <c r="AY99" s="207" t="s">
        <v>126</v>
      </c>
    </row>
    <row r="100" spans="2:51" s="15" customFormat="1" ht="11.25">
      <c r="B100" s="208"/>
      <c r="C100" s="209"/>
      <c r="D100" s="188" t="s">
        <v>134</v>
      </c>
      <c r="E100" s="210" t="s">
        <v>19</v>
      </c>
      <c r="F100" s="211" t="s">
        <v>143</v>
      </c>
      <c r="G100" s="209"/>
      <c r="H100" s="212">
        <v>96.47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134</v>
      </c>
      <c r="AU100" s="218" t="s">
        <v>82</v>
      </c>
      <c r="AV100" s="15" t="s">
        <v>144</v>
      </c>
      <c r="AW100" s="15" t="s">
        <v>33</v>
      </c>
      <c r="AX100" s="15" t="s">
        <v>80</v>
      </c>
      <c r="AY100" s="218" t="s">
        <v>126</v>
      </c>
    </row>
    <row r="101" spans="1:65" s="2" customFormat="1" ht="55.5" customHeight="1">
      <c r="A101" s="34"/>
      <c r="B101" s="35"/>
      <c r="C101" s="173" t="s">
        <v>82</v>
      </c>
      <c r="D101" s="173" t="s">
        <v>128</v>
      </c>
      <c r="E101" s="174" t="s">
        <v>145</v>
      </c>
      <c r="F101" s="175" t="s">
        <v>146</v>
      </c>
      <c r="G101" s="176" t="s">
        <v>131</v>
      </c>
      <c r="H101" s="177">
        <v>81.12</v>
      </c>
      <c r="I101" s="178"/>
      <c r="J101" s="179">
        <f>ROUND(I101*H101,2)</f>
        <v>0</v>
      </c>
      <c r="K101" s="175" t="s">
        <v>147</v>
      </c>
      <c r="L101" s="39"/>
      <c r="M101" s="180" t="s">
        <v>19</v>
      </c>
      <c r="N101" s="181" t="s">
        <v>43</v>
      </c>
      <c r="O101" s="64"/>
      <c r="P101" s="182">
        <f>O101*H101</f>
        <v>0</v>
      </c>
      <c r="Q101" s="182">
        <v>0</v>
      </c>
      <c r="R101" s="182">
        <f>Q101*H101</f>
        <v>0</v>
      </c>
      <c r="S101" s="182">
        <v>0.295</v>
      </c>
      <c r="T101" s="183">
        <f>S101*H101</f>
        <v>23.9304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144</v>
      </c>
      <c r="AT101" s="184" t="s">
        <v>128</v>
      </c>
      <c r="AU101" s="184" t="s">
        <v>82</v>
      </c>
      <c r="AY101" s="17" t="s">
        <v>126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80</v>
      </c>
      <c r="BK101" s="185">
        <f>ROUND(I101*H101,2)</f>
        <v>0</v>
      </c>
      <c r="BL101" s="17" t="s">
        <v>144</v>
      </c>
      <c r="BM101" s="184" t="s">
        <v>503</v>
      </c>
    </row>
    <row r="102" spans="1:47" s="2" customFormat="1" ht="11.25">
      <c r="A102" s="34"/>
      <c r="B102" s="35"/>
      <c r="C102" s="36"/>
      <c r="D102" s="219" t="s">
        <v>149</v>
      </c>
      <c r="E102" s="36"/>
      <c r="F102" s="220" t="s">
        <v>150</v>
      </c>
      <c r="G102" s="36"/>
      <c r="H102" s="36"/>
      <c r="I102" s="221"/>
      <c r="J102" s="36"/>
      <c r="K102" s="36"/>
      <c r="L102" s="39"/>
      <c r="M102" s="222"/>
      <c r="N102" s="223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149</v>
      </c>
      <c r="AU102" s="17" t="s">
        <v>82</v>
      </c>
    </row>
    <row r="103" spans="2:51" s="13" customFormat="1" ht="11.25">
      <c r="B103" s="186"/>
      <c r="C103" s="187"/>
      <c r="D103" s="188" t="s">
        <v>134</v>
      </c>
      <c r="E103" s="189" t="s">
        <v>19</v>
      </c>
      <c r="F103" s="190" t="s">
        <v>504</v>
      </c>
      <c r="G103" s="187"/>
      <c r="H103" s="189" t="s">
        <v>19</v>
      </c>
      <c r="I103" s="191"/>
      <c r="J103" s="187"/>
      <c r="K103" s="187"/>
      <c r="L103" s="192"/>
      <c r="M103" s="193"/>
      <c r="N103" s="194"/>
      <c r="O103" s="194"/>
      <c r="P103" s="194"/>
      <c r="Q103" s="194"/>
      <c r="R103" s="194"/>
      <c r="S103" s="194"/>
      <c r="T103" s="195"/>
      <c r="AT103" s="196" t="s">
        <v>134</v>
      </c>
      <c r="AU103" s="196" t="s">
        <v>82</v>
      </c>
      <c r="AV103" s="13" t="s">
        <v>80</v>
      </c>
      <c r="AW103" s="13" t="s">
        <v>33</v>
      </c>
      <c r="AX103" s="13" t="s">
        <v>72</v>
      </c>
      <c r="AY103" s="196" t="s">
        <v>126</v>
      </c>
    </row>
    <row r="104" spans="2:51" s="13" customFormat="1" ht="11.25">
      <c r="B104" s="186"/>
      <c r="C104" s="187"/>
      <c r="D104" s="188" t="s">
        <v>134</v>
      </c>
      <c r="E104" s="189" t="s">
        <v>19</v>
      </c>
      <c r="F104" s="190" t="s">
        <v>151</v>
      </c>
      <c r="G104" s="187"/>
      <c r="H104" s="189" t="s">
        <v>19</v>
      </c>
      <c r="I104" s="191"/>
      <c r="J104" s="187"/>
      <c r="K104" s="187"/>
      <c r="L104" s="192"/>
      <c r="M104" s="193"/>
      <c r="N104" s="194"/>
      <c r="O104" s="194"/>
      <c r="P104" s="194"/>
      <c r="Q104" s="194"/>
      <c r="R104" s="194"/>
      <c r="S104" s="194"/>
      <c r="T104" s="195"/>
      <c r="AT104" s="196" t="s">
        <v>134</v>
      </c>
      <c r="AU104" s="196" t="s">
        <v>82</v>
      </c>
      <c r="AV104" s="13" t="s">
        <v>80</v>
      </c>
      <c r="AW104" s="13" t="s">
        <v>33</v>
      </c>
      <c r="AX104" s="13" t="s">
        <v>72</v>
      </c>
      <c r="AY104" s="196" t="s">
        <v>126</v>
      </c>
    </row>
    <row r="105" spans="2:51" s="14" customFormat="1" ht="11.25">
      <c r="B105" s="197"/>
      <c r="C105" s="198"/>
      <c r="D105" s="188" t="s">
        <v>134</v>
      </c>
      <c r="E105" s="199" t="s">
        <v>19</v>
      </c>
      <c r="F105" s="200" t="s">
        <v>505</v>
      </c>
      <c r="G105" s="198"/>
      <c r="H105" s="201">
        <v>59.99</v>
      </c>
      <c r="I105" s="202"/>
      <c r="J105" s="198"/>
      <c r="K105" s="198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134</v>
      </c>
      <c r="AU105" s="207" t="s">
        <v>82</v>
      </c>
      <c r="AV105" s="14" t="s">
        <v>82</v>
      </c>
      <c r="AW105" s="14" t="s">
        <v>33</v>
      </c>
      <c r="AX105" s="14" t="s">
        <v>72</v>
      </c>
      <c r="AY105" s="207" t="s">
        <v>126</v>
      </c>
    </row>
    <row r="106" spans="2:51" s="13" customFormat="1" ht="11.25">
      <c r="B106" s="186"/>
      <c r="C106" s="187"/>
      <c r="D106" s="188" t="s">
        <v>134</v>
      </c>
      <c r="E106" s="189" t="s">
        <v>19</v>
      </c>
      <c r="F106" s="190" t="s">
        <v>152</v>
      </c>
      <c r="G106" s="187"/>
      <c r="H106" s="189" t="s">
        <v>19</v>
      </c>
      <c r="I106" s="191"/>
      <c r="J106" s="187"/>
      <c r="K106" s="187"/>
      <c r="L106" s="192"/>
      <c r="M106" s="193"/>
      <c r="N106" s="194"/>
      <c r="O106" s="194"/>
      <c r="P106" s="194"/>
      <c r="Q106" s="194"/>
      <c r="R106" s="194"/>
      <c r="S106" s="194"/>
      <c r="T106" s="195"/>
      <c r="AT106" s="196" t="s">
        <v>134</v>
      </c>
      <c r="AU106" s="196" t="s">
        <v>82</v>
      </c>
      <c r="AV106" s="13" t="s">
        <v>80</v>
      </c>
      <c r="AW106" s="13" t="s">
        <v>33</v>
      </c>
      <c r="AX106" s="13" t="s">
        <v>72</v>
      </c>
      <c r="AY106" s="196" t="s">
        <v>126</v>
      </c>
    </row>
    <row r="107" spans="2:51" s="14" customFormat="1" ht="11.25">
      <c r="B107" s="197"/>
      <c r="C107" s="198"/>
      <c r="D107" s="188" t="s">
        <v>134</v>
      </c>
      <c r="E107" s="199" t="s">
        <v>19</v>
      </c>
      <c r="F107" s="200" t="s">
        <v>506</v>
      </c>
      <c r="G107" s="198"/>
      <c r="H107" s="201">
        <v>21.13</v>
      </c>
      <c r="I107" s="202"/>
      <c r="J107" s="198"/>
      <c r="K107" s="198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134</v>
      </c>
      <c r="AU107" s="207" t="s">
        <v>82</v>
      </c>
      <c r="AV107" s="14" t="s">
        <v>82</v>
      </c>
      <c r="AW107" s="14" t="s">
        <v>33</v>
      </c>
      <c r="AX107" s="14" t="s">
        <v>72</v>
      </c>
      <c r="AY107" s="207" t="s">
        <v>126</v>
      </c>
    </row>
    <row r="108" spans="2:51" s="15" customFormat="1" ht="11.25">
      <c r="B108" s="208"/>
      <c r="C108" s="209"/>
      <c r="D108" s="188" t="s">
        <v>134</v>
      </c>
      <c r="E108" s="210" t="s">
        <v>19</v>
      </c>
      <c r="F108" s="211" t="s">
        <v>143</v>
      </c>
      <c r="G108" s="209"/>
      <c r="H108" s="212">
        <v>81.12</v>
      </c>
      <c r="I108" s="213"/>
      <c r="J108" s="209"/>
      <c r="K108" s="209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134</v>
      </c>
      <c r="AU108" s="218" t="s">
        <v>82</v>
      </c>
      <c r="AV108" s="15" t="s">
        <v>144</v>
      </c>
      <c r="AW108" s="15" t="s">
        <v>33</v>
      </c>
      <c r="AX108" s="15" t="s">
        <v>80</v>
      </c>
      <c r="AY108" s="218" t="s">
        <v>126</v>
      </c>
    </row>
    <row r="109" spans="1:65" s="2" customFormat="1" ht="49.15" customHeight="1">
      <c r="A109" s="34"/>
      <c r="B109" s="35"/>
      <c r="C109" s="173" t="s">
        <v>154</v>
      </c>
      <c r="D109" s="173" t="s">
        <v>128</v>
      </c>
      <c r="E109" s="174" t="s">
        <v>507</v>
      </c>
      <c r="F109" s="175" t="s">
        <v>508</v>
      </c>
      <c r="G109" s="176" t="s">
        <v>342</v>
      </c>
      <c r="H109" s="177">
        <v>46.5</v>
      </c>
      <c r="I109" s="178"/>
      <c r="J109" s="179">
        <f>ROUND(I109*H109,2)</f>
        <v>0</v>
      </c>
      <c r="K109" s="175" t="s">
        <v>147</v>
      </c>
      <c r="L109" s="39"/>
      <c r="M109" s="180" t="s">
        <v>19</v>
      </c>
      <c r="N109" s="181" t="s">
        <v>43</v>
      </c>
      <c r="O109" s="64"/>
      <c r="P109" s="182">
        <f>O109*H109</f>
        <v>0</v>
      </c>
      <c r="Q109" s="182">
        <v>0</v>
      </c>
      <c r="R109" s="182">
        <f>Q109*H109</f>
        <v>0</v>
      </c>
      <c r="S109" s="182">
        <v>0.205</v>
      </c>
      <c r="T109" s="183">
        <f>S109*H109</f>
        <v>9.532499999999999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4" t="s">
        <v>144</v>
      </c>
      <c r="AT109" s="184" t="s">
        <v>128</v>
      </c>
      <c r="AU109" s="184" t="s">
        <v>82</v>
      </c>
      <c r="AY109" s="17" t="s">
        <v>126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7" t="s">
        <v>80</v>
      </c>
      <c r="BK109" s="185">
        <f>ROUND(I109*H109,2)</f>
        <v>0</v>
      </c>
      <c r="BL109" s="17" t="s">
        <v>144</v>
      </c>
      <c r="BM109" s="184" t="s">
        <v>509</v>
      </c>
    </row>
    <row r="110" spans="1:47" s="2" customFormat="1" ht="11.25">
      <c r="A110" s="34"/>
      <c r="B110" s="35"/>
      <c r="C110" s="36"/>
      <c r="D110" s="219" t="s">
        <v>149</v>
      </c>
      <c r="E110" s="36"/>
      <c r="F110" s="220" t="s">
        <v>510</v>
      </c>
      <c r="G110" s="36"/>
      <c r="H110" s="36"/>
      <c r="I110" s="221"/>
      <c r="J110" s="36"/>
      <c r="K110" s="36"/>
      <c r="L110" s="39"/>
      <c r="M110" s="222"/>
      <c r="N110" s="223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149</v>
      </c>
      <c r="AU110" s="17" t="s">
        <v>82</v>
      </c>
    </row>
    <row r="111" spans="2:51" s="13" customFormat="1" ht="22.5">
      <c r="B111" s="186"/>
      <c r="C111" s="187"/>
      <c r="D111" s="188" t="s">
        <v>134</v>
      </c>
      <c r="E111" s="189" t="s">
        <v>19</v>
      </c>
      <c r="F111" s="190" t="s">
        <v>511</v>
      </c>
      <c r="G111" s="187"/>
      <c r="H111" s="189" t="s">
        <v>19</v>
      </c>
      <c r="I111" s="191"/>
      <c r="J111" s="187"/>
      <c r="K111" s="187"/>
      <c r="L111" s="192"/>
      <c r="M111" s="193"/>
      <c r="N111" s="194"/>
      <c r="O111" s="194"/>
      <c r="P111" s="194"/>
      <c r="Q111" s="194"/>
      <c r="R111" s="194"/>
      <c r="S111" s="194"/>
      <c r="T111" s="195"/>
      <c r="AT111" s="196" t="s">
        <v>134</v>
      </c>
      <c r="AU111" s="196" t="s">
        <v>82</v>
      </c>
      <c r="AV111" s="13" t="s">
        <v>80</v>
      </c>
      <c r="AW111" s="13" t="s">
        <v>33</v>
      </c>
      <c r="AX111" s="13" t="s">
        <v>72</v>
      </c>
      <c r="AY111" s="196" t="s">
        <v>126</v>
      </c>
    </row>
    <row r="112" spans="2:51" s="14" customFormat="1" ht="11.25">
      <c r="B112" s="197"/>
      <c r="C112" s="198"/>
      <c r="D112" s="188" t="s">
        <v>134</v>
      </c>
      <c r="E112" s="199" t="s">
        <v>19</v>
      </c>
      <c r="F112" s="200" t="s">
        <v>512</v>
      </c>
      <c r="G112" s="198"/>
      <c r="H112" s="201">
        <v>10.5</v>
      </c>
      <c r="I112" s="202"/>
      <c r="J112" s="198"/>
      <c r="K112" s="198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134</v>
      </c>
      <c r="AU112" s="207" t="s">
        <v>82</v>
      </c>
      <c r="AV112" s="14" t="s">
        <v>82</v>
      </c>
      <c r="AW112" s="14" t="s">
        <v>33</v>
      </c>
      <c r="AX112" s="14" t="s">
        <v>72</v>
      </c>
      <c r="AY112" s="207" t="s">
        <v>126</v>
      </c>
    </row>
    <row r="113" spans="2:51" s="13" customFormat="1" ht="11.25">
      <c r="B113" s="186"/>
      <c r="C113" s="187"/>
      <c r="D113" s="188" t="s">
        <v>134</v>
      </c>
      <c r="E113" s="189" t="s">
        <v>19</v>
      </c>
      <c r="F113" s="190" t="s">
        <v>513</v>
      </c>
      <c r="G113" s="187"/>
      <c r="H113" s="189" t="s">
        <v>19</v>
      </c>
      <c r="I113" s="191"/>
      <c r="J113" s="187"/>
      <c r="K113" s="187"/>
      <c r="L113" s="192"/>
      <c r="M113" s="193"/>
      <c r="N113" s="194"/>
      <c r="O113" s="194"/>
      <c r="P113" s="194"/>
      <c r="Q113" s="194"/>
      <c r="R113" s="194"/>
      <c r="S113" s="194"/>
      <c r="T113" s="195"/>
      <c r="AT113" s="196" t="s">
        <v>134</v>
      </c>
      <c r="AU113" s="196" t="s">
        <v>82</v>
      </c>
      <c r="AV113" s="13" t="s">
        <v>80</v>
      </c>
      <c r="AW113" s="13" t="s">
        <v>33</v>
      </c>
      <c r="AX113" s="13" t="s">
        <v>72</v>
      </c>
      <c r="AY113" s="196" t="s">
        <v>126</v>
      </c>
    </row>
    <row r="114" spans="2:51" s="14" customFormat="1" ht="11.25">
      <c r="B114" s="197"/>
      <c r="C114" s="198"/>
      <c r="D114" s="188" t="s">
        <v>134</v>
      </c>
      <c r="E114" s="199" t="s">
        <v>19</v>
      </c>
      <c r="F114" s="200" t="s">
        <v>514</v>
      </c>
      <c r="G114" s="198"/>
      <c r="H114" s="201">
        <v>36</v>
      </c>
      <c r="I114" s="202"/>
      <c r="J114" s="198"/>
      <c r="K114" s="198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134</v>
      </c>
      <c r="AU114" s="207" t="s">
        <v>82</v>
      </c>
      <c r="AV114" s="14" t="s">
        <v>82</v>
      </c>
      <c r="AW114" s="14" t="s">
        <v>33</v>
      </c>
      <c r="AX114" s="14" t="s">
        <v>72</v>
      </c>
      <c r="AY114" s="207" t="s">
        <v>126</v>
      </c>
    </row>
    <row r="115" spans="2:51" s="15" customFormat="1" ht="11.25">
      <c r="B115" s="208"/>
      <c r="C115" s="209"/>
      <c r="D115" s="188" t="s">
        <v>134</v>
      </c>
      <c r="E115" s="210" t="s">
        <v>19</v>
      </c>
      <c r="F115" s="211" t="s">
        <v>143</v>
      </c>
      <c r="G115" s="209"/>
      <c r="H115" s="212">
        <v>46.5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134</v>
      </c>
      <c r="AU115" s="218" t="s">
        <v>82</v>
      </c>
      <c r="AV115" s="15" t="s">
        <v>144</v>
      </c>
      <c r="AW115" s="15" t="s">
        <v>33</v>
      </c>
      <c r="AX115" s="15" t="s">
        <v>80</v>
      </c>
      <c r="AY115" s="218" t="s">
        <v>126</v>
      </c>
    </row>
    <row r="116" spans="1:65" s="2" customFormat="1" ht="24.2" customHeight="1">
      <c r="A116" s="34"/>
      <c r="B116" s="35"/>
      <c r="C116" s="173" t="s">
        <v>144</v>
      </c>
      <c r="D116" s="173" t="s">
        <v>128</v>
      </c>
      <c r="E116" s="174" t="s">
        <v>155</v>
      </c>
      <c r="F116" s="175" t="s">
        <v>156</v>
      </c>
      <c r="G116" s="176" t="s">
        <v>157</v>
      </c>
      <c r="H116" s="177">
        <v>43.905</v>
      </c>
      <c r="I116" s="178"/>
      <c r="J116" s="179">
        <f>ROUND(I116*H116,2)</f>
        <v>0</v>
      </c>
      <c r="K116" s="175" t="s">
        <v>147</v>
      </c>
      <c r="L116" s="39"/>
      <c r="M116" s="180" t="s">
        <v>19</v>
      </c>
      <c r="N116" s="181" t="s">
        <v>43</v>
      </c>
      <c r="O116" s="64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144</v>
      </c>
      <c r="AT116" s="184" t="s">
        <v>128</v>
      </c>
      <c r="AU116" s="184" t="s">
        <v>82</v>
      </c>
      <c r="AY116" s="17" t="s">
        <v>126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7" t="s">
        <v>80</v>
      </c>
      <c r="BK116" s="185">
        <f>ROUND(I116*H116,2)</f>
        <v>0</v>
      </c>
      <c r="BL116" s="17" t="s">
        <v>144</v>
      </c>
      <c r="BM116" s="184" t="s">
        <v>515</v>
      </c>
    </row>
    <row r="117" spans="1:47" s="2" customFormat="1" ht="11.25">
      <c r="A117" s="34"/>
      <c r="B117" s="35"/>
      <c r="C117" s="36"/>
      <c r="D117" s="219" t="s">
        <v>149</v>
      </c>
      <c r="E117" s="36"/>
      <c r="F117" s="220" t="s">
        <v>159</v>
      </c>
      <c r="G117" s="36"/>
      <c r="H117" s="36"/>
      <c r="I117" s="221"/>
      <c r="J117" s="36"/>
      <c r="K117" s="36"/>
      <c r="L117" s="39"/>
      <c r="M117" s="222"/>
      <c r="N117" s="223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149</v>
      </c>
      <c r="AU117" s="17" t="s">
        <v>82</v>
      </c>
    </row>
    <row r="118" spans="2:51" s="13" customFormat="1" ht="11.25">
      <c r="B118" s="186"/>
      <c r="C118" s="187"/>
      <c r="D118" s="188" t="s">
        <v>134</v>
      </c>
      <c r="E118" s="189" t="s">
        <v>19</v>
      </c>
      <c r="F118" s="190" t="s">
        <v>498</v>
      </c>
      <c r="G118" s="187"/>
      <c r="H118" s="189" t="s">
        <v>19</v>
      </c>
      <c r="I118" s="191"/>
      <c r="J118" s="187"/>
      <c r="K118" s="187"/>
      <c r="L118" s="192"/>
      <c r="M118" s="193"/>
      <c r="N118" s="194"/>
      <c r="O118" s="194"/>
      <c r="P118" s="194"/>
      <c r="Q118" s="194"/>
      <c r="R118" s="194"/>
      <c r="S118" s="194"/>
      <c r="T118" s="195"/>
      <c r="AT118" s="196" t="s">
        <v>134</v>
      </c>
      <c r="AU118" s="196" t="s">
        <v>82</v>
      </c>
      <c r="AV118" s="13" t="s">
        <v>80</v>
      </c>
      <c r="AW118" s="13" t="s">
        <v>33</v>
      </c>
      <c r="AX118" s="13" t="s">
        <v>72</v>
      </c>
      <c r="AY118" s="196" t="s">
        <v>126</v>
      </c>
    </row>
    <row r="119" spans="2:51" s="14" customFormat="1" ht="11.25">
      <c r="B119" s="197"/>
      <c r="C119" s="198"/>
      <c r="D119" s="188" t="s">
        <v>134</v>
      </c>
      <c r="E119" s="199" t="s">
        <v>19</v>
      </c>
      <c r="F119" s="200" t="s">
        <v>516</v>
      </c>
      <c r="G119" s="198"/>
      <c r="H119" s="201">
        <v>4.9</v>
      </c>
      <c r="I119" s="202"/>
      <c r="J119" s="198"/>
      <c r="K119" s="198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134</v>
      </c>
      <c r="AU119" s="207" t="s">
        <v>82</v>
      </c>
      <c r="AV119" s="14" t="s">
        <v>82</v>
      </c>
      <c r="AW119" s="14" t="s">
        <v>33</v>
      </c>
      <c r="AX119" s="14" t="s">
        <v>72</v>
      </c>
      <c r="AY119" s="207" t="s">
        <v>126</v>
      </c>
    </row>
    <row r="120" spans="2:51" s="13" customFormat="1" ht="11.25">
      <c r="B120" s="186"/>
      <c r="C120" s="187"/>
      <c r="D120" s="188" t="s">
        <v>134</v>
      </c>
      <c r="E120" s="189" t="s">
        <v>19</v>
      </c>
      <c r="F120" s="190" t="s">
        <v>137</v>
      </c>
      <c r="G120" s="187"/>
      <c r="H120" s="189" t="s">
        <v>19</v>
      </c>
      <c r="I120" s="191"/>
      <c r="J120" s="187"/>
      <c r="K120" s="187"/>
      <c r="L120" s="192"/>
      <c r="M120" s="193"/>
      <c r="N120" s="194"/>
      <c r="O120" s="194"/>
      <c r="P120" s="194"/>
      <c r="Q120" s="194"/>
      <c r="R120" s="194"/>
      <c r="S120" s="194"/>
      <c r="T120" s="195"/>
      <c r="AT120" s="196" t="s">
        <v>134</v>
      </c>
      <c r="AU120" s="196" t="s">
        <v>82</v>
      </c>
      <c r="AV120" s="13" t="s">
        <v>80</v>
      </c>
      <c r="AW120" s="13" t="s">
        <v>33</v>
      </c>
      <c r="AX120" s="13" t="s">
        <v>72</v>
      </c>
      <c r="AY120" s="196" t="s">
        <v>126</v>
      </c>
    </row>
    <row r="121" spans="2:51" s="14" customFormat="1" ht="11.25">
      <c r="B121" s="197"/>
      <c r="C121" s="198"/>
      <c r="D121" s="188" t="s">
        <v>134</v>
      </c>
      <c r="E121" s="199" t="s">
        <v>19</v>
      </c>
      <c r="F121" s="200" t="s">
        <v>517</v>
      </c>
      <c r="G121" s="198"/>
      <c r="H121" s="201">
        <v>25.695</v>
      </c>
      <c r="I121" s="202"/>
      <c r="J121" s="198"/>
      <c r="K121" s="198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134</v>
      </c>
      <c r="AU121" s="207" t="s">
        <v>82</v>
      </c>
      <c r="AV121" s="14" t="s">
        <v>82</v>
      </c>
      <c r="AW121" s="14" t="s">
        <v>33</v>
      </c>
      <c r="AX121" s="14" t="s">
        <v>72</v>
      </c>
      <c r="AY121" s="207" t="s">
        <v>126</v>
      </c>
    </row>
    <row r="122" spans="2:51" s="13" customFormat="1" ht="11.25">
      <c r="B122" s="186"/>
      <c r="C122" s="187"/>
      <c r="D122" s="188" t="s">
        <v>134</v>
      </c>
      <c r="E122" s="189" t="s">
        <v>19</v>
      </c>
      <c r="F122" s="190" t="s">
        <v>501</v>
      </c>
      <c r="G122" s="187"/>
      <c r="H122" s="189" t="s">
        <v>19</v>
      </c>
      <c r="I122" s="191"/>
      <c r="J122" s="187"/>
      <c r="K122" s="187"/>
      <c r="L122" s="192"/>
      <c r="M122" s="193"/>
      <c r="N122" s="194"/>
      <c r="O122" s="194"/>
      <c r="P122" s="194"/>
      <c r="Q122" s="194"/>
      <c r="R122" s="194"/>
      <c r="S122" s="194"/>
      <c r="T122" s="195"/>
      <c r="AT122" s="196" t="s">
        <v>134</v>
      </c>
      <c r="AU122" s="196" t="s">
        <v>82</v>
      </c>
      <c r="AV122" s="13" t="s">
        <v>80</v>
      </c>
      <c r="AW122" s="13" t="s">
        <v>33</v>
      </c>
      <c r="AX122" s="13" t="s">
        <v>72</v>
      </c>
      <c r="AY122" s="196" t="s">
        <v>126</v>
      </c>
    </row>
    <row r="123" spans="2:51" s="14" customFormat="1" ht="11.25">
      <c r="B123" s="197"/>
      <c r="C123" s="198"/>
      <c r="D123" s="188" t="s">
        <v>134</v>
      </c>
      <c r="E123" s="199" t="s">
        <v>19</v>
      </c>
      <c r="F123" s="200" t="s">
        <v>518</v>
      </c>
      <c r="G123" s="198"/>
      <c r="H123" s="201">
        <v>0.85</v>
      </c>
      <c r="I123" s="202"/>
      <c r="J123" s="198"/>
      <c r="K123" s="198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134</v>
      </c>
      <c r="AU123" s="207" t="s">
        <v>82</v>
      </c>
      <c r="AV123" s="14" t="s">
        <v>82</v>
      </c>
      <c r="AW123" s="14" t="s">
        <v>33</v>
      </c>
      <c r="AX123" s="14" t="s">
        <v>72</v>
      </c>
      <c r="AY123" s="207" t="s">
        <v>126</v>
      </c>
    </row>
    <row r="124" spans="2:51" s="13" customFormat="1" ht="11.25">
      <c r="B124" s="186"/>
      <c r="C124" s="187"/>
      <c r="D124" s="188" t="s">
        <v>134</v>
      </c>
      <c r="E124" s="189" t="s">
        <v>19</v>
      </c>
      <c r="F124" s="190" t="s">
        <v>519</v>
      </c>
      <c r="G124" s="187"/>
      <c r="H124" s="189" t="s">
        <v>19</v>
      </c>
      <c r="I124" s="191"/>
      <c r="J124" s="187"/>
      <c r="K124" s="187"/>
      <c r="L124" s="192"/>
      <c r="M124" s="193"/>
      <c r="N124" s="194"/>
      <c r="O124" s="194"/>
      <c r="P124" s="194"/>
      <c r="Q124" s="194"/>
      <c r="R124" s="194"/>
      <c r="S124" s="194"/>
      <c r="T124" s="195"/>
      <c r="AT124" s="196" t="s">
        <v>134</v>
      </c>
      <c r="AU124" s="196" t="s">
        <v>82</v>
      </c>
      <c r="AV124" s="13" t="s">
        <v>80</v>
      </c>
      <c r="AW124" s="13" t="s">
        <v>33</v>
      </c>
      <c r="AX124" s="13" t="s">
        <v>72</v>
      </c>
      <c r="AY124" s="196" t="s">
        <v>126</v>
      </c>
    </row>
    <row r="125" spans="2:51" s="14" customFormat="1" ht="11.25">
      <c r="B125" s="197"/>
      <c r="C125" s="198"/>
      <c r="D125" s="188" t="s">
        <v>134</v>
      </c>
      <c r="E125" s="199" t="s">
        <v>19</v>
      </c>
      <c r="F125" s="200" t="s">
        <v>520</v>
      </c>
      <c r="G125" s="198"/>
      <c r="H125" s="201">
        <v>10.21</v>
      </c>
      <c r="I125" s="202"/>
      <c r="J125" s="198"/>
      <c r="K125" s="198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134</v>
      </c>
      <c r="AU125" s="207" t="s">
        <v>82</v>
      </c>
      <c r="AV125" s="14" t="s">
        <v>82</v>
      </c>
      <c r="AW125" s="14" t="s">
        <v>33</v>
      </c>
      <c r="AX125" s="14" t="s">
        <v>72</v>
      </c>
      <c r="AY125" s="207" t="s">
        <v>126</v>
      </c>
    </row>
    <row r="126" spans="2:51" s="13" customFormat="1" ht="11.25">
      <c r="B126" s="186"/>
      <c r="C126" s="187"/>
      <c r="D126" s="188" t="s">
        <v>134</v>
      </c>
      <c r="E126" s="189" t="s">
        <v>19</v>
      </c>
      <c r="F126" s="190" t="s">
        <v>141</v>
      </c>
      <c r="G126" s="187"/>
      <c r="H126" s="189" t="s">
        <v>19</v>
      </c>
      <c r="I126" s="191"/>
      <c r="J126" s="187"/>
      <c r="K126" s="187"/>
      <c r="L126" s="192"/>
      <c r="M126" s="193"/>
      <c r="N126" s="194"/>
      <c r="O126" s="194"/>
      <c r="P126" s="194"/>
      <c r="Q126" s="194"/>
      <c r="R126" s="194"/>
      <c r="S126" s="194"/>
      <c r="T126" s="195"/>
      <c r="AT126" s="196" t="s">
        <v>134</v>
      </c>
      <c r="AU126" s="196" t="s">
        <v>82</v>
      </c>
      <c r="AV126" s="13" t="s">
        <v>80</v>
      </c>
      <c r="AW126" s="13" t="s">
        <v>33</v>
      </c>
      <c r="AX126" s="13" t="s">
        <v>72</v>
      </c>
      <c r="AY126" s="196" t="s">
        <v>126</v>
      </c>
    </row>
    <row r="127" spans="2:51" s="14" customFormat="1" ht="11.25">
      <c r="B127" s="197"/>
      <c r="C127" s="198"/>
      <c r="D127" s="188" t="s">
        <v>134</v>
      </c>
      <c r="E127" s="199" t="s">
        <v>19</v>
      </c>
      <c r="F127" s="200" t="s">
        <v>521</v>
      </c>
      <c r="G127" s="198"/>
      <c r="H127" s="201">
        <v>2.25</v>
      </c>
      <c r="I127" s="202"/>
      <c r="J127" s="198"/>
      <c r="K127" s="198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134</v>
      </c>
      <c r="AU127" s="207" t="s">
        <v>82</v>
      </c>
      <c r="AV127" s="14" t="s">
        <v>82</v>
      </c>
      <c r="AW127" s="14" t="s">
        <v>33</v>
      </c>
      <c r="AX127" s="14" t="s">
        <v>72</v>
      </c>
      <c r="AY127" s="207" t="s">
        <v>126</v>
      </c>
    </row>
    <row r="128" spans="2:51" s="15" customFormat="1" ht="11.25">
      <c r="B128" s="208"/>
      <c r="C128" s="209"/>
      <c r="D128" s="188" t="s">
        <v>134</v>
      </c>
      <c r="E128" s="210" t="s">
        <v>19</v>
      </c>
      <c r="F128" s="211" t="s">
        <v>143</v>
      </c>
      <c r="G128" s="209"/>
      <c r="H128" s="212">
        <v>43.905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134</v>
      </c>
      <c r="AU128" s="218" t="s">
        <v>82</v>
      </c>
      <c r="AV128" s="15" t="s">
        <v>144</v>
      </c>
      <c r="AW128" s="15" t="s">
        <v>33</v>
      </c>
      <c r="AX128" s="15" t="s">
        <v>80</v>
      </c>
      <c r="AY128" s="218" t="s">
        <v>126</v>
      </c>
    </row>
    <row r="129" spans="1:65" s="2" customFormat="1" ht="55.5" customHeight="1">
      <c r="A129" s="34"/>
      <c r="B129" s="35"/>
      <c r="C129" s="173" t="s">
        <v>170</v>
      </c>
      <c r="D129" s="173" t="s">
        <v>128</v>
      </c>
      <c r="E129" s="174" t="s">
        <v>171</v>
      </c>
      <c r="F129" s="175" t="s">
        <v>172</v>
      </c>
      <c r="G129" s="176" t="s">
        <v>157</v>
      </c>
      <c r="H129" s="177">
        <v>2.89</v>
      </c>
      <c r="I129" s="178"/>
      <c r="J129" s="179">
        <f>ROUND(I129*H129,2)</f>
        <v>0</v>
      </c>
      <c r="K129" s="175" t="s">
        <v>147</v>
      </c>
      <c r="L129" s="39"/>
      <c r="M129" s="180" t="s">
        <v>19</v>
      </c>
      <c r="N129" s="181" t="s">
        <v>43</v>
      </c>
      <c r="O129" s="64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4" t="s">
        <v>144</v>
      </c>
      <c r="AT129" s="184" t="s">
        <v>128</v>
      </c>
      <c r="AU129" s="184" t="s">
        <v>82</v>
      </c>
      <c r="AY129" s="17" t="s">
        <v>126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80</v>
      </c>
      <c r="BK129" s="185">
        <f>ROUND(I129*H129,2)</f>
        <v>0</v>
      </c>
      <c r="BL129" s="17" t="s">
        <v>144</v>
      </c>
      <c r="BM129" s="184" t="s">
        <v>522</v>
      </c>
    </row>
    <row r="130" spans="1:47" s="2" customFormat="1" ht="11.25">
      <c r="A130" s="34"/>
      <c r="B130" s="35"/>
      <c r="C130" s="36"/>
      <c r="D130" s="219" t="s">
        <v>149</v>
      </c>
      <c r="E130" s="36"/>
      <c r="F130" s="220" t="s">
        <v>174</v>
      </c>
      <c r="G130" s="36"/>
      <c r="H130" s="36"/>
      <c r="I130" s="221"/>
      <c r="J130" s="36"/>
      <c r="K130" s="36"/>
      <c r="L130" s="39"/>
      <c r="M130" s="222"/>
      <c r="N130" s="223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149</v>
      </c>
      <c r="AU130" s="17" t="s">
        <v>82</v>
      </c>
    </row>
    <row r="131" spans="2:51" s="13" customFormat="1" ht="11.25">
      <c r="B131" s="186"/>
      <c r="C131" s="187"/>
      <c r="D131" s="188" t="s">
        <v>134</v>
      </c>
      <c r="E131" s="189" t="s">
        <v>19</v>
      </c>
      <c r="F131" s="190" t="s">
        <v>175</v>
      </c>
      <c r="G131" s="187"/>
      <c r="H131" s="189" t="s">
        <v>19</v>
      </c>
      <c r="I131" s="191"/>
      <c r="J131" s="187"/>
      <c r="K131" s="187"/>
      <c r="L131" s="192"/>
      <c r="M131" s="193"/>
      <c r="N131" s="194"/>
      <c r="O131" s="194"/>
      <c r="P131" s="194"/>
      <c r="Q131" s="194"/>
      <c r="R131" s="194"/>
      <c r="S131" s="194"/>
      <c r="T131" s="195"/>
      <c r="AT131" s="196" t="s">
        <v>134</v>
      </c>
      <c r="AU131" s="196" t="s">
        <v>82</v>
      </c>
      <c r="AV131" s="13" t="s">
        <v>80</v>
      </c>
      <c r="AW131" s="13" t="s">
        <v>33</v>
      </c>
      <c r="AX131" s="13" t="s">
        <v>72</v>
      </c>
      <c r="AY131" s="196" t="s">
        <v>126</v>
      </c>
    </row>
    <row r="132" spans="2:51" s="14" customFormat="1" ht="11.25">
      <c r="B132" s="197"/>
      <c r="C132" s="198"/>
      <c r="D132" s="188" t="s">
        <v>134</v>
      </c>
      <c r="E132" s="199" t="s">
        <v>19</v>
      </c>
      <c r="F132" s="200" t="s">
        <v>523</v>
      </c>
      <c r="G132" s="198"/>
      <c r="H132" s="201">
        <v>1.653</v>
      </c>
      <c r="I132" s="202"/>
      <c r="J132" s="198"/>
      <c r="K132" s="198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134</v>
      </c>
      <c r="AU132" s="207" t="s">
        <v>82</v>
      </c>
      <c r="AV132" s="14" t="s">
        <v>82</v>
      </c>
      <c r="AW132" s="14" t="s">
        <v>33</v>
      </c>
      <c r="AX132" s="14" t="s">
        <v>72</v>
      </c>
      <c r="AY132" s="207" t="s">
        <v>126</v>
      </c>
    </row>
    <row r="133" spans="2:51" s="14" customFormat="1" ht="11.25">
      <c r="B133" s="197"/>
      <c r="C133" s="198"/>
      <c r="D133" s="188" t="s">
        <v>134</v>
      </c>
      <c r="E133" s="199" t="s">
        <v>19</v>
      </c>
      <c r="F133" s="200" t="s">
        <v>524</v>
      </c>
      <c r="G133" s="198"/>
      <c r="H133" s="201">
        <v>0.666</v>
      </c>
      <c r="I133" s="202"/>
      <c r="J133" s="198"/>
      <c r="K133" s="198"/>
      <c r="L133" s="203"/>
      <c r="M133" s="204"/>
      <c r="N133" s="205"/>
      <c r="O133" s="205"/>
      <c r="P133" s="205"/>
      <c r="Q133" s="205"/>
      <c r="R133" s="205"/>
      <c r="S133" s="205"/>
      <c r="T133" s="206"/>
      <c r="AT133" s="207" t="s">
        <v>134</v>
      </c>
      <c r="AU133" s="207" t="s">
        <v>82</v>
      </c>
      <c r="AV133" s="14" t="s">
        <v>82</v>
      </c>
      <c r="AW133" s="14" t="s">
        <v>33</v>
      </c>
      <c r="AX133" s="14" t="s">
        <v>72</v>
      </c>
      <c r="AY133" s="207" t="s">
        <v>126</v>
      </c>
    </row>
    <row r="134" spans="2:51" s="14" customFormat="1" ht="11.25">
      <c r="B134" s="197"/>
      <c r="C134" s="198"/>
      <c r="D134" s="188" t="s">
        <v>134</v>
      </c>
      <c r="E134" s="199" t="s">
        <v>19</v>
      </c>
      <c r="F134" s="200" t="s">
        <v>525</v>
      </c>
      <c r="G134" s="198"/>
      <c r="H134" s="201">
        <v>0.571</v>
      </c>
      <c r="I134" s="202"/>
      <c r="J134" s="198"/>
      <c r="K134" s="198"/>
      <c r="L134" s="203"/>
      <c r="M134" s="204"/>
      <c r="N134" s="205"/>
      <c r="O134" s="205"/>
      <c r="P134" s="205"/>
      <c r="Q134" s="205"/>
      <c r="R134" s="205"/>
      <c r="S134" s="205"/>
      <c r="T134" s="206"/>
      <c r="AT134" s="207" t="s">
        <v>134</v>
      </c>
      <c r="AU134" s="207" t="s">
        <v>82</v>
      </c>
      <c r="AV134" s="14" t="s">
        <v>82</v>
      </c>
      <c r="AW134" s="14" t="s">
        <v>33</v>
      </c>
      <c r="AX134" s="14" t="s">
        <v>72</v>
      </c>
      <c r="AY134" s="207" t="s">
        <v>126</v>
      </c>
    </row>
    <row r="135" spans="2:51" s="15" customFormat="1" ht="11.25">
      <c r="B135" s="208"/>
      <c r="C135" s="209"/>
      <c r="D135" s="188" t="s">
        <v>134</v>
      </c>
      <c r="E135" s="210" t="s">
        <v>19</v>
      </c>
      <c r="F135" s="211" t="s">
        <v>143</v>
      </c>
      <c r="G135" s="209"/>
      <c r="H135" s="212">
        <v>2.8899999999999997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134</v>
      </c>
      <c r="AU135" s="218" t="s">
        <v>82</v>
      </c>
      <c r="AV135" s="15" t="s">
        <v>144</v>
      </c>
      <c r="AW135" s="15" t="s">
        <v>33</v>
      </c>
      <c r="AX135" s="15" t="s">
        <v>80</v>
      </c>
      <c r="AY135" s="218" t="s">
        <v>126</v>
      </c>
    </row>
    <row r="136" spans="1:65" s="2" customFormat="1" ht="49.15" customHeight="1">
      <c r="A136" s="34"/>
      <c r="B136" s="35"/>
      <c r="C136" s="173" t="s">
        <v>179</v>
      </c>
      <c r="D136" s="173" t="s">
        <v>128</v>
      </c>
      <c r="E136" s="174" t="s">
        <v>180</v>
      </c>
      <c r="F136" s="175" t="s">
        <v>181</v>
      </c>
      <c r="G136" s="176" t="s">
        <v>157</v>
      </c>
      <c r="H136" s="177">
        <v>1.024</v>
      </c>
      <c r="I136" s="178"/>
      <c r="J136" s="179">
        <f>ROUND(I136*H136,2)</f>
        <v>0</v>
      </c>
      <c r="K136" s="175" t="s">
        <v>147</v>
      </c>
      <c r="L136" s="39"/>
      <c r="M136" s="180" t="s">
        <v>19</v>
      </c>
      <c r="N136" s="181" t="s">
        <v>43</v>
      </c>
      <c r="O136" s="64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4" t="s">
        <v>144</v>
      </c>
      <c r="AT136" s="184" t="s">
        <v>128</v>
      </c>
      <c r="AU136" s="184" t="s">
        <v>82</v>
      </c>
      <c r="AY136" s="17" t="s">
        <v>126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7" t="s">
        <v>80</v>
      </c>
      <c r="BK136" s="185">
        <f>ROUND(I136*H136,2)</f>
        <v>0</v>
      </c>
      <c r="BL136" s="17" t="s">
        <v>144</v>
      </c>
      <c r="BM136" s="184" t="s">
        <v>526</v>
      </c>
    </row>
    <row r="137" spans="1:47" s="2" customFormat="1" ht="11.25">
      <c r="A137" s="34"/>
      <c r="B137" s="35"/>
      <c r="C137" s="36"/>
      <c r="D137" s="219" t="s">
        <v>149</v>
      </c>
      <c r="E137" s="36"/>
      <c r="F137" s="220" t="s">
        <v>183</v>
      </c>
      <c r="G137" s="36"/>
      <c r="H137" s="36"/>
      <c r="I137" s="221"/>
      <c r="J137" s="36"/>
      <c r="K137" s="36"/>
      <c r="L137" s="39"/>
      <c r="M137" s="222"/>
      <c r="N137" s="223"/>
      <c r="O137" s="64"/>
      <c r="P137" s="64"/>
      <c r="Q137" s="64"/>
      <c r="R137" s="64"/>
      <c r="S137" s="64"/>
      <c r="T137" s="65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149</v>
      </c>
      <c r="AU137" s="17" t="s">
        <v>82</v>
      </c>
    </row>
    <row r="138" spans="2:51" s="13" customFormat="1" ht="11.25">
      <c r="B138" s="186"/>
      <c r="C138" s="187"/>
      <c r="D138" s="188" t="s">
        <v>134</v>
      </c>
      <c r="E138" s="189" t="s">
        <v>19</v>
      </c>
      <c r="F138" s="190" t="s">
        <v>527</v>
      </c>
      <c r="G138" s="187"/>
      <c r="H138" s="189" t="s">
        <v>19</v>
      </c>
      <c r="I138" s="191"/>
      <c r="J138" s="187"/>
      <c r="K138" s="187"/>
      <c r="L138" s="192"/>
      <c r="M138" s="193"/>
      <c r="N138" s="194"/>
      <c r="O138" s="194"/>
      <c r="P138" s="194"/>
      <c r="Q138" s="194"/>
      <c r="R138" s="194"/>
      <c r="S138" s="194"/>
      <c r="T138" s="195"/>
      <c r="AT138" s="196" t="s">
        <v>134</v>
      </c>
      <c r="AU138" s="196" t="s">
        <v>82</v>
      </c>
      <c r="AV138" s="13" t="s">
        <v>80</v>
      </c>
      <c r="AW138" s="13" t="s">
        <v>33</v>
      </c>
      <c r="AX138" s="13" t="s">
        <v>72</v>
      </c>
      <c r="AY138" s="196" t="s">
        <v>126</v>
      </c>
    </row>
    <row r="139" spans="2:51" s="14" customFormat="1" ht="11.25">
      <c r="B139" s="197"/>
      <c r="C139" s="198"/>
      <c r="D139" s="188" t="s">
        <v>134</v>
      </c>
      <c r="E139" s="199" t="s">
        <v>19</v>
      </c>
      <c r="F139" s="200" t="s">
        <v>528</v>
      </c>
      <c r="G139" s="198"/>
      <c r="H139" s="201">
        <v>1.024</v>
      </c>
      <c r="I139" s="202"/>
      <c r="J139" s="198"/>
      <c r="K139" s="198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134</v>
      </c>
      <c r="AU139" s="207" t="s">
        <v>82</v>
      </c>
      <c r="AV139" s="14" t="s">
        <v>82</v>
      </c>
      <c r="AW139" s="14" t="s">
        <v>33</v>
      </c>
      <c r="AX139" s="14" t="s">
        <v>72</v>
      </c>
      <c r="AY139" s="207" t="s">
        <v>126</v>
      </c>
    </row>
    <row r="140" spans="2:51" s="15" customFormat="1" ht="11.25">
      <c r="B140" s="208"/>
      <c r="C140" s="209"/>
      <c r="D140" s="188" t="s">
        <v>134</v>
      </c>
      <c r="E140" s="210" t="s">
        <v>19</v>
      </c>
      <c r="F140" s="211" t="s">
        <v>143</v>
      </c>
      <c r="G140" s="209"/>
      <c r="H140" s="212">
        <v>1.024</v>
      </c>
      <c r="I140" s="213"/>
      <c r="J140" s="209"/>
      <c r="K140" s="209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134</v>
      </c>
      <c r="AU140" s="218" t="s">
        <v>82</v>
      </c>
      <c r="AV140" s="15" t="s">
        <v>144</v>
      </c>
      <c r="AW140" s="15" t="s">
        <v>33</v>
      </c>
      <c r="AX140" s="15" t="s">
        <v>80</v>
      </c>
      <c r="AY140" s="218" t="s">
        <v>126</v>
      </c>
    </row>
    <row r="141" spans="1:65" s="2" customFormat="1" ht="62.65" customHeight="1">
      <c r="A141" s="34"/>
      <c r="B141" s="35"/>
      <c r="C141" s="173" t="s">
        <v>186</v>
      </c>
      <c r="D141" s="173" t="s">
        <v>128</v>
      </c>
      <c r="E141" s="174" t="s">
        <v>187</v>
      </c>
      <c r="F141" s="175" t="s">
        <v>188</v>
      </c>
      <c r="G141" s="176" t="s">
        <v>157</v>
      </c>
      <c r="H141" s="177">
        <v>12.589</v>
      </c>
      <c r="I141" s="178"/>
      <c r="J141" s="179">
        <f>ROUND(I141*H141,2)</f>
        <v>0</v>
      </c>
      <c r="K141" s="175" t="s">
        <v>147</v>
      </c>
      <c r="L141" s="39"/>
      <c r="M141" s="180" t="s">
        <v>19</v>
      </c>
      <c r="N141" s="181" t="s">
        <v>43</v>
      </c>
      <c r="O141" s="64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4" t="s">
        <v>144</v>
      </c>
      <c r="AT141" s="184" t="s">
        <v>128</v>
      </c>
      <c r="AU141" s="184" t="s">
        <v>82</v>
      </c>
      <c r="AY141" s="17" t="s">
        <v>126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80</v>
      </c>
      <c r="BK141" s="185">
        <f>ROUND(I141*H141,2)</f>
        <v>0</v>
      </c>
      <c r="BL141" s="17" t="s">
        <v>144</v>
      </c>
      <c r="BM141" s="184" t="s">
        <v>529</v>
      </c>
    </row>
    <row r="142" spans="1:47" s="2" customFormat="1" ht="11.25">
      <c r="A142" s="34"/>
      <c r="B142" s="35"/>
      <c r="C142" s="36"/>
      <c r="D142" s="219" t="s">
        <v>149</v>
      </c>
      <c r="E142" s="36"/>
      <c r="F142" s="220" t="s">
        <v>190</v>
      </c>
      <c r="G142" s="36"/>
      <c r="H142" s="36"/>
      <c r="I142" s="221"/>
      <c r="J142" s="36"/>
      <c r="K142" s="36"/>
      <c r="L142" s="39"/>
      <c r="M142" s="222"/>
      <c r="N142" s="223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149</v>
      </c>
      <c r="AU142" s="17" t="s">
        <v>82</v>
      </c>
    </row>
    <row r="143" spans="2:51" s="13" customFormat="1" ht="11.25">
      <c r="B143" s="186"/>
      <c r="C143" s="187"/>
      <c r="D143" s="188" t="s">
        <v>134</v>
      </c>
      <c r="E143" s="189" t="s">
        <v>19</v>
      </c>
      <c r="F143" s="190" t="s">
        <v>191</v>
      </c>
      <c r="G143" s="187"/>
      <c r="H143" s="189" t="s">
        <v>19</v>
      </c>
      <c r="I143" s="191"/>
      <c r="J143" s="187"/>
      <c r="K143" s="187"/>
      <c r="L143" s="192"/>
      <c r="M143" s="193"/>
      <c r="N143" s="194"/>
      <c r="O143" s="194"/>
      <c r="P143" s="194"/>
      <c r="Q143" s="194"/>
      <c r="R143" s="194"/>
      <c r="S143" s="194"/>
      <c r="T143" s="195"/>
      <c r="AT143" s="196" t="s">
        <v>134</v>
      </c>
      <c r="AU143" s="196" t="s">
        <v>82</v>
      </c>
      <c r="AV143" s="13" t="s">
        <v>80</v>
      </c>
      <c r="AW143" s="13" t="s">
        <v>33</v>
      </c>
      <c r="AX143" s="13" t="s">
        <v>72</v>
      </c>
      <c r="AY143" s="196" t="s">
        <v>126</v>
      </c>
    </row>
    <row r="144" spans="2:51" s="13" customFormat="1" ht="11.25">
      <c r="B144" s="186"/>
      <c r="C144" s="187"/>
      <c r="D144" s="188" t="s">
        <v>134</v>
      </c>
      <c r="E144" s="189" t="s">
        <v>19</v>
      </c>
      <c r="F144" s="190" t="s">
        <v>192</v>
      </c>
      <c r="G144" s="187"/>
      <c r="H144" s="189" t="s">
        <v>19</v>
      </c>
      <c r="I144" s="191"/>
      <c r="J144" s="187"/>
      <c r="K144" s="187"/>
      <c r="L144" s="192"/>
      <c r="M144" s="193"/>
      <c r="N144" s="194"/>
      <c r="O144" s="194"/>
      <c r="P144" s="194"/>
      <c r="Q144" s="194"/>
      <c r="R144" s="194"/>
      <c r="S144" s="194"/>
      <c r="T144" s="195"/>
      <c r="AT144" s="196" t="s">
        <v>134</v>
      </c>
      <c r="AU144" s="196" t="s">
        <v>82</v>
      </c>
      <c r="AV144" s="13" t="s">
        <v>80</v>
      </c>
      <c r="AW144" s="13" t="s">
        <v>33</v>
      </c>
      <c r="AX144" s="13" t="s">
        <v>72</v>
      </c>
      <c r="AY144" s="196" t="s">
        <v>126</v>
      </c>
    </row>
    <row r="145" spans="2:51" s="14" customFormat="1" ht="11.25">
      <c r="B145" s="197"/>
      <c r="C145" s="198"/>
      <c r="D145" s="188" t="s">
        <v>134</v>
      </c>
      <c r="E145" s="199" t="s">
        <v>19</v>
      </c>
      <c r="F145" s="200" t="s">
        <v>516</v>
      </c>
      <c r="G145" s="198"/>
      <c r="H145" s="201">
        <v>4.9</v>
      </c>
      <c r="I145" s="202"/>
      <c r="J145" s="198"/>
      <c r="K145" s="198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134</v>
      </c>
      <c r="AU145" s="207" t="s">
        <v>82</v>
      </c>
      <c r="AV145" s="14" t="s">
        <v>82</v>
      </c>
      <c r="AW145" s="14" t="s">
        <v>33</v>
      </c>
      <c r="AX145" s="14" t="s">
        <v>72</v>
      </c>
      <c r="AY145" s="207" t="s">
        <v>126</v>
      </c>
    </row>
    <row r="146" spans="2:51" s="13" customFormat="1" ht="11.25">
      <c r="B146" s="186"/>
      <c r="C146" s="187"/>
      <c r="D146" s="188" t="s">
        <v>134</v>
      </c>
      <c r="E146" s="189" t="s">
        <v>19</v>
      </c>
      <c r="F146" s="190" t="s">
        <v>530</v>
      </c>
      <c r="G146" s="187"/>
      <c r="H146" s="189" t="s">
        <v>19</v>
      </c>
      <c r="I146" s="191"/>
      <c r="J146" s="187"/>
      <c r="K146" s="187"/>
      <c r="L146" s="192"/>
      <c r="M146" s="193"/>
      <c r="N146" s="194"/>
      <c r="O146" s="194"/>
      <c r="P146" s="194"/>
      <c r="Q146" s="194"/>
      <c r="R146" s="194"/>
      <c r="S146" s="194"/>
      <c r="T146" s="195"/>
      <c r="AT146" s="196" t="s">
        <v>134</v>
      </c>
      <c r="AU146" s="196" t="s">
        <v>82</v>
      </c>
      <c r="AV146" s="13" t="s">
        <v>80</v>
      </c>
      <c r="AW146" s="13" t="s">
        <v>33</v>
      </c>
      <c r="AX146" s="13" t="s">
        <v>72</v>
      </c>
      <c r="AY146" s="196" t="s">
        <v>126</v>
      </c>
    </row>
    <row r="147" spans="2:51" s="14" customFormat="1" ht="11.25">
      <c r="B147" s="197"/>
      <c r="C147" s="198"/>
      <c r="D147" s="188" t="s">
        <v>134</v>
      </c>
      <c r="E147" s="199" t="s">
        <v>19</v>
      </c>
      <c r="F147" s="200" t="s">
        <v>195</v>
      </c>
      <c r="G147" s="198"/>
      <c r="H147" s="201">
        <v>2.45</v>
      </c>
      <c r="I147" s="202"/>
      <c r="J147" s="198"/>
      <c r="K147" s="198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134</v>
      </c>
      <c r="AU147" s="207" t="s">
        <v>82</v>
      </c>
      <c r="AV147" s="14" t="s">
        <v>82</v>
      </c>
      <c r="AW147" s="14" t="s">
        <v>33</v>
      </c>
      <c r="AX147" s="14" t="s">
        <v>72</v>
      </c>
      <c r="AY147" s="207" t="s">
        <v>126</v>
      </c>
    </row>
    <row r="148" spans="2:51" s="13" customFormat="1" ht="11.25">
      <c r="B148" s="186"/>
      <c r="C148" s="187"/>
      <c r="D148" s="188" t="s">
        <v>134</v>
      </c>
      <c r="E148" s="189" t="s">
        <v>19</v>
      </c>
      <c r="F148" s="190" t="s">
        <v>531</v>
      </c>
      <c r="G148" s="187"/>
      <c r="H148" s="189" t="s">
        <v>19</v>
      </c>
      <c r="I148" s="191"/>
      <c r="J148" s="187"/>
      <c r="K148" s="187"/>
      <c r="L148" s="192"/>
      <c r="M148" s="193"/>
      <c r="N148" s="194"/>
      <c r="O148" s="194"/>
      <c r="P148" s="194"/>
      <c r="Q148" s="194"/>
      <c r="R148" s="194"/>
      <c r="S148" s="194"/>
      <c r="T148" s="195"/>
      <c r="AT148" s="196" t="s">
        <v>134</v>
      </c>
      <c r="AU148" s="196" t="s">
        <v>82</v>
      </c>
      <c r="AV148" s="13" t="s">
        <v>80</v>
      </c>
      <c r="AW148" s="13" t="s">
        <v>33</v>
      </c>
      <c r="AX148" s="13" t="s">
        <v>72</v>
      </c>
      <c r="AY148" s="196" t="s">
        <v>126</v>
      </c>
    </row>
    <row r="149" spans="2:51" s="14" customFormat="1" ht="11.25">
      <c r="B149" s="197"/>
      <c r="C149" s="198"/>
      <c r="D149" s="188" t="s">
        <v>134</v>
      </c>
      <c r="E149" s="199" t="s">
        <v>19</v>
      </c>
      <c r="F149" s="200" t="s">
        <v>532</v>
      </c>
      <c r="G149" s="198"/>
      <c r="H149" s="201">
        <v>0.256</v>
      </c>
      <c r="I149" s="202"/>
      <c r="J149" s="198"/>
      <c r="K149" s="198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134</v>
      </c>
      <c r="AU149" s="207" t="s">
        <v>82</v>
      </c>
      <c r="AV149" s="14" t="s">
        <v>82</v>
      </c>
      <c r="AW149" s="14" t="s">
        <v>33</v>
      </c>
      <c r="AX149" s="14" t="s">
        <v>72</v>
      </c>
      <c r="AY149" s="207" t="s">
        <v>126</v>
      </c>
    </row>
    <row r="150" spans="2:51" s="13" customFormat="1" ht="11.25">
      <c r="B150" s="186"/>
      <c r="C150" s="187"/>
      <c r="D150" s="188" t="s">
        <v>134</v>
      </c>
      <c r="E150" s="189" t="s">
        <v>19</v>
      </c>
      <c r="F150" s="190" t="s">
        <v>533</v>
      </c>
      <c r="G150" s="187"/>
      <c r="H150" s="189" t="s">
        <v>19</v>
      </c>
      <c r="I150" s="191"/>
      <c r="J150" s="187"/>
      <c r="K150" s="187"/>
      <c r="L150" s="192"/>
      <c r="M150" s="193"/>
      <c r="N150" s="194"/>
      <c r="O150" s="194"/>
      <c r="P150" s="194"/>
      <c r="Q150" s="194"/>
      <c r="R150" s="194"/>
      <c r="S150" s="194"/>
      <c r="T150" s="195"/>
      <c r="AT150" s="196" t="s">
        <v>134</v>
      </c>
      <c r="AU150" s="196" t="s">
        <v>82</v>
      </c>
      <c r="AV150" s="13" t="s">
        <v>80</v>
      </c>
      <c r="AW150" s="13" t="s">
        <v>33</v>
      </c>
      <c r="AX150" s="13" t="s">
        <v>72</v>
      </c>
      <c r="AY150" s="196" t="s">
        <v>126</v>
      </c>
    </row>
    <row r="151" spans="2:51" s="14" customFormat="1" ht="11.25">
      <c r="B151" s="197"/>
      <c r="C151" s="198"/>
      <c r="D151" s="188" t="s">
        <v>134</v>
      </c>
      <c r="E151" s="199" t="s">
        <v>19</v>
      </c>
      <c r="F151" s="200" t="s">
        <v>534</v>
      </c>
      <c r="G151" s="198"/>
      <c r="H151" s="201">
        <v>4.983</v>
      </c>
      <c r="I151" s="202"/>
      <c r="J151" s="198"/>
      <c r="K151" s="198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134</v>
      </c>
      <c r="AU151" s="207" t="s">
        <v>82</v>
      </c>
      <c r="AV151" s="14" t="s">
        <v>82</v>
      </c>
      <c r="AW151" s="14" t="s">
        <v>33</v>
      </c>
      <c r="AX151" s="14" t="s">
        <v>72</v>
      </c>
      <c r="AY151" s="207" t="s">
        <v>126</v>
      </c>
    </row>
    <row r="152" spans="2:51" s="15" customFormat="1" ht="11.25">
      <c r="B152" s="208"/>
      <c r="C152" s="209"/>
      <c r="D152" s="188" t="s">
        <v>134</v>
      </c>
      <c r="E152" s="210" t="s">
        <v>19</v>
      </c>
      <c r="F152" s="211" t="s">
        <v>143</v>
      </c>
      <c r="G152" s="209"/>
      <c r="H152" s="212">
        <v>12.589</v>
      </c>
      <c r="I152" s="213"/>
      <c r="J152" s="209"/>
      <c r="K152" s="209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134</v>
      </c>
      <c r="AU152" s="218" t="s">
        <v>82</v>
      </c>
      <c r="AV152" s="15" t="s">
        <v>144</v>
      </c>
      <c r="AW152" s="15" t="s">
        <v>33</v>
      </c>
      <c r="AX152" s="15" t="s">
        <v>80</v>
      </c>
      <c r="AY152" s="218" t="s">
        <v>126</v>
      </c>
    </row>
    <row r="153" spans="1:65" s="2" customFormat="1" ht="55.5" customHeight="1">
      <c r="A153" s="34"/>
      <c r="B153" s="35"/>
      <c r="C153" s="173" t="s">
        <v>196</v>
      </c>
      <c r="D153" s="173" t="s">
        <v>128</v>
      </c>
      <c r="E153" s="174" t="s">
        <v>535</v>
      </c>
      <c r="F153" s="175" t="s">
        <v>536</v>
      </c>
      <c r="G153" s="176" t="s">
        <v>157</v>
      </c>
      <c r="H153" s="177">
        <v>12.589</v>
      </c>
      <c r="I153" s="178"/>
      <c r="J153" s="179">
        <f>ROUND(I153*H153,2)</f>
        <v>0</v>
      </c>
      <c r="K153" s="175" t="s">
        <v>147</v>
      </c>
      <c r="L153" s="39"/>
      <c r="M153" s="180" t="s">
        <v>19</v>
      </c>
      <c r="N153" s="181" t="s">
        <v>43</v>
      </c>
      <c r="O153" s="64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4" t="s">
        <v>144</v>
      </c>
      <c r="AT153" s="184" t="s">
        <v>128</v>
      </c>
      <c r="AU153" s="184" t="s">
        <v>82</v>
      </c>
      <c r="AY153" s="17" t="s">
        <v>126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7" t="s">
        <v>80</v>
      </c>
      <c r="BK153" s="185">
        <f>ROUND(I153*H153,2)</f>
        <v>0</v>
      </c>
      <c r="BL153" s="17" t="s">
        <v>144</v>
      </c>
      <c r="BM153" s="184" t="s">
        <v>537</v>
      </c>
    </row>
    <row r="154" spans="1:47" s="2" customFormat="1" ht="11.25">
      <c r="A154" s="34"/>
      <c r="B154" s="35"/>
      <c r="C154" s="36"/>
      <c r="D154" s="219" t="s">
        <v>149</v>
      </c>
      <c r="E154" s="36"/>
      <c r="F154" s="220" t="s">
        <v>538</v>
      </c>
      <c r="G154" s="36"/>
      <c r="H154" s="36"/>
      <c r="I154" s="221"/>
      <c r="J154" s="36"/>
      <c r="K154" s="36"/>
      <c r="L154" s="39"/>
      <c r="M154" s="222"/>
      <c r="N154" s="223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149</v>
      </c>
      <c r="AU154" s="17" t="s">
        <v>82</v>
      </c>
    </row>
    <row r="155" spans="2:51" s="13" customFormat="1" ht="11.25">
      <c r="B155" s="186"/>
      <c r="C155" s="187"/>
      <c r="D155" s="188" t="s">
        <v>134</v>
      </c>
      <c r="E155" s="189" t="s">
        <v>19</v>
      </c>
      <c r="F155" s="190" t="s">
        <v>191</v>
      </c>
      <c r="G155" s="187"/>
      <c r="H155" s="189" t="s">
        <v>19</v>
      </c>
      <c r="I155" s="191"/>
      <c r="J155" s="187"/>
      <c r="K155" s="187"/>
      <c r="L155" s="192"/>
      <c r="M155" s="193"/>
      <c r="N155" s="194"/>
      <c r="O155" s="194"/>
      <c r="P155" s="194"/>
      <c r="Q155" s="194"/>
      <c r="R155" s="194"/>
      <c r="S155" s="194"/>
      <c r="T155" s="195"/>
      <c r="AT155" s="196" t="s">
        <v>134</v>
      </c>
      <c r="AU155" s="196" t="s">
        <v>82</v>
      </c>
      <c r="AV155" s="13" t="s">
        <v>80</v>
      </c>
      <c r="AW155" s="13" t="s">
        <v>33</v>
      </c>
      <c r="AX155" s="13" t="s">
        <v>72</v>
      </c>
      <c r="AY155" s="196" t="s">
        <v>126</v>
      </c>
    </row>
    <row r="156" spans="2:51" s="13" customFormat="1" ht="11.25">
      <c r="B156" s="186"/>
      <c r="C156" s="187"/>
      <c r="D156" s="188" t="s">
        <v>134</v>
      </c>
      <c r="E156" s="189" t="s">
        <v>19</v>
      </c>
      <c r="F156" s="190" t="s">
        <v>192</v>
      </c>
      <c r="G156" s="187"/>
      <c r="H156" s="189" t="s">
        <v>19</v>
      </c>
      <c r="I156" s="191"/>
      <c r="J156" s="187"/>
      <c r="K156" s="187"/>
      <c r="L156" s="192"/>
      <c r="M156" s="193"/>
      <c r="N156" s="194"/>
      <c r="O156" s="194"/>
      <c r="P156" s="194"/>
      <c r="Q156" s="194"/>
      <c r="R156" s="194"/>
      <c r="S156" s="194"/>
      <c r="T156" s="195"/>
      <c r="AT156" s="196" t="s">
        <v>134</v>
      </c>
      <c r="AU156" s="196" t="s">
        <v>82</v>
      </c>
      <c r="AV156" s="13" t="s">
        <v>80</v>
      </c>
      <c r="AW156" s="13" t="s">
        <v>33</v>
      </c>
      <c r="AX156" s="13" t="s">
        <v>72</v>
      </c>
      <c r="AY156" s="196" t="s">
        <v>126</v>
      </c>
    </row>
    <row r="157" spans="2:51" s="14" customFormat="1" ht="11.25">
      <c r="B157" s="197"/>
      <c r="C157" s="198"/>
      <c r="D157" s="188" t="s">
        <v>134</v>
      </c>
      <c r="E157" s="199" t="s">
        <v>19</v>
      </c>
      <c r="F157" s="200" t="s">
        <v>516</v>
      </c>
      <c r="G157" s="198"/>
      <c r="H157" s="201">
        <v>4.9</v>
      </c>
      <c r="I157" s="202"/>
      <c r="J157" s="198"/>
      <c r="K157" s="198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134</v>
      </c>
      <c r="AU157" s="207" t="s">
        <v>82</v>
      </c>
      <c r="AV157" s="14" t="s">
        <v>82</v>
      </c>
      <c r="AW157" s="14" t="s">
        <v>33</v>
      </c>
      <c r="AX157" s="14" t="s">
        <v>72</v>
      </c>
      <c r="AY157" s="207" t="s">
        <v>126</v>
      </c>
    </row>
    <row r="158" spans="2:51" s="13" customFormat="1" ht="11.25">
      <c r="B158" s="186"/>
      <c r="C158" s="187"/>
      <c r="D158" s="188" t="s">
        <v>134</v>
      </c>
      <c r="E158" s="189" t="s">
        <v>19</v>
      </c>
      <c r="F158" s="190" t="s">
        <v>530</v>
      </c>
      <c r="G158" s="187"/>
      <c r="H158" s="189" t="s">
        <v>19</v>
      </c>
      <c r="I158" s="191"/>
      <c r="J158" s="187"/>
      <c r="K158" s="187"/>
      <c r="L158" s="192"/>
      <c r="M158" s="193"/>
      <c r="N158" s="194"/>
      <c r="O158" s="194"/>
      <c r="P158" s="194"/>
      <c r="Q158" s="194"/>
      <c r="R158" s="194"/>
      <c r="S158" s="194"/>
      <c r="T158" s="195"/>
      <c r="AT158" s="196" t="s">
        <v>134</v>
      </c>
      <c r="AU158" s="196" t="s">
        <v>82</v>
      </c>
      <c r="AV158" s="13" t="s">
        <v>80</v>
      </c>
      <c r="AW158" s="13" t="s">
        <v>33</v>
      </c>
      <c r="AX158" s="13" t="s">
        <v>72</v>
      </c>
      <c r="AY158" s="196" t="s">
        <v>126</v>
      </c>
    </row>
    <row r="159" spans="2:51" s="14" customFormat="1" ht="11.25">
      <c r="B159" s="197"/>
      <c r="C159" s="198"/>
      <c r="D159" s="188" t="s">
        <v>134</v>
      </c>
      <c r="E159" s="199" t="s">
        <v>19</v>
      </c>
      <c r="F159" s="200" t="s">
        <v>195</v>
      </c>
      <c r="G159" s="198"/>
      <c r="H159" s="201">
        <v>2.45</v>
      </c>
      <c r="I159" s="202"/>
      <c r="J159" s="198"/>
      <c r="K159" s="198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134</v>
      </c>
      <c r="AU159" s="207" t="s">
        <v>82</v>
      </c>
      <c r="AV159" s="14" t="s">
        <v>82</v>
      </c>
      <c r="AW159" s="14" t="s">
        <v>33</v>
      </c>
      <c r="AX159" s="14" t="s">
        <v>72</v>
      </c>
      <c r="AY159" s="207" t="s">
        <v>126</v>
      </c>
    </row>
    <row r="160" spans="2:51" s="13" customFormat="1" ht="11.25">
      <c r="B160" s="186"/>
      <c r="C160" s="187"/>
      <c r="D160" s="188" t="s">
        <v>134</v>
      </c>
      <c r="E160" s="189" t="s">
        <v>19</v>
      </c>
      <c r="F160" s="190" t="s">
        <v>531</v>
      </c>
      <c r="G160" s="187"/>
      <c r="H160" s="189" t="s">
        <v>19</v>
      </c>
      <c r="I160" s="191"/>
      <c r="J160" s="187"/>
      <c r="K160" s="187"/>
      <c r="L160" s="192"/>
      <c r="M160" s="193"/>
      <c r="N160" s="194"/>
      <c r="O160" s="194"/>
      <c r="P160" s="194"/>
      <c r="Q160" s="194"/>
      <c r="R160" s="194"/>
      <c r="S160" s="194"/>
      <c r="T160" s="195"/>
      <c r="AT160" s="196" t="s">
        <v>134</v>
      </c>
      <c r="AU160" s="196" t="s">
        <v>82</v>
      </c>
      <c r="AV160" s="13" t="s">
        <v>80</v>
      </c>
      <c r="AW160" s="13" t="s">
        <v>33</v>
      </c>
      <c r="AX160" s="13" t="s">
        <v>72</v>
      </c>
      <c r="AY160" s="196" t="s">
        <v>126</v>
      </c>
    </row>
    <row r="161" spans="2:51" s="14" customFormat="1" ht="11.25">
      <c r="B161" s="197"/>
      <c r="C161" s="198"/>
      <c r="D161" s="188" t="s">
        <v>134</v>
      </c>
      <c r="E161" s="199" t="s">
        <v>19</v>
      </c>
      <c r="F161" s="200" t="s">
        <v>532</v>
      </c>
      <c r="G161" s="198"/>
      <c r="H161" s="201">
        <v>0.256</v>
      </c>
      <c r="I161" s="202"/>
      <c r="J161" s="198"/>
      <c r="K161" s="198"/>
      <c r="L161" s="203"/>
      <c r="M161" s="204"/>
      <c r="N161" s="205"/>
      <c r="O161" s="205"/>
      <c r="P161" s="205"/>
      <c r="Q161" s="205"/>
      <c r="R161" s="205"/>
      <c r="S161" s="205"/>
      <c r="T161" s="206"/>
      <c r="AT161" s="207" t="s">
        <v>134</v>
      </c>
      <c r="AU161" s="207" t="s">
        <v>82</v>
      </c>
      <c r="AV161" s="14" t="s">
        <v>82</v>
      </c>
      <c r="AW161" s="14" t="s">
        <v>33</v>
      </c>
      <c r="AX161" s="14" t="s">
        <v>72</v>
      </c>
      <c r="AY161" s="207" t="s">
        <v>126</v>
      </c>
    </row>
    <row r="162" spans="2:51" s="13" customFormat="1" ht="11.25">
      <c r="B162" s="186"/>
      <c r="C162" s="187"/>
      <c r="D162" s="188" t="s">
        <v>134</v>
      </c>
      <c r="E162" s="189" t="s">
        <v>19</v>
      </c>
      <c r="F162" s="190" t="s">
        <v>533</v>
      </c>
      <c r="G162" s="187"/>
      <c r="H162" s="189" t="s">
        <v>19</v>
      </c>
      <c r="I162" s="191"/>
      <c r="J162" s="187"/>
      <c r="K162" s="187"/>
      <c r="L162" s="192"/>
      <c r="M162" s="193"/>
      <c r="N162" s="194"/>
      <c r="O162" s="194"/>
      <c r="P162" s="194"/>
      <c r="Q162" s="194"/>
      <c r="R162" s="194"/>
      <c r="S162" s="194"/>
      <c r="T162" s="195"/>
      <c r="AT162" s="196" t="s">
        <v>134</v>
      </c>
      <c r="AU162" s="196" t="s">
        <v>82</v>
      </c>
      <c r="AV162" s="13" t="s">
        <v>80</v>
      </c>
      <c r="AW162" s="13" t="s">
        <v>33</v>
      </c>
      <c r="AX162" s="13" t="s">
        <v>72</v>
      </c>
      <c r="AY162" s="196" t="s">
        <v>126</v>
      </c>
    </row>
    <row r="163" spans="2:51" s="14" customFormat="1" ht="11.25">
      <c r="B163" s="197"/>
      <c r="C163" s="198"/>
      <c r="D163" s="188" t="s">
        <v>134</v>
      </c>
      <c r="E163" s="199" t="s">
        <v>19</v>
      </c>
      <c r="F163" s="200" t="s">
        <v>534</v>
      </c>
      <c r="G163" s="198"/>
      <c r="H163" s="201">
        <v>4.983</v>
      </c>
      <c r="I163" s="202"/>
      <c r="J163" s="198"/>
      <c r="K163" s="198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134</v>
      </c>
      <c r="AU163" s="207" t="s">
        <v>82</v>
      </c>
      <c r="AV163" s="14" t="s">
        <v>82</v>
      </c>
      <c r="AW163" s="14" t="s">
        <v>33</v>
      </c>
      <c r="AX163" s="14" t="s">
        <v>72</v>
      </c>
      <c r="AY163" s="207" t="s">
        <v>126</v>
      </c>
    </row>
    <row r="164" spans="2:51" s="15" customFormat="1" ht="11.25">
      <c r="B164" s="208"/>
      <c r="C164" s="209"/>
      <c r="D164" s="188" t="s">
        <v>134</v>
      </c>
      <c r="E164" s="210" t="s">
        <v>19</v>
      </c>
      <c r="F164" s="211" t="s">
        <v>143</v>
      </c>
      <c r="G164" s="209"/>
      <c r="H164" s="212">
        <v>12.589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134</v>
      </c>
      <c r="AU164" s="218" t="s">
        <v>82</v>
      </c>
      <c r="AV164" s="15" t="s">
        <v>144</v>
      </c>
      <c r="AW164" s="15" t="s">
        <v>33</v>
      </c>
      <c r="AX164" s="15" t="s">
        <v>80</v>
      </c>
      <c r="AY164" s="218" t="s">
        <v>126</v>
      </c>
    </row>
    <row r="165" spans="1:65" s="2" customFormat="1" ht="44.25" customHeight="1">
      <c r="A165" s="34"/>
      <c r="B165" s="35"/>
      <c r="C165" s="173" t="s">
        <v>201</v>
      </c>
      <c r="D165" s="173" t="s">
        <v>128</v>
      </c>
      <c r="E165" s="174" t="s">
        <v>202</v>
      </c>
      <c r="F165" s="175" t="s">
        <v>203</v>
      </c>
      <c r="G165" s="176" t="s">
        <v>157</v>
      </c>
      <c r="H165" s="177">
        <v>13.5</v>
      </c>
      <c r="I165" s="178"/>
      <c r="J165" s="179">
        <f>ROUND(I165*H165,2)</f>
        <v>0</v>
      </c>
      <c r="K165" s="175" t="s">
        <v>147</v>
      </c>
      <c r="L165" s="39"/>
      <c r="M165" s="180" t="s">
        <v>19</v>
      </c>
      <c r="N165" s="181" t="s">
        <v>43</v>
      </c>
      <c r="O165" s="64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4" t="s">
        <v>144</v>
      </c>
      <c r="AT165" s="184" t="s">
        <v>128</v>
      </c>
      <c r="AU165" s="184" t="s">
        <v>82</v>
      </c>
      <c r="AY165" s="17" t="s">
        <v>126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7" t="s">
        <v>80</v>
      </c>
      <c r="BK165" s="185">
        <f>ROUND(I165*H165,2)</f>
        <v>0</v>
      </c>
      <c r="BL165" s="17" t="s">
        <v>144</v>
      </c>
      <c r="BM165" s="184" t="s">
        <v>539</v>
      </c>
    </row>
    <row r="166" spans="1:47" s="2" customFormat="1" ht="11.25">
      <c r="A166" s="34"/>
      <c r="B166" s="35"/>
      <c r="C166" s="36"/>
      <c r="D166" s="219" t="s">
        <v>149</v>
      </c>
      <c r="E166" s="36"/>
      <c r="F166" s="220" t="s">
        <v>205</v>
      </c>
      <c r="G166" s="36"/>
      <c r="H166" s="36"/>
      <c r="I166" s="221"/>
      <c r="J166" s="36"/>
      <c r="K166" s="36"/>
      <c r="L166" s="39"/>
      <c r="M166" s="222"/>
      <c r="N166" s="223"/>
      <c r="O166" s="64"/>
      <c r="P166" s="64"/>
      <c r="Q166" s="64"/>
      <c r="R166" s="64"/>
      <c r="S166" s="64"/>
      <c r="T166" s="6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149</v>
      </c>
      <c r="AU166" s="17" t="s">
        <v>82</v>
      </c>
    </row>
    <row r="167" spans="2:51" s="13" customFormat="1" ht="11.25">
      <c r="B167" s="186"/>
      <c r="C167" s="187"/>
      <c r="D167" s="188" t="s">
        <v>134</v>
      </c>
      <c r="E167" s="189" t="s">
        <v>19</v>
      </c>
      <c r="F167" s="190" t="s">
        <v>206</v>
      </c>
      <c r="G167" s="187"/>
      <c r="H167" s="189" t="s">
        <v>19</v>
      </c>
      <c r="I167" s="191"/>
      <c r="J167" s="187"/>
      <c r="K167" s="187"/>
      <c r="L167" s="192"/>
      <c r="M167" s="193"/>
      <c r="N167" s="194"/>
      <c r="O167" s="194"/>
      <c r="P167" s="194"/>
      <c r="Q167" s="194"/>
      <c r="R167" s="194"/>
      <c r="S167" s="194"/>
      <c r="T167" s="195"/>
      <c r="AT167" s="196" t="s">
        <v>134</v>
      </c>
      <c r="AU167" s="196" t="s">
        <v>82</v>
      </c>
      <c r="AV167" s="13" t="s">
        <v>80</v>
      </c>
      <c r="AW167" s="13" t="s">
        <v>33</v>
      </c>
      <c r="AX167" s="13" t="s">
        <v>72</v>
      </c>
      <c r="AY167" s="196" t="s">
        <v>126</v>
      </c>
    </row>
    <row r="168" spans="2:51" s="14" customFormat="1" ht="11.25">
      <c r="B168" s="197"/>
      <c r="C168" s="198"/>
      <c r="D168" s="188" t="s">
        <v>134</v>
      </c>
      <c r="E168" s="199" t="s">
        <v>19</v>
      </c>
      <c r="F168" s="200" t="s">
        <v>540</v>
      </c>
      <c r="G168" s="198"/>
      <c r="H168" s="201">
        <v>13.5</v>
      </c>
      <c r="I168" s="202"/>
      <c r="J168" s="198"/>
      <c r="K168" s="198"/>
      <c r="L168" s="203"/>
      <c r="M168" s="204"/>
      <c r="N168" s="205"/>
      <c r="O168" s="205"/>
      <c r="P168" s="205"/>
      <c r="Q168" s="205"/>
      <c r="R168" s="205"/>
      <c r="S168" s="205"/>
      <c r="T168" s="206"/>
      <c r="AT168" s="207" t="s">
        <v>134</v>
      </c>
      <c r="AU168" s="207" t="s">
        <v>82</v>
      </c>
      <c r="AV168" s="14" t="s">
        <v>82</v>
      </c>
      <c r="AW168" s="14" t="s">
        <v>33</v>
      </c>
      <c r="AX168" s="14" t="s">
        <v>72</v>
      </c>
      <c r="AY168" s="207" t="s">
        <v>126</v>
      </c>
    </row>
    <row r="169" spans="2:51" s="15" customFormat="1" ht="11.25">
      <c r="B169" s="208"/>
      <c r="C169" s="209"/>
      <c r="D169" s="188" t="s">
        <v>134</v>
      </c>
      <c r="E169" s="210" t="s">
        <v>19</v>
      </c>
      <c r="F169" s="211" t="s">
        <v>143</v>
      </c>
      <c r="G169" s="209"/>
      <c r="H169" s="212">
        <v>13.5</v>
      </c>
      <c r="I169" s="213"/>
      <c r="J169" s="209"/>
      <c r="K169" s="209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134</v>
      </c>
      <c r="AU169" s="218" t="s">
        <v>82</v>
      </c>
      <c r="AV169" s="15" t="s">
        <v>144</v>
      </c>
      <c r="AW169" s="15" t="s">
        <v>33</v>
      </c>
      <c r="AX169" s="15" t="s">
        <v>80</v>
      </c>
      <c r="AY169" s="218" t="s">
        <v>126</v>
      </c>
    </row>
    <row r="170" spans="1:65" s="2" customFormat="1" ht="33" customHeight="1">
      <c r="A170" s="34"/>
      <c r="B170" s="35"/>
      <c r="C170" s="173" t="s">
        <v>208</v>
      </c>
      <c r="D170" s="173" t="s">
        <v>128</v>
      </c>
      <c r="E170" s="174" t="s">
        <v>209</v>
      </c>
      <c r="F170" s="175" t="s">
        <v>210</v>
      </c>
      <c r="G170" s="176" t="s">
        <v>131</v>
      </c>
      <c r="H170" s="177">
        <v>60.8</v>
      </c>
      <c r="I170" s="178"/>
      <c r="J170" s="179">
        <f>ROUND(I170*H170,2)</f>
        <v>0</v>
      </c>
      <c r="K170" s="175" t="s">
        <v>147</v>
      </c>
      <c r="L170" s="39"/>
      <c r="M170" s="180" t="s">
        <v>19</v>
      </c>
      <c r="N170" s="181" t="s">
        <v>43</v>
      </c>
      <c r="O170" s="64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4" t="s">
        <v>144</v>
      </c>
      <c r="AT170" s="184" t="s">
        <v>128</v>
      </c>
      <c r="AU170" s="184" t="s">
        <v>82</v>
      </c>
      <c r="AY170" s="17" t="s">
        <v>126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7" t="s">
        <v>80</v>
      </c>
      <c r="BK170" s="185">
        <f>ROUND(I170*H170,2)</f>
        <v>0</v>
      </c>
      <c r="BL170" s="17" t="s">
        <v>144</v>
      </c>
      <c r="BM170" s="184" t="s">
        <v>541</v>
      </c>
    </row>
    <row r="171" spans="1:47" s="2" customFormat="1" ht="11.25">
      <c r="A171" s="34"/>
      <c r="B171" s="35"/>
      <c r="C171" s="36"/>
      <c r="D171" s="219" t="s">
        <v>149</v>
      </c>
      <c r="E171" s="36"/>
      <c r="F171" s="220" t="s">
        <v>212</v>
      </c>
      <c r="G171" s="36"/>
      <c r="H171" s="36"/>
      <c r="I171" s="221"/>
      <c r="J171" s="36"/>
      <c r="K171" s="36"/>
      <c r="L171" s="39"/>
      <c r="M171" s="222"/>
      <c r="N171" s="223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149</v>
      </c>
      <c r="AU171" s="17" t="s">
        <v>82</v>
      </c>
    </row>
    <row r="172" spans="2:51" s="13" customFormat="1" ht="11.25">
      <c r="B172" s="186"/>
      <c r="C172" s="187"/>
      <c r="D172" s="188" t="s">
        <v>134</v>
      </c>
      <c r="E172" s="189" t="s">
        <v>19</v>
      </c>
      <c r="F172" s="190" t="s">
        <v>213</v>
      </c>
      <c r="G172" s="187"/>
      <c r="H172" s="189" t="s">
        <v>19</v>
      </c>
      <c r="I172" s="191"/>
      <c r="J172" s="187"/>
      <c r="K172" s="187"/>
      <c r="L172" s="192"/>
      <c r="M172" s="193"/>
      <c r="N172" s="194"/>
      <c r="O172" s="194"/>
      <c r="P172" s="194"/>
      <c r="Q172" s="194"/>
      <c r="R172" s="194"/>
      <c r="S172" s="194"/>
      <c r="T172" s="195"/>
      <c r="AT172" s="196" t="s">
        <v>134</v>
      </c>
      <c r="AU172" s="196" t="s">
        <v>82</v>
      </c>
      <c r="AV172" s="13" t="s">
        <v>80</v>
      </c>
      <c r="AW172" s="13" t="s">
        <v>33</v>
      </c>
      <c r="AX172" s="13" t="s">
        <v>72</v>
      </c>
      <c r="AY172" s="196" t="s">
        <v>126</v>
      </c>
    </row>
    <row r="173" spans="2:51" s="14" customFormat="1" ht="11.25">
      <c r="B173" s="197"/>
      <c r="C173" s="198"/>
      <c r="D173" s="188" t="s">
        <v>134</v>
      </c>
      <c r="E173" s="199" t="s">
        <v>19</v>
      </c>
      <c r="F173" s="200" t="s">
        <v>542</v>
      </c>
      <c r="G173" s="198"/>
      <c r="H173" s="201">
        <v>60.8</v>
      </c>
      <c r="I173" s="202"/>
      <c r="J173" s="198"/>
      <c r="K173" s="198"/>
      <c r="L173" s="203"/>
      <c r="M173" s="204"/>
      <c r="N173" s="205"/>
      <c r="O173" s="205"/>
      <c r="P173" s="205"/>
      <c r="Q173" s="205"/>
      <c r="R173" s="205"/>
      <c r="S173" s="205"/>
      <c r="T173" s="206"/>
      <c r="AT173" s="207" t="s">
        <v>134</v>
      </c>
      <c r="AU173" s="207" t="s">
        <v>82</v>
      </c>
      <c r="AV173" s="14" t="s">
        <v>82</v>
      </c>
      <c r="AW173" s="14" t="s">
        <v>33</v>
      </c>
      <c r="AX173" s="14" t="s">
        <v>72</v>
      </c>
      <c r="AY173" s="207" t="s">
        <v>126</v>
      </c>
    </row>
    <row r="174" spans="2:51" s="15" customFormat="1" ht="11.25">
      <c r="B174" s="208"/>
      <c r="C174" s="209"/>
      <c r="D174" s="188" t="s">
        <v>134</v>
      </c>
      <c r="E174" s="210" t="s">
        <v>19</v>
      </c>
      <c r="F174" s="211" t="s">
        <v>143</v>
      </c>
      <c r="G174" s="209"/>
      <c r="H174" s="212">
        <v>60.8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134</v>
      </c>
      <c r="AU174" s="218" t="s">
        <v>82</v>
      </c>
      <c r="AV174" s="15" t="s">
        <v>144</v>
      </c>
      <c r="AW174" s="15" t="s">
        <v>33</v>
      </c>
      <c r="AX174" s="15" t="s">
        <v>80</v>
      </c>
      <c r="AY174" s="218" t="s">
        <v>126</v>
      </c>
    </row>
    <row r="175" spans="1:65" s="2" customFormat="1" ht="37.9" customHeight="1">
      <c r="A175" s="34"/>
      <c r="B175" s="35"/>
      <c r="C175" s="173" t="s">
        <v>215</v>
      </c>
      <c r="D175" s="173" t="s">
        <v>128</v>
      </c>
      <c r="E175" s="174" t="s">
        <v>216</v>
      </c>
      <c r="F175" s="175" t="s">
        <v>217</v>
      </c>
      <c r="G175" s="176" t="s">
        <v>131</v>
      </c>
      <c r="H175" s="177">
        <v>166.431</v>
      </c>
      <c r="I175" s="178"/>
      <c r="J175" s="179">
        <f>ROUND(I175*H175,2)</f>
        <v>0</v>
      </c>
      <c r="K175" s="175" t="s">
        <v>147</v>
      </c>
      <c r="L175" s="39"/>
      <c r="M175" s="180" t="s">
        <v>19</v>
      </c>
      <c r="N175" s="181" t="s">
        <v>43</v>
      </c>
      <c r="O175" s="64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4" t="s">
        <v>144</v>
      </c>
      <c r="AT175" s="184" t="s">
        <v>128</v>
      </c>
      <c r="AU175" s="184" t="s">
        <v>82</v>
      </c>
      <c r="AY175" s="17" t="s">
        <v>126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7" t="s">
        <v>80</v>
      </c>
      <c r="BK175" s="185">
        <f>ROUND(I175*H175,2)</f>
        <v>0</v>
      </c>
      <c r="BL175" s="17" t="s">
        <v>144</v>
      </c>
      <c r="BM175" s="184" t="s">
        <v>543</v>
      </c>
    </row>
    <row r="176" spans="1:47" s="2" customFormat="1" ht="11.25">
      <c r="A176" s="34"/>
      <c r="B176" s="35"/>
      <c r="C176" s="36"/>
      <c r="D176" s="219" t="s">
        <v>149</v>
      </c>
      <c r="E176" s="36"/>
      <c r="F176" s="220" t="s">
        <v>219</v>
      </c>
      <c r="G176" s="36"/>
      <c r="H176" s="36"/>
      <c r="I176" s="221"/>
      <c r="J176" s="36"/>
      <c r="K176" s="36"/>
      <c r="L176" s="39"/>
      <c r="M176" s="222"/>
      <c r="N176" s="223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149</v>
      </c>
      <c r="AU176" s="17" t="s">
        <v>82</v>
      </c>
    </row>
    <row r="177" spans="2:51" s="13" customFormat="1" ht="11.25">
      <c r="B177" s="186"/>
      <c r="C177" s="187"/>
      <c r="D177" s="188" t="s">
        <v>134</v>
      </c>
      <c r="E177" s="189" t="s">
        <v>19</v>
      </c>
      <c r="F177" s="190" t="s">
        <v>213</v>
      </c>
      <c r="G177" s="187"/>
      <c r="H177" s="189" t="s">
        <v>19</v>
      </c>
      <c r="I177" s="191"/>
      <c r="J177" s="187"/>
      <c r="K177" s="187"/>
      <c r="L177" s="192"/>
      <c r="M177" s="193"/>
      <c r="N177" s="194"/>
      <c r="O177" s="194"/>
      <c r="P177" s="194"/>
      <c r="Q177" s="194"/>
      <c r="R177" s="194"/>
      <c r="S177" s="194"/>
      <c r="T177" s="195"/>
      <c r="AT177" s="196" t="s">
        <v>134</v>
      </c>
      <c r="AU177" s="196" t="s">
        <v>82</v>
      </c>
      <c r="AV177" s="13" t="s">
        <v>80</v>
      </c>
      <c r="AW177" s="13" t="s">
        <v>33</v>
      </c>
      <c r="AX177" s="13" t="s">
        <v>72</v>
      </c>
      <c r="AY177" s="196" t="s">
        <v>126</v>
      </c>
    </row>
    <row r="178" spans="2:51" s="14" customFormat="1" ht="11.25">
      <c r="B178" s="197"/>
      <c r="C178" s="198"/>
      <c r="D178" s="188" t="s">
        <v>134</v>
      </c>
      <c r="E178" s="199" t="s">
        <v>19</v>
      </c>
      <c r="F178" s="200" t="s">
        <v>542</v>
      </c>
      <c r="G178" s="198"/>
      <c r="H178" s="201">
        <v>60.8</v>
      </c>
      <c r="I178" s="202"/>
      <c r="J178" s="198"/>
      <c r="K178" s="198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134</v>
      </c>
      <c r="AU178" s="207" t="s">
        <v>82</v>
      </c>
      <c r="AV178" s="14" t="s">
        <v>82</v>
      </c>
      <c r="AW178" s="14" t="s">
        <v>33</v>
      </c>
      <c r="AX178" s="14" t="s">
        <v>72</v>
      </c>
      <c r="AY178" s="207" t="s">
        <v>126</v>
      </c>
    </row>
    <row r="179" spans="2:51" s="13" customFormat="1" ht="11.25">
      <c r="B179" s="186"/>
      <c r="C179" s="187"/>
      <c r="D179" s="188" t="s">
        <v>134</v>
      </c>
      <c r="E179" s="189" t="s">
        <v>19</v>
      </c>
      <c r="F179" s="190" t="s">
        <v>221</v>
      </c>
      <c r="G179" s="187"/>
      <c r="H179" s="189" t="s">
        <v>19</v>
      </c>
      <c r="I179" s="191"/>
      <c r="J179" s="187"/>
      <c r="K179" s="187"/>
      <c r="L179" s="192"/>
      <c r="M179" s="193"/>
      <c r="N179" s="194"/>
      <c r="O179" s="194"/>
      <c r="P179" s="194"/>
      <c r="Q179" s="194"/>
      <c r="R179" s="194"/>
      <c r="S179" s="194"/>
      <c r="T179" s="195"/>
      <c r="AT179" s="196" t="s">
        <v>134</v>
      </c>
      <c r="AU179" s="196" t="s">
        <v>82</v>
      </c>
      <c r="AV179" s="13" t="s">
        <v>80</v>
      </c>
      <c r="AW179" s="13" t="s">
        <v>33</v>
      </c>
      <c r="AX179" s="13" t="s">
        <v>72</v>
      </c>
      <c r="AY179" s="196" t="s">
        <v>126</v>
      </c>
    </row>
    <row r="180" spans="2:51" s="14" customFormat="1" ht="11.25">
      <c r="B180" s="197"/>
      <c r="C180" s="198"/>
      <c r="D180" s="188" t="s">
        <v>134</v>
      </c>
      <c r="E180" s="199" t="s">
        <v>19</v>
      </c>
      <c r="F180" s="200" t="s">
        <v>544</v>
      </c>
      <c r="G180" s="198"/>
      <c r="H180" s="201">
        <v>2</v>
      </c>
      <c r="I180" s="202"/>
      <c r="J180" s="198"/>
      <c r="K180" s="198"/>
      <c r="L180" s="203"/>
      <c r="M180" s="204"/>
      <c r="N180" s="205"/>
      <c r="O180" s="205"/>
      <c r="P180" s="205"/>
      <c r="Q180" s="205"/>
      <c r="R180" s="205"/>
      <c r="S180" s="205"/>
      <c r="T180" s="206"/>
      <c r="AT180" s="207" t="s">
        <v>134</v>
      </c>
      <c r="AU180" s="207" t="s">
        <v>82</v>
      </c>
      <c r="AV180" s="14" t="s">
        <v>82</v>
      </c>
      <c r="AW180" s="14" t="s">
        <v>33</v>
      </c>
      <c r="AX180" s="14" t="s">
        <v>72</v>
      </c>
      <c r="AY180" s="207" t="s">
        <v>126</v>
      </c>
    </row>
    <row r="181" spans="2:51" s="14" customFormat="1" ht="11.25">
      <c r="B181" s="197"/>
      <c r="C181" s="198"/>
      <c r="D181" s="188" t="s">
        <v>134</v>
      </c>
      <c r="E181" s="199" t="s">
        <v>19</v>
      </c>
      <c r="F181" s="200" t="s">
        <v>545</v>
      </c>
      <c r="G181" s="198"/>
      <c r="H181" s="201">
        <v>93.731</v>
      </c>
      <c r="I181" s="202"/>
      <c r="J181" s="198"/>
      <c r="K181" s="198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134</v>
      </c>
      <c r="AU181" s="207" t="s">
        <v>82</v>
      </c>
      <c r="AV181" s="14" t="s">
        <v>82</v>
      </c>
      <c r="AW181" s="14" t="s">
        <v>33</v>
      </c>
      <c r="AX181" s="14" t="s">
        <v>72</v>
      </c>
      <c r="AY181" s="207" t="s">
        <v>126</v>
      </c>
    </row>
    <row r="182" spans="2:51" s="14" customFormat="1" ht="11.25">
      <c r="B182" s="197"/>
      <c r="C182" s="198"/>
      <c r="D182" s="188" t="s">
        <v>134</v>
      </c>
      <c r="E182" s="199" t="s">
        <v>19</v>
      </c>
      <c r="F182" s="200" t="s">
        <v>546</v>
      </c>
      <c r="G182" s="198"/>
      <c r="H182" s="201">
        <v>9.9</v>
      </c>
      <c r="I182" s="202"/>
      <c r="J182" s="198"/>
      <c r="K182" s="198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134</v>
      </c>
      <c r="AU182" s="207" t="s">
        <v>82</v>
      </c>
      <c r="AV182" s="14" t="s">
        <v>82</v>
      </c>
      <c r="AW182" s="14" t="s">
        <v>33</v>
      </c>
      <c r="AX182" s="14" t="s">
        <v>72</v>
      </c>
      <c r="AY182" s="207" t="s">
        <v>126</v>
      </c>
    </row>
    <row r="183" spans="2:51" s="15" customFormat="1" ht="11.25">
      <c r="B183" s="208"/>
      <c r="C183" s="209"/>
      <c r="D183" s="188" t="s">
        <v>134</v>
      </c>
      <c r="E183" s="210" t="s">
        <v>19</v>
      </c>
      <c r="F183" s="211" t="s">
        <v>143</v>
      </c>
      <c r="G183" s="209"/>
      <c r="H183" s="212">
        <v>166.431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134</v>
      </c>
      <c r="AU183" s="218" t="s">
        <v>82</v>
      </c>
      <c r="AV183" s="15" t="s">
        <v>144</v>
      </c>
      <c r="AW183" s="15" t="s">
        <v>33</v>
      </c>
      <c r="AX183" s="15" t="s">
        <v>80</v>
      </c>
      <c r="AY183" s="218" t="s">
        <v>126</v>
      </c>
    </row>
    <row r="184" spans="1:65" s="2" customFormat="1" ht="62.65" customHeight="1">
      <c r="A184" s="34"/>
      <c r="B184" s="35"/>
      <c r="C184" s="173" t="s">
        <v>223</v>
      </c>
      <c r="D184" s="173" t="s">
        <v>128</v>
      </c>
      <c r="E184" s="174" t="s">
        <v>224</v>
      </c>
      <c r="F184" s="175" t="s">
        <v>225</v>
      </c>
      <c r="G184" s="176" t="s">
        <v>157</v>
      </c>
      <c r="H184" s="177">
        <v>23.664</v>
      </c>
      <c r="I184" s="178"/>
      <c r="J184" s="179">
        <f>ROUND(I184*H184,2)</f>
        <v>0</v>
      </c>
      <c r="K184" s="175" t="s">
        <v>147</v>
      </c>
      <c r="L184" s="39"/>
      <c r="M184" s="180" t="s">
        <v>19</v>
      </c>
      <c r="N184" s="181" t="s">
        <v>43</v>
      </c>
      <c r="O184" s="64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4" t="s">
        <v>144</v>
      </c>
      <c r="AT184" s="184" t="s">
        <v>128</v>
      </c>
      <c r="AU184" s="184" t="s">
        <v>82</v>
      </c>
      <c r="AY184" s="17" t="s">
        <v>126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7" t="s">
        <v>80</v>
      </c>
      <c r="BK184" s="185">
        <f>ROUND(I184*H184,2)</f>
        <v>0</v>
      </c>
      <c r="BL184" s="17" t="s">
        <v>144</v>
      </c>
      <c r="BM184" s="184" t="s">
        <v>547</v>
      </c>
    </row>
    <row r="185" spans="1:47" s="2" customFormat="1" ht="11.25">
      <c r="A185" s="34"/>
      <c r="B185" s="35"/>
      <c r="C185" s="36"/>
      <c r="D185" s="219" t="s">
        <v>149</v>
      </c>
      <c r="E185" s="36"/>
      <c r="F185" s="220" t="s">
        <v>227</v>
      </c>
      <c r="G185" s="36"/>
      <c r="H185" s="36"/>
      <c r="I185" s="221"/>
      <c r="J185" s="36"/>
      <c r="K185" s="36"/>
      <c r="L185" s="39"/>
      <c r="M185" s="222"/>
      <c r="N185" s="223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149</v>
      </c>
      <c r="AU185" s="17" t="s">
        <v>82</v>
      </c>
    </row>
    <row r="186" spans="2:51" s="14" customFormat="1" ht="11.25">
      <c r="B186" s="197"/>
      <c r="C186" s="198"/>
      <c r="D186" s="188" t="s">
        <v>134</v>
      </c>
      <c r="E186" s="199" t="s">
        <v>19</v>
      </c>
      <c r="F186" s="200" t="s">
        <v>548</v>
      </c>
      <c r="G186" s="198"/>
      <c r="H186" s="201">
        <v>4.824</v>
      </c>
      <c r="I186" s="202"/>
      <c r="J186" s="198"/>
      <c r="K186" s="198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134</v>
      </c>
      <c r="AU186" s="207" t="s">
        <v>82</v>
      </c>
      <c r="AV186" s="14" t="s">
        <v>82</v>
      </c>
      <c r="AW186" s="14" t="s">
        <v>33</v>
      </c>
      <c r="AX186" s="14" t="s">
        <v>72</v>
      </c>
      <c r="AY186" s="207" t="s">
        <v>126</v>
      </c>
    </row>
    <row r="187" spans="2:51" s="14" customFormat="1" ht="11.25">
      <c r="B187" s="197"/>
      <c r="C187" s="198"/>
      <c r="D187" s="188" t="s">
        <v>134</v>
      </c>
      <c r="E187" s="199" t="s">
        <v>19</v>
      </c>
      <c r="F187" s="200" t="s">
        <v>549</v>
      </c>
      <c r="G187" s="198"/>
      <c r="H187" s="201">
        <v>44.929</v>
      </c>
      <c r="I187" s="202"/>
      <c r="J187" s="198"/>
      <c r="K187" s="198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134</v>
      </c>
      <c r="AU187" s="207" t="s">
        <v>82</v>
      </c>
      <c r="AV187" s="14" t="s">
        <v>82</v>
      </c>
      <c r="AW187" s="14" t="s">
        <v>33</v>
      </c>
      <c r="AX187" s="14" t="s">
        <v>72</v>
      </c>
      <c r="AY187" s="207" t="s">
        <v>126</v>
      </c>
    </row>
    <row r="188" spans="2:51" s="13" customFormat="1" ht="11.25">
      <c r="B188" s="186"/>
      <c r="C188" s="187"/>
      <c r="D188" s="188" t="s">
        <v>134</v>
      </c>
      <c r="E188" s="189" t="s">
        <v>19</v>
      </c>
      <c r="F188" s="190" t="s">
        <v>230</v>
      </c>
      <c r="G188" s="187"/>
      <c r="H188" s="189" t="s">
        <v>19</v>
      </c>
      <c r="I188" s="191"/>
      <c r="J188" s="187"/>
      <c r="K188" s="187"/>
      <c r="L188" s="192"/>
      <c r="M188" s="193"/>
      <c r="N188" s="194"/>
      <c r="O188" s="194"/>
      <c r="P188" s="194"/>
      <c r="Q188" s="194"/>
      <c r="R188" s="194"/>
      <c r="S188" s="194"/>
      <c r="T188" s="195"/>
      <c r="AT188" s="196" t="s">
        <v>134</v>
      </c>
      <c r="AU188" s="196" t="s">
        <v>82</v>
      </c>
      <c r="AV188" s="13" t="s">
        <v>80</v>
      </c>
      <c r="AW188" s="13" t="s">
        <v>33</v>
      </c>
      <c r="AX188" s="13" t="s">
        <v>72</v>
      </c>
      <c r="AY188" s="196" t="s">
        <v>126</v>
      </c>
    </row>
    <row r="189" spans="2:51" s="14" customFormat="1" ht="11.25">
      <c r="B189" s="197"/>
      <c r="C189" s="198"/>
      <c r="D189" s="188" t="s">
        <v>134</v>
      </c>
      <c r="E189" s="199" t="s">
        <v>19</v>
      </c>
      <c r="F189" s="200" t="s">
        <v>550</v>
      </c>
      <c r="G189" s="198"/>
      <c r="H189" s="201">
        <v>-12.589</v>
      </c>
      <c r="I189" s="202"/>
      <c r="J189" s="198"/>
      <c r="K189" s="198"/>
      <c r="L189" s="203"/>
      <c r="M189" s="204"/>
      <c r="N189" s="205"/>
      <c r="O189" s="205"/>
      <c r="P189" s="205"/>
      <c r="Q189" s="205"/>
      <c r="R189" s="205"/>
      <c r="S189" s="205"/>
      <c r="T189" s="206"/>
      <c r="AT189" s="207" t="s">
        <v>134</v>
      </c>
      <c r="AU189" s="207" t="s">
        <v>82</v>
      </c>
      <c r="AV189" s="14" t="s">
        <v>82</v>
      </c>
      <c r="AW189" s="14" t="s">
        <v>33</v>
      </c>
      <c r="AX189" s="14" t="s">
        <v>72</v>
      </c>
      <c r="AY189" s="207" t="s">
        <v>126</v>
      </c>
    </row>
    <row r="190" spans="2:51" s="14" customFormat="1" ht="11.25">
      <c r="B190" s="197"/>
      <c r="C190" s="198"/>
      <c r="D190" s="188" t="s">
        <v>134</v>
      </c>
      <c r="E190" s="199" t="s">
        <v>19</v>
      </c>
      <c r="F190" s="200" t="s">
        <v>551</v>
      </c>
      <c r="G190" s="198"/>
      <c r="H190" s="201">
        <v>-13.5</v>
      </c>
      <c r="I190" s="202"/>
      <c r="J190" s="198"/>
      <c r="K190" s="198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134</v>
      </c>
      <c r="AU190" s="207" t="s">
        <v>82</v>
      </c>
      <c r="AV190" s="14" t="s">
        <v>82</v>
      </c>
      <c r="AW190" s="14" t="s">
        <v>33</v>
      </c>
      <c r="AX190" s="14" t="s">
        <v>72</v>
      </c>
      <c r="AY190" s="207" t="s">
        <v>126</v>
      </c>
    </row>
    <row r="191" spans="2:51" s="15" customFormat="1" ht="11.25">
      <c r="B191" s="208"/>
      <c r="C191" s="209"/>
      <c r="D191" s="188" t="s">
        <v>134</v>
      </c>
      <c r="E191" s="210" t="s">
        <v>19</v>
      </c>
      <c r="F191" s="211" t="s">
        <v>143</v>
      </c>
      <c r="G191" s="209"/>
      <c r="H191" s="212">
        <v>23.664</v>
      </c>
      <c r="I191" s="213"/>
      <c r="J191" s="209"/>
      <c r="K191" s="209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134</v>
      </c>
      <c r="AU191" s="218" t="s">
        <v>82</v>
      </c>
      <c r="AV191" s="15" t="s">
        <v>144</v>
      </c>
      <c r="AW191" s="15" t="s">
        <v>33</v>
      </c>
      <c r="AX191" s="15" t="s">
        <v>80</v>
      </c>
      <c r="AY191" s="218" t="s">
        <v>126</v>
      </c>
    </row>
    <row r="192" spans="1:65" s="2" customFormat="1" ht="44.25" customHeight="1">
      <c r="A192" s="34"/>
      <c r="B192" s="35"/>
      <c r="C192" s="173" t="s">
        <v>233</v>
      </c>
      <c r="D192" s="173" t="s">
        <v>128</v>
      </c>
      <c r="E192" s="174" t="s">
        <v>234</v>
      </c>
      <c r="F192" s="175" t="s">
        <v>235</v>
      </c>
      <c r="G192" s="176" t="s">
        <v>236</v>
      </c>
      <c r="H192" s="177">
        <v>35.496</v>
      </c>
      <c r="I192" s="178"/>
      <c r="J192" s="179">
        <f>ROUND(I192*H192,2)</f>
        <v>0</v>
      </c>
      <c r="K192" s="175" t="s">
        <v>19</v>
      </c>
      <c r="L192" s="39"/>
      <c r="M192" s="180" t="s">
        <v>19</v>
      </c>
      <c r="N192" s="181" t="s">
        <v>43</v>
      </c>
      <c r="O192" s="64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4" t="s">
        <v>144</v>
      </c>
      <c r="AT192" s="184" t="s">
        <v>128</v>
      </c>
      <c r="AU192" s="184" t="s">
        <v>82</v>
      </c>
      <c r="AY192" s="17" t="s">
        <v>126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17" t="s">
        <v>80</v>
      </c>
      <c r="BK192" s="185">
        <f>ROUND(I192*H192,2)</f>
        <v>0</v>
      </c>
      <c r="BL192" s="17" t="s">
        <v>144</v>
      </c>
      <c r="BM192" s="184" t="s">
        <v>552</v>
      </c>
    </row>
    <row r="193" spans="2:51" s="14" customFormat="1" ht="11.25">
      <c r="B193" s="197"/>
      <c r="C193" s="198"/>
      <c r="D193" s="188" t="s">
        <v>134</v>
      </c>
      <c r="E193" s="199" t="s">
        <v>19</v>
      </c>
      <c r="F193" s="200" t="s">
        <v>553</v>
      </c>
      <c r="G193" s="198"/>
      <c r="H193" s="201">
        <v>35.496</v>
      </c>
      <c r="I193" s="202"/>
      <c r="J193" s="198"/>
      <c r="K193" s="198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134</v>
      </c>
      <c r="AU193" s="207" t="s">
        <v>82</v>
      </c>
      <c r="AV193" s="14" t="s">
        <v>82</v>
      </c>
      <c r="AW193" s="14" t="s">
        <v>33</v>
      </c>
      <c r="AX193" s="14" t="s">
        <v>72</v>
      </c>
      <c r="AY193" s="207" t="s">
        <v>126</v>
      </c>
    </row>
    <row r="194" spans="2:51" s="15" customFormat="1" ht="11.25">
      <c r="B194" s="208"/>
      <c r="C194" s="209"/>
      <c r="D194" s="188" t="s">
        <v>134</v>
      </c>
      <c r="E194" s="210" t="s">
        <v>19</v>
      </c>
      <c r="F194" s="211" t="s">
        <v>143</v>
      </c>
      <c r="G194" s="209"/>
      <c r="H194" s="212">
        <v>35.496</v>
      </c>
      <c r="I194" s="213"/>
      <c r="J194" s="209"/>
      <c r="K194" s="209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134</v>
      </c>
      <c r="AU194" s="218" t="s">
        <v>82</v>
      </c>
      <c r="AV194" s="15" t="s">
        <v>144</v>
      </c>
      <c r="AW194" s="15" t="s">
        <v>33</v>
      </c>
      <c r="AX194" s="15" t="s">
        <v>80</v>
      </c>
      <c r="AY194" s="218" t="s">
        <v>126</v>
      </c>
    </row>
    <row r="195" spans="1:65" s="2" customFormat="1" ht="16.5" customHeight="1">
      <c r="A195" s="34"/>
      <c r="B195" s="35"/>
      <c r="C195" s="173" t="s">
        <v>240</v>
      </c>
      <c r="D195" s="173" t="s">
        <v>128</v>
      </c>
      <c r="E195" s="174" t="s">
        <v>241</v>
      </c>
      <c r="F195" s="175" t="s">
        <v>242</v>
      </c>
      <c r="G195" s="176" t="s">
        <v>131</v>
      </c>
      <c r="H195" s="177">
        <v>824</v>
      </c>
      <c r="I195" s="178"/>
      <c r="J195" s="179">
        <f>ROUND(I195*H195,2)</f>
        <v>0</v>
      </c>
      <c r="K195" s="175" t="s">
        <v>19</v>
      </c>
      <c r="L195" s="39"/>
      <c r="M195" s="180" t="s">
        <v>19</v>
      </c>
      <c r="N195" s="181" t="s">
        <v>43</v>
      </c>
      <c r="O195" s="64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4" t="s">
        <v>144</v>
      </c>
      <c r="AT195" s="184" t="s">
        <v>128</v>
      </c>
      <c r="AU195" s="184" t="s">
        <v>82</v>
      </c>
      <c r="AY195" s="17" t="s">
        <v>126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7" t="s">
        <v>80</v>
      </c>
      <c r="BK195" s="185">
        <f>ROUND(I195*H195,2)</f>
        <v>0</v>
      </c>
      <c r="BL195" s="17" t="s">
        <v>144</v>
      </c>
      <c r="BM195" s="184" t="s">
        <v>554</v>
      </c>
    </row>
    <row r="196" spans="2:51" s="14" customFormat="1" ht="11.25">
      <c r="B196" s="197"/>
      <c r="C196" s="198"/>
      <c r="D196" s="188" t="s">
        <v>134</v>
      </c>
      <c r="E196" s="199" t="s">
        <v>19</v>
      </c>
      <c r="F196" s="200" t="s">
        <v>555</v>
      </c>
      <c r="G196" s="198"/>
      <c r="H196" s="201">
        <v>824</v>
      </c>
      <c r="I196" s="202"/>
      <c r="J196" s="198"/>
      <c r="K196" s="198"/>
      <c r="L196" s="203"/>
      <c r="M196" s="204"/>
      <c r="N196" s="205"/>
      <c r="O196" s="205"/>
      <c r="P196" s="205"/>
      <c r="Q196" s="205"/>
      <c r="R196" s="205"/>
      <c r="S196" s="205"/>
      <c r="T196" s="206"/>
      <c r="AT196" s="207" t="s">
        <v>134</v>
      </c>
      <c r="AU196" s="207" t="s">
        <v>82</v>
      </c>
      <c r="AV196" s="14" t="s">
        <v>82</v>
      </c>
      <c r="AW196" s="14" t="s">
        <v>33</v>
      </c>
      <c r="AX196" s="14" t="s">
        <v>80</v>
      </c>
      <c r="AY196" s="207" t="s">
        <v>126</v>
      </c>
    </row>
    <row r="197" spans="2:63" s="12" customFormat="1" ht="22.9" customHeight="1">
      <c r="B197" s="157"/>
      <c r="C197" s="158"/>
      <c r="D197" s="159" t="s">
        <v>71</v>
      </c>
      <c r="E197" s="171" t="s">
        <v>170</v>
      </c>
      <c r="F197" s="171" t="s">
        <v>251</v>
      </c>
      <c r="G197" s="158"/>
      <c r="H197" s="158"/>
      <c r="I197" s="161"/>
      <c r="J197" s="172">
        <f>BK197</f>
        <v>0</v>
      </c>
      <c r="K197" s="158"/>
      <c r="L197" s="163"/>
      <c r="M197" s="164"/>
      <c r="N197" s="165"/>
      <c r="O197" s="165"/>
      <c r="P197" s="166">
        <f>SUM(P198:P274)</f>
        <v>0</v>
      </c>
      <c r="Q197" s="165"/>
      <c r="R197" s="166">
        <f>SUM(R198:R274)</f>
        <v>109.77797719999998</v>
      </c>
      <c r="S197" s="165"/>
      <c r="T197" s="167">
        <f>SUM(T198:T274)</f>
        <v>0</v>
      </c>
      <c r="AR197" s="168" t="s">
        <v>80</v>
      </c>
      <c r="AT197" s="169" t="s">
        <v>71</v>
      </c>
      <c r="AU197" s="169" t="s">
        <v>80</v>
      </c>
      <c r="AY197" s="168" t="s">
        <v>126</v>
      </c>
      <c r="BK197" s="170">
        <f>SUM(BK198:BK274)</f>
        <v>0</v>
      </c>
    </row>
    <row r="198" spans="1:65" s="2" customFormat="1" ht="44.25" customHeight="1">
      <c r="A198" s="34"/>
      <c r="B198" s="35"/>
      <c r="C198" s="173" t="s">
        <v>8</v>
      </c>
      <c r="D198" s="173" t="s">
        <v>128</v>
      </c>
      <c r="E198" s="174" t="s">
        <v>253</v>
      </c>
      <c r="F198" s="175" t="s">
        <v>254</v>
      </c>
      <c r="G198" s="176" t="s">
        <v>131</v>
      </c>
      <c r="H198" s="177">
        <v>9.9</v>
      </c>
      <c r="I198" s="178"/>
      <c r="J198" s="179">
        <f>ROUND(I198*H198,2)</f>
        <v>0</v>
      </c>
      <c r="K198" s="175" t="s">
        <v>147</v>
      </c>
      <c r="L198" s="39"/>
      <c r="M198" s="180" t="s">
        <v>19</v>
      </c>
      <c r="N198" s="181" t="s">
        <v>43</v>
      </c>
      <c r="O198" s="64"/>
      <c r="P198" s="182">
        <f>O198*H198</f>
        <v>0</v>
      </c>
      <c r="Q198" s="182">
        <v>0.197</v>
      </c>
      <c r="R198" s="182">
        <f>Q198*H198</f>
        <v>1.9503000000000001</v>
      </c>
      <c r="S198" s="182">
        <v>0</v>
      </c>
      <c r="T198" s="183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4" t="s">
        <v>144</v>
      </c>
      <c r="AT198" s="184" t="s">
        <v>128</v>
      </c>
      <c r="AU198" s="184" t="s">
        <v>82</v>
      </c>
      <c r="AY198" s="17" t="s">
        <v>126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17" t="s">
        <v>80</v>
      </c>
      <c r="BK198" s="185">
        <f>ROUND(I198*H198,2)</f>
        <v>0</v>
      </c>
      <c r="BL198" s="17" t="s">
        <v>144</v>
      </c>
      <c r="BM198" s="184" t="s">
        <v>556</v>
      </c>
    </row>
    <row r="199" spans="1:47" s="2" customFormat="1" ht="11.25">
      <c r="A199" s="34"/>
      <c r="B199" s="35"/>
      <c r="C199" s="36"/>
      <c r="D199" s="219" t="s">
        <v>149</v>
      </c>
      <c r="E199" s="36"/>
      <c r="F199" s="220" t="s">
        <v>256</v>
      </c>
      <c r="G199" s="36"/>
      <c r="H199" s="36"/>
      <c r="I199" s="221"/>
      <c r="J199" s="36"/>
      <c r="K199" s="36"/>
      <c r="L199" s="39"/>
      <c r="M199" s="222"/>
      <c r="N199" s="223"/>
      <c r="O199" s="64"/>
      <c r="P199" s="64"/>
      <c r="Q199" s="64"/>
      <c r="R199" s="64"/>
      <c r="S199" s="64"/>
      <c r="T199" s="65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149</v>
      </c>
      <c r="AU199" s="17" t="s">
        <v>82</v>
      </c>
    </row>
    <row r="200" spans="2:51" s="13" customFormat="1" ht="11.25">
      <c r="B200" s="186"/>
      <c r="C200" s="187"/>
      <c r="D200" s="188" t="s">
        <v>134</v>
      </c>
      <c r="E200" s="189" t="s">
        <v>19</v>
      </c>
      <c r="F200" s="190" t="s">
        <v>557</v>
      </c>
      <c r="G200" s="187"/>
      <c r="H200" s="189" t="s">
        <v>19</v>
      </c>
      <c r="I200" s="191"/>
      <c r="J200" s="187"/>
      <c r="K200" s="187"/>
      <c r="L200" s="192"/>
      <c r="M200" s="193"/>
      <c r="N200" s="194"/>
      <c r="O200" s="194"/>
      <c r="P200" s="194"/>
      <c r="Q200" s="194"/>
      <c r="R200" s="194"/>
      <c r="S200" s="194"/>
      <c r="T200" s="195"/>
      <c r="AT200" s="196" t="s">
        <v>134</v>
      </c>
      <c r="AU200" s="196" t="s">
        <v>82</v>
      </c>
      <c r="AV200" s="13" t="s">
        <v>80</v>
      </c>
      <c r="AW200" s="13" t="s">
        <v>33</v>
      </c>
      <c r="AX200" s="13" t="s">
        <v>72</v>
      </c>
      <c r="AY200" s="196" t="s">
        <v>126</v>
      </c>
    </row>
    <row r="201" spans="2:51" s="14" customFormat="1" ht="11.25">
      <c r="B201" s="197"/>
      <c r="C201" s="198"/>
      <c r="D201" s="188" t="s">
        <v>134</v>
      </c>
      <c r="E201" s="199" t="s">
        <v>19</v>
      </c>
      <c r="F201" s="200" t="s">
        <v>546</v>
      </c>
      <c r="G201" s="198"/>
      <c r="H201" s="201">
        <v>9.9</v>
      </c>
      <c r="I201" s="202"/>
      <c r="J201" s="198"/>
      <c r="K201" s="198"/>
      <c r="L201" s="203"/>
      <c r="M201" s="204"/>
      <c r="N201" s="205"/>
      <c r="O201" s="205"/>
      <c r="P201" s="205"/>
      <c r="Q201" s="205"/>
      <c r="R201" s="205"/>
      <c r="S201" s="205"/>
      <c r="T201" s="206"/>
      <c r="AT201" s="207" t="s">
        <v>134</v>
      </c>
      <c r="AU201" s="207" t="s">
        <v>82</v>
      </c>
      <c r="AV201" s="14" t="s">
        <v>82</v>
      </c>
      <c r="AW201" s="14" t="s">
        <v>33</v>
      </c>
      <c r="AX201" s="14" t="s">
        <v>72</v>
      </c>
      <c r="AY201" s="207" t="s">
        <v>126</v>
      </c>
    </row>
    <row r="202" spans="2:51" s="15" customFormat="1" ht="11.25">
      <c r="B202" s="208"/>
      <c r="C202" s="209"/>
      <c r="D202" s="188" t="s">
        <v>134</v>
      </c>
      <c r="E202" s="210" t="s">
        <v>19</v>
      </c>
      <c r="F202" s="211" t="s">
        <v>143</v>
      </c>
      <c r="G202" s="209"/>
      <c r="H202" s="212">
        <v>9.9</v>
      </c>
      <c r="I202" s="213"/>
      <c r="J202" s="209"/>
      <c r="K202" s="209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134</v>
      </c>
      <c r="AU202" s="218" t="s">
        <v>82</v>
      </c>
      <c r="AV202" s="15" t="s">
        <v>144</v>
      </c>
      <c r="AW202" s="15" t="s">
        <v>33</v>
      </c>
      <c r="AX202" s="15" t="s">
        <v>80</v>
      </c>
      <c r="AY202" s="218" t="s">
        <v>126</v>
      </c>
    </row>
    <row r="203" spans="1:65" s="2" customFormat="1" ht="44.25" customHeight="1">
      <c r="A203" s="34"/>
      <c r="B203" s="35"/>
      <c r="C203" s="173" t="s">
        <v>252</v>
      </c>
      <c r="D203" s="173" t="s">
        <v>128</v>
      </c>
      <c r="E203" s="174" t="s">
        <v>258</v>
      </c>
      <c r="F203" s="175" t="s">
        <v>259</v>
      </c>
      <c r="G203" s="176" t="s">
        <v>131</v>
      </c>
      <c r="H203" s="177">
        <v>94.21</v>
      </c>
      <c r="I203" s="178"/>
      <c r="J203" s="179">
        <f>ROUND(I203*H203,2)</f>
        <v>0</v>
      </c>
      <c r="K203" s="175" t="s">
        <v>147</v>
      </c>
      <c r="L203" s="39"/>
      <c r="M203" s="180" t="s">
        <v>19</v>
      </c>
      <c r="N203" s="181" t="s">
        <v>43</v>
      </c>
      <c r="O203" s="64"/>
      <c r="P203" s="182">
        <f>O203*H203</f>
        <v>0</v>
      </c>
      <c r="Q203" s="182">
        <v>0.297</v>
      </c>
      <c r="R203" s="182">
        <f>Q203*H203</f>
        <v>27.980369999999997</v>
      </c>
      <c r="S203" s="182">
        <v>0</v>
      </c>
      <c r="T203" s="183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4" t="s">
        <v>144</v>
      </c>
      <c r="AT203" s="184" t="s">
        <v>128</v>
      </c>
      <c r="AU203" s="184" t="s">
        <v>82</v>
      </c>
      <c r="AY203" s="17" t="s">
        <v>126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17" t="s">
        <v>80</v>
      </c>
      <c r="BK203" s="185">
        <f>ROUND(I203*H203,2)</f>
        <v>0</v>
      </c>
      <c r="BL203" s="17" t="s">
        <v>144</v>
      </c>
      <c r="BM203" s="184" t="s">
        <v>558</v>
      </c>
    </row>
    <row r="204" spans="1:47" s="2" customFormat="1" ht="11.25">
      <c r="A204" s="34"/>
      <c r="B204" s="35"/>
      <c r="C204" s="36"/>
      <c r="D204" s="219" t="s">
        <v>149</v>
      </c>
      <c r="E204" s="36"/>
      <c r="F204" s="220" t="s">
        <v>261</v>
      </c>
      <c r="G204" s="36"/>
      <c r="H204" s="36"/>
      <c r="I204" s="221"/>
      <c r="J204" s="36"/>
      <c r="K204" s="36"/>
      <c r="L204" s="39"/>
      <c r="M204" s="222"/>
      <c r="N204" s="223"/>
      <c r="O204" s="64"/>
      <c r="P204" s="64"/>
      <c r="Q204" s="64"/>
      <c r="R204" s="64"/>
      <c r="S204" s="64"/>
      <c r="T204" s="65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149</v>
      </c>
      <c r="AU204" s="17" t="s">
        <v>82</v>
      </c>
    </row>
    <row r="205" spans="2:51" s="13" customFormat="1" ht="11.25">
      <c r="B205" s="186"/>
      <c r="C205" s="187"/>
      <c r="D205" s="188" t="s">
        <v>134</v>
      </c>
      <c r="E205" s="189" t="s">
        <v>19</v>
      </c>
      <c r="F205" s="190" t="s">
        <v>262</v>
      </c>
      <c r="G205" s="187"/>
      <c r="H205" s="189" t="s">
        <v>19</v>
      </c>
      <c r="I205" s="191"/>
      <c r="J205" s="187"/>
      <c r="K205" s="187"/>
      <c r="L205" s="192"/>
      <c r="M205" s="193"/>
      <c r="N205" s="194"/>
      <c r="O205" s="194"/>
      <c r="P205" s="194"/>
      <c r="Q205" s="194"/>
      <c r="R205" s="194"/>
      <c r="S205" s="194"/>
      <c r="T205" s="195"/>
      <c r="AT205" s="196" t="s">
        <v>134</v>
      </c>
      <c r="AU205" s="196" t="s">
        <v>82</v>
      </c>
      <c r="AV205" s="13" t="s">
        <v>80</v>
      </c>
      <c r="AW205" s="13" t="s">
        <v>33</v>
      </c>
      <c r="AX205" s="13" t="s">
        <v>72</v>
      </c>
      <c r="AY205" s="196" t="s">
        <v>126</v>
      </c>
    </row>
    <row r="206" spans="2:51" s="13" customFormat="1" ht="11.25">
      <c r="B206" s="186"/>
      <c r="C206" s="187"/>
      <c r="D206" s="188" t="s">
        <v>134</v>
      </c>
      <c r="E206" s="189" t="s">
        <v>19</v>
      </c>
      <c r="F206" s="190" t="s">
        <v>137</v>
      </c>
      <c r="G206" s="187"/>
      <c r="H206" s="189" t="s">
        <v>19</v>
      </c>
      <c r="I206" s="191"/>
      <c r="J206" s="187"/>
      <c r="K206" s="187"/>
      <c r="L206" s="192"/>
      <c r="M206" s="193"/>
      <c r="N206" s="194"/>
      <c r="O206" s="194"/>
      <c r="P206" s="194"/>
      <c r="Q206" s="194"/>
      <c r="R206" s="194"/>
      <c r="S206" s="194"/>
      <c r="T206" s="195"/>
      <c r="AT206" s="196" t="s">
        <v>134</v>
      </c>
      <c r="AU206" s="196" t="s">
        <v>82</v>
      </c>
      <c r="AV206" s="13" t="s">
        <v>80</v>
      </c>
      <c r="AW206" s="13" t="s">
        <v>33</v>
      </c>
      <c r="AX206" s="13" t="s">
        <v>72</v>
      </c>
      <c r="AY206" s="196" t="s">
        <v>126</v>
      </c>
    </row>
    <row r="207" spans="2:51" s="14" customFormat="1" ht="11.25">
      <c r="B207" s="197"/>
      <c r="C207" s="198"/>
      <c r="D207" s="188" t="s">
        <v>134</v>
      </c>
      <c r="E207" s="199" t="s">
        <v>19</v>
      </c>
      <c r="F207" s="200" t="s">
        <v>559</v>
      </c>
      <c r="G207" s="198"/>
      <c r="H207" s="201">
        <v>85.21</v>
      </c>
      <c r="I207" s="202"/>
      <c r="J207" s="198"/>
      <c r="K207" s="198"/>
      <c r="L207" s="203"/>
      <c r="M207" s="204"/>
      <c r="N207" s="205"/>
      <c r="O207" s="205"/>
      <c r="P207" s="205"/>
      <c r="Q207" s="205"/>
      <c r="R207" s="205"/>
      <c r="S207" s="205"/>
      <c r="T207" s="206"/>
      <c r="AT207" s="207" t="s">
        <v>134</v>
      </c>
      <c r="AU207" s="207" t="s">
        <v>82</v>
      </c>
      <c r="AV207" s="14" t="s">
        <v>82</v>
      </c>
      <c r="AW207" s="14" t="s">
        <v>33</v>
      </c>
      <c r="AX207" s="14" t="s">
        <v>72</v>
      </c>
      <c r="AY207" s="207" t="s">
        <v>126</v>
      </c>
    </row>
    <row r="208" spans="2:51" s="13" customFormat="1" ht="11.25">
      <c r="B208" s="186"/>
      <c r="C208" s="187"/>
      <c r="D208" s="188" t="s">
        <v>134</v>
      </c>
      <c r="E208" s="189" t="s">
        <v>19</v>
      </c>
      <c r="F208" s="190" t="s">
        <v>557</v>
      </c>
      <c r="G208" s="187"/>
      <c r="H208" s="189" t="s">
        <v>19</v>
      </c>
      <c r="I208" s="191"/>
      <c r="J208" s="187"/>
      <c r="K208" s="187"/>
      <c r="L208" s="192"/>
      <c r="M208" s="193"/>
      <c r="N208" s="194"/>
      <c r="O208" s="194"/>
      <c r="P208" s="194"/>
      <c r="Q208" s="194"/>
      <c r="R208" s="194"/>
      <c r="S208" s="194"/>
      <c r="T208" s="195"/>
      <c r="AT208" s="196" t="s">
        <v>134</v>
      </c>
      <c r="AU208" s="196" t="s">
        <v>82</v>
      </c>
      <c r="AV208" s="13" t="s">
        <v>80</v>
      </c>
      <c r="AW208" s="13" t="s">
        <v>33</v>
      </c>
      <c r="AX208" s="13" t="s">
        <v>72</v>
      </c>
      <c r="AY208" s="196" t="s">
        <v>126</v>
      </c>
    </row>
    <row r="209" spans="2:51" s="14" customFormat="1" ht="11.25">
      <c r="B209" s="197"/>
      <c r="C209" s="198"/>
      <c r="D209" s="188" t="s">
        <v>134</v>
      </c>
      <c r="E209" s="199" t="s">
        <v>19</v>
      </c>
      <c r="F209" s="200" t="s">
        <v>201</v>
      </c>
      <c r="G209" s="198"/>
      <c r="H209" s="201">
        <v>9</v>
      </c>
      <c r="I209" s="202"/>
      <c r="J209" s="198"/>
      <c r="K209" s="198"/>
      <c r="L209" s="203"/>
      <c r="M209" s="204"/>
      <c r="N209" s="205"/>
      <c r="O209" s="205"/>
      <c r="P209" s="205"/>
      <c r="Q209" s="205"/>
      <c r="R209" s="205"/>
      <c r="S209" s="205"/>
      <c r="T209" s="206"/>
      <c r="AT209" s="207" t="s">
        <v>134</v>
      </c>
      <c r="AU209" s="207" t="s">
        <v>82</v>
      </c>
      <c r="AV209" s="14" t="s">
        <v>82</v>
      </c>
      <c r="AW209" s="14" t="s">
        <v>33</v>
      </c>
      <c r="AX209" s="14" t="s">
        <v>72</v>
      </c>
      <c r="AY209" s="207" t="s">
        <v>126</v>
      </c>
    </row>
    <row r="210" spans="2:51" s="15" customFormat="1" ht="11.25">
      <c r="B210" s="208"/>
      <c r="C210" s="209"/>
      <c r="D210" s="188" t="s">
        <v>134</v>
      </c>
      <c r="E210" s="210" t="s">
        <v>19</v>
      </c>
      <c r="F210" s="211" t="s">
        <v>143</v>
      </c>
      <c r="G210" s="209"/>
      <c r="H210" s="212">
        <v>94.21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134</v>
      </c>
      <c r="AU210" s="218" t="s">
        <v>82</v>
      </c>
      <c r="AV210" s="15" t="s">
        <v>144</v>
      </c>
      <c r="AW210" s="15" t="s">
        <v>33</v>
      </c>
      <c r="AX210" s="15" t="s">
        <v>80</v>
      </c>
      <c r="AY210" s="218" t="s">
        <v>126</v>
      </c>
    </row>
    <row r="211" spans="1:65" s="2" customFormat="1" ht="33" customHeight="1">
      <c r="A211" s="34"/>
      <c r="B211" s="35"/>
      <c r="C211" s="173" t="s">
        <v>257</v>
      </c>
      <c r="D211" s="173" t="s">
        <v>128</v>
      </c>
      <c r="E211" s="174" t="s">
        <v>272</v>
      </c>
      <c r="F211" s="175" t="s">
        <v>273</v>
      </c>
      <c r="G211" s="176" t="s">
        <v>131</v>
      </c>
      <c r="H211" s="177">
        <v>60.8</v>
      </c>
      <c r="I211" s="178"/>
      <c r="J211" s="179">
        <f>ROUND(I211*H211,2)</f>
        <v>0</v>
      </c>
      <c r="K211" s="175" t="s">
        <v>147</v>
      </c>
      <c r="L211" s="39"/>
      <c r="M211" s="180" t="s">
        <v>19</v>
      </c>
      <c r="N211" s="181" t="s">
        <v>43</v>
      </c>
      <c r="O211" s="64"/>
      <c r="P211" s="182">
        <f>O211*H211</f>
        <v>0</v>
      </c>
      <c r="Q211" s="182">
        <v>0.069</v>
      </c>
      <c r="R211" s="182">
        <f>Q211*H211</f>
        <v>4.1952</v>
      </c>
      <c r="S211" s="182">
        <v>0</v>
      </c>
      <c r="T211" s="18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4" t="s">
        <v>144</v>
      </c>
      <c r="AT211" s="184" t="s">
        <v>128</v>
      </c>
      <c r="AU211" s="184" t="s">
        <v>82</v>
      </c>
      <c r="AY211" s="17" t="s">
        <v>126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7" t="s">
        <v>80</v>
      </c>
      <c r="BK211" s="185">
        <f>ROUND(I211*H211,2)</f>
        <v>0</v>
      </c>
      <c r="BL211" s="17" t="s">
        <v>144</v>
      </c>
      <c r="BM211" s="184" t="s">
        <v>560</v>
      </c>
    </row>
    <row r="212" spans="1:47" s="2" customFormat="1" ht="11.25">
      <c r="A212" s="34"/>
      <c r="B212" s="35"/>
      <c r="C212" s="36"/>
      <c r="D212" s="219" t="s">
        <v>149</v>
      </c>
      <c r="E212" s="36"/>
      <c r="F212" s="220" t="s">
        <v>275</v>
      </c>
      <c r="G212" s="36"/>
      <c r="H212" s="36"/>
      <c r="I212" s="221"/>
      <c r="J212" s="36"/>
      <c r="K212" s="36"/>
      <c r="L212" s="39"/>
      <c r="M212" s="222"/>
      <c r="N212" s="223"/>
      <c r="O212" s="64"/>
      <c r="P212" s="64"/>
      <c r="Q212" s="64"/>
      <c r="R212" s="64"/>
      <c r="S212" s="64"/>
      <c r="T212" s="65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149</v>
      </c>
      <c r="AU212" s="17" t="s">
        <v>82</v>
      </c>
    </row>
    <row r="213" spans="2:51" s="13" customFormat="1" ht="22.5">
      <c r="B213" s="186"/>
      <c r="C213" s="187"/>
      <c r="D213" s="188" t="s">
        <v>134</v>
      </c>
      <c r="E213" s="189" t="s">
        <v>19</v>
      </c>
      <c r="F213" s="190" t="s">
        <v>561</v>
      </c>
      <c r="G213" s="187"/>
      <c r="H213" s="189" t="s">
        <v>19</v>
      </c>
      <c r="I213" s="191"/>
      <c r="J213" s="187"/>
      <c r="K213" s="187"/>
      <c r="L213" s="192"/>
      <c r="M213" s="193"/>
      <c r="N213" s="194"/>
      <c r="O213" s="194"/>
      <c r="P213" s="194"/>
      <c r="Q213" s="194"/>
      <c r="R213" s="194"/>
      <c r="S213" s="194"/>
      <c r="T213" s="195"/>
      <c r="AT213" s="196" t="s">
        <v>134</v>
      </c>
      <c r="AU213" s="196" t="s">
        <v>82</v>
      </c>
      <c r="AV213" s="13" t="s">
        <v>80</v>
      </c>
      <c r="AW213" s="13" t="s">
        <v>33</v>
      </c>
      <c r="AX213" s="13" t="s">
        <v>72</v>
      </c>
      <c r="AY213" s="196" t="s">
        <v>126</v>
      </c>
    </row>
    <row r="214" spans="2:51" s="14" customFormat="1" ht="11.25">
      <c r="B214" s="197"/>
      <c r="C214" s="198"/>
      <c r="D214" s="188" t="s">
        <v>134</v>
      </c>
      <c r="E214" s="199" t="s">
        <v>19</v>
      </c>
      <c r="F214" s="200" t="s">
        <v>542</v>
      </c>
      <c r="G214" s="198"/>
      <c r="H214" s="201">
        <v>60.8</v>
      </c>
      <c r="I214" s="202"/>
      <c r="J214" s="198"/>
      <c r="K214" s="198"/>
      <c r="L214" s="203"/>
      <c r="M214" s="204"/>
      <c r="N214" s="205"/>
      <c r="O214" s="205"/>
      <c r="P214" s="205"/>
      <c r="Q214" s="205"/>
      <c r="R214" s="205"/>
      <c r="S214" s="205"/>
      <c r="T214" s="206"/>
      <c r="AT214" s="207" t="s">
        <v>134</v>
      </c>
      <c r="AU214" s="207" t="s">
        <v>82</v>
      </c>
      <c r="AV214" s="14" t="s">
        <v>82</v>
      </c>
      <c r="AW214" s="14" t="s">
        <v>33</v>
      </c>
      <c r="AX214" s="14" t="s">
        <v>72</v>
      </c>
      <c r="AY214" s="207" t="s">
        <v>126</v>
      </c>
    </row>
    <row r="215" spans="2:51" s="15" customFormat="1" ht="11.25">
      <c r="B215" s="208"/>
      <c r="C215" s="209"/>
      <c r="D215" s="188" t="s">
        <v>134</v>
      </c>
      <c r="E215" s="210" t="s">
        <v>19</v>
      </c>
      <c r="F215" s="211" t="s">
        <v>143</v>
      </c>
      <c r="G215" s="209"/>
      <c r="H215" s="212">
        <v>60.8</v>
      </c>
      <c r="I215" s="213"/>
      <c r="J215" s="209"/>
      <c r="K215" s="209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134</v>
      </c>
      <c r="AU215" s="218" t="s">
        <v>82</v>
      </c>
      <c r="AV215" s="15" t="s">
        <v>144</v>
      </c>
      <c r="AW215" s="15" t="s">
        <v>33</v>
      </c>
      <c r="AX215" s="15" t="s">
        <v>80</v>
      </c>
      <c r="AY215" s="218" t="s">
        <v>126</v>
      </c>
    </row>
    <row r="216" spans="1:65" s="2" customFormat="1" ht="33" customHeight="1">
      <c r="A216" s="34"/>
      <c r="B216" s="35"/>
      <c r="C216" s="173" t="s">
        <v>265</v>
      </c>
      <c r="D216" s="173" t="s">
        <v>128</v>
      </c>
      <c r="E216" s="174" t="s">
        <v>278</v>
      </c>
      <c r="F216" s="175" t="s">
        <v>279</v>
      </c>
      <c r="G216" s="176" t="s">
        <v>131</v>
      </c>
      <c r="H216" s="177">
        <v>60.8</v>
      </c>
      <c r="I216" s="178"/>
      <c r="J216" s="179">
        <f>ROUND(I216*H216,2)</f>
        <v>0</v>
      </c>
      <c r="K216" s="175" t="s">
        <v>147</v>
      </c>
      <c r="L216" s="39"/>
      <c r="M216" s="180" t="s">
        <v>19</v>
      </c>
      <c r="N216" s="181" t="s">
        <v>43</v>
      </c>
      <c r="O216" s="64"/>
      <c r="P216" s="182">
        <f>O216*H216</f>
        <v>0</v>
      </c>
      <c r="Q216" s="182">
        <v>0.092</v>
      </c>
      <c r="R216" s="182">
        <f>Q216*H216</f>
        <v>5.5935999999999995</v>
      </c>
      <c r="S216" s="182">
        <v>0</v>
      </c>
      <c r="T216" s="18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4" t="s">
        <v>144</v>
      </c>
      <c r="AT216" s="184" t="s">
        <v>128</v>
      </c>
      <c r="AU216" s="184" t="s">
        <v>82</v>
      </c>
      <c r="AY216" s="17" t="s">
        <v>126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7" t="s">
        <v>80</v>
      </c>
      <c r="BK216" s="185">
        <f>ROUND(I216*H216,2)</f>
        <v>0</v>
      </c>
      <c r="BL216" s="17" t="s">
        <v>144</v>
      </c>
      <c r="BM216" s="184" t="s">
        <v>562</v>
      </c>
    </row>
    <row r="217" spans="1:47" s="2" customFormat="1" ht="11.25">
      <c r="A217" s="34"/>
      <c r="B217" s="35"/>
      <c r="C217" s="36"/>
      <c r="D217" s="219" t="s">
        <v>149</v>
      </c>
      <c r="E217" s="36"/>
      <c r="F217" s="220" t="s">
        <v>281</v>
      </c>
      <c r="G217" s="36"/>
      <c r="H217" s="36"/>
      <c r="I217" s="221"/>
      <c r="J217" s="36"/>
      <c r="K217" s="36"/>
      <c r="L217" s="39"/>
      <c r="M217" s="222"/>
      <c r="N217" s="223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149</v>
      </c>
      <c r="AU217" s="17" t="s">
        <v>82</v>
      </c>
    </row>
    <row r="218" spans="2:51" s="13" customFormat="1" ht="11.25">
      <c r="B218" s="186"/>
      <c r="C218" s="187"/>
      <c r="D218" s="188" t="s">
        <v>134</v>
      </c>
      <c r="E218" s="189" t="s">
        <v>19</v>
      </c>
      <c r="F218" s="190" t="s">
        <v>563</v>
      </c>
      <c r="G218" s="187"/>
      <c r="H218" s="189" t="s">
        <v>19</v>
      </c>
      <c r="I218" s="191"/>
      <c r="J218" s="187"/>
      <c r="K218" s="187"/>
      <c r="L218" s="192"/>
      <c r="M218" s="193"/>
      <c r="N218" s="194"/>
      <c r="O218" s="194"/>
      <c r="P218" s="194"/>
      <c r="Q218" s="194"/>
      <c r="R218" s="194"/>
      <c r="S218" s="194"/>
      <c r="T218" s="195"/>
      <c r="AT218" s="196" t="s">
        <v>134</v>
      </c>
      <c r="AU218" s="196" t="s">
        <v>82</v>
      </c>
      <c r="AV218" s="13" t="s">
        <v>80</v>
      </c>
      <c r="AW218" s="13" t="s">
        <v>33</v>
      </c>
      <c r="AX218" s="13" t="s">
        <v>72</v>
      </c>
      <c r="AY218" s="196" t="s">
        <v>126</v>
      </c>
    </row>
    <row r="219" spans="2:51" s="13" customFormat="1" ht="11.25">
      <c r="B219" s="186"/>
      <c r="C219" s="187"/>
      <c r="D219" s="188" t="s">
        <v>134</v>
      </c>
      <c r="E219" s="189" t="s">
        <v>19</v>
      </c>
      <c r="F219" s="190" t="s">
        <v>270</v>
      </c>
      <c r="G219" s="187"/>
      <c r="H219" s="189" t="s">
        <v>19</v>
      </c>
      <c r="I219" s="191"/>
      <c r="J219" s="187"/>
      <c r="K219" s="187"/>
      <c r="L219" s="192"/>
      <c r="M219" s="193"/>
      <c r="N219" s="194"/>
      <c r="O219" s="194"/>
      <c r="P219" s="194"/>
      <c r="Q219" s="194"/>
      <c r="R219" s="194"/>
      <c r="S219" s="194"/>
      <c r="T219" s="195"/>
      <c r="AT219" s="196" t="s">
        <v>134</v>
      </c>
      <c r="AU219" s="196" t="s">
        <v>82</v>
      </c>
      <c r="AV219" s="13" t="s">
        <v>80</v>
      </c>
      <c r="AW219" s="13" t="s">
        <v>33</v>
      </c>
      <c r="AX219" s="13" t="s">
        <v>72</v>
      </c>
      <c r="AY219" s="196" t="s">
        <v>126</v>
      </c>
    </row>
    <row r="220" spans="2:51" s="14" customFormat="1" ht="11.25">
      <c r="B220" s="197"/>
      <c r="C220" s="198"/>
      <c r="D220" s="188" t="s">
        <v>134</v>
      </c>
      <c r="E220" s="199" t="s">
        <v>19</v>
      </c>
      <c r="F220" s="200" t="s">
        <v>542</v>
      </c>
      <c r="G220" s="198"/>
      <c r="H220" s="201">
        <v>60.8</v>
      </c>
      <c r="I220" s="202"/>
      <c r="J220" s="198"/>
      <c r="K220" s="198"/>
      <c r="L220" s="203"/>
      <c r="M220" s="204"/>
      <c r="N220" s="205"/>
      <c r="O220" s="205"/>
      <c r="P220" s="205"/>
      <c r="Q220" s="205"/>
      <c r="R220" s="205"/>
      <c r="S220" s="205"/>
      <c r="T220" s="206"/>
      <c r="AT220" s="207" t="s">
        <v>134</v>
      </c>
      <c r="AU220" s="207" t="s">
        <v>82</v>
      </c>
      <c r="AV220" s="14" t="s">
        <v>82</v>
      </c>
      <c r="AW220" s="14" t="s">
        <v>33</v>
      </c>
      <c r="AX220" s="14" t="s">
        <v>72</v>
      </c>
      <c r="AY220" s="207" t="s">
        <v>126</v>
      </c>
    </row>
    <row r="221" spans="2:51" s="15" customFormat="1" ht="11.25">
      <c r="B221" s="208"/>
      <c r="C221" s="209"/>
      <c r="D221" s="188" t="s">
        <v>134</v>
      </c>
      <c r="E221" s="210" t="s">
        <v>19</v>
      </c>
      <c r="F221" s="211" t="s">
        <v>143</v>
      </c>
      <c r="G221" s="209"/>
      <c r="H221" s="212">
        <v>60.8</v>
      </c>
      <c r="I221" s="213"/>
      <c r="J221" s="209"/>
      <c r="K221" s="209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134</v>
      </c>
      <c r="AU221" s="218" t="s">
        <v>82</v>
      </c>
      <c r="AV221" s="15" t="s">
        <v>144</v>
      </c>
      <c r="AW221" s="15" t="s">
        <v>33</v>
      </c>
      <c r="AX221" s="15" t="s">
        <v>80</v>
      </c>
      <c r="AY221" s="218" t="s">
        <v>126</v>
      </c>
    </row>
    <row r="222" spans="1:65" s="2" customFormat="1" ht="33" customHeight="1">
      <c r="A222" s="34"/>
      <c r="B222" s="35"/>
      <c r="C222" s="173" t="s">
        <v>271</v>
      </c>
      <c r="D222" s="173" t="s">
        <v>128</v>
      </c>
      <c r="E222" s="174" t="s">
        <v>284</v>
      </c>
      <c r="F222" s="175" t="s">
        <v>285</v>
      </c>
      <c r="G222" s="176" t="s">
        <v>131</v>
      </c>
      <c r="H222" s="177">
        <v>93.731</v>
      </c>
      <c r="I222" s="178"/>
      <c r="J222" s="179">
        <f>ROUND(I222*H222,2)</f>
        <v>0</v>
      </c>
      <c r="K222" s="175" t="s">
        <v>147</v>
      </c>
      <c r="L222" s="39"/>
      <c r="M222" s="180" t="s">
        <v>19</v>
      </c>
      <c r="N222" s="181" t="s">
        <v>43</v>
      </c>
      <c r="O222" s="64"/>
      <c r="P222" s="182">
        <f>O222*H222</f>
        <v>0</v>
      </c>
      <c r="Q222" s="182">
        <v>0.345</v>
      </c>
      <c r="R222" s="182">
        <f>Q222*H222</f>
        <v>32.337194999999994</v>
      </c>
      <c r="S222" s="182">
        <v>0</v>
      </c>
      <c r="T222" s="183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4" t="s">
        <v>144</v>
      </c>
      <c r="AT222" s="184" t="s">
        <v>128</v>
      </c>
      <c r="AU222" s="184" t="s">
        <v>82</v>
      </c>
      <c r="AY222" s="17" t="s">
        <v>126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7" t="s">
        <v>80</v>
      </c>
      <c r="BK222" s="185">
        <f>ROUND(I222*H222,2)</f>
        <v>0</v>
      </c>
      <c r="BL222" s="17" t="s">
        <v>144</v>
      </c>
      <c r="BM222" s="184" t="s">
        <v>564</v>
      </c>
    </row>
    <row r="223" spans="1:47" s="2" customFormat="1" ht="11.25">
      <c r="A223" s="34"/>
      <c r="B223" s="35"/>
      <c r="C223" s="36"/>
      <c r="D223" s="219" t="s">
        <v>149</v>
      </c>
      <c r="E223" s="36"/>
      <c r="F223" s="220" t="s">
        <v>287</v>
      </c>
      <c r="G223" s="36"/>
      <c r="H223" s="36"/>
      <c r="I223" s="221"/>
      <c r="J223" s="36"/>
      <c r="K223" s="36"/>
      <c r="L223" s="39"/>
      <c r="M223" s="222"/>
      <c r="N223" s="223"/>
      <c r="O223" s="64"/>
      <c r="P223" s="64"/>
      <c r="Q223" s="64"/>
      <c r="R223" s="64"/>
      <c r="S223" s="64"/>
      <c r="T223" s="65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149</v>
      </c>
      <c r="AU223" s="17" t="s">
        <v>82</v>
      </c>
    </row>
    <row r="224" spans="2:51" s="13" customFormat="1" ht="11.25">
      <c r="B224" s="186"/>
      <c r="C224" s="187"/>
      <c r="D224" s="188" t="s">
        <v>134</v>
      </c>
      <c r="E224" s="189" t="s">
        <v>19</v>
      </c>
      <c r="F224" s="190" t="s">
        <v>288</v>
      </c>
      <c r="G224" s="187"/>
      <c r="H224" s="189" t="s">
        <v>19</v>
      </c>
      <c r="I224" s="191"/>
      <c r="J224" s="187"/>
      <c r="K224" s="187"/>
      <c r="L224" s="192"/>
      <c r="M224" s="193"/>
      <c r="N224" s="194"/>
      <c r="O224" s="194"/>
      <c r="P224" s="194"/>
      <c r="Q224" s="194"/>
      <c r="R224" s="194"/>
      <c r="S224" s="194"/>
      <c r="T224" s="195"/>
      <c r="AT224" s="196" t="s">
        <v>134</v>
      </c>
      <c r="AU224" s="196" t="s">
        <v>82</v>
      </c>
      <c r="AV224" s="13" t="s">
        <v>80</v>
      </c>
      <c r="AW224" s="13" t="s">
        <v>33</v>
      </c>
      <c r="AX224" s="13" t="s">
        <v>72</v>
      </c>
      <c r="AY224" s="196" t="s">
        <v>126</v>
      </c>
    </row>
    <row r="225" spans="2:51" s="13" customFormat="1" ht="11.25">
      <c r="B225" s="186"/>
      <c r="C225" s="187"/>
      <c r="D225" s="188" t="s">
        <v>134</v>
      </c>
      <c r="E225" s="189" t="s">
        <v>19</v>
      </c>
      <c r="F225" s="190" t="s">
        <v>137</v>
      </c>
      <c r="G225" s="187"/>
      <c r="H225" s="189" t="s">
        <v>19</v>
      </c>
      <c r="I225" s="191"/>
      <c r="J225" s="187"/>
      <c r="K225" s="187"/>
      <c r="L225" s="192"/>
      <c r="M225" s="193"/>
      <c r="N225" s="194"/>
      <c r="O225" s="194"/>
      <c r="P225" s="194"/>
      <c r="Q225" s="194"/>
      <c r="R225" s="194"/>
      <c r="S225" s="194"/>
      <c r="T225" s="195"/>
      <c r="AT225" s="196" t="s">
        <v>134</v>
      </c>
      <c r="AU225" s="196" t="s">
        <v>82</v>
      </c>
      <c r="AV225" s="13" t="s">
        <v>80</v>
      </c>
      <c r="AW225" s="13" t="s">
        <v>33</v>
      </c>
      <c r="AX225" s="13" t="s">
        <v>72</v>
      </c>
      <c r="AY225" s="196" t="s">
        <v>126</v>
      </c>
    </row>
    <row r="226" spans="2:51" s="14" customFormat="1" ht="11.25">
      <c r="B226" s="197"/>
      <c r="C226" s="198"/>
      <c r="D226" s="188" t="s">
        <v>134</v>
      </c>
      <c r="E226" s="199" t="s">
        <v>19</v>
      </c>
      <c r="F226" s="200" t="s">
        <v>565</v>
      </c>
      <c r="G226" s="198"/>
      <c r="H226" s="201">
        <v>93.731</v>
      </c>
      <c r="I226" s="202"/>
      <c r="J226" s="198"/>
      <c r="K226" s="198"/>
      <c r="L226" s="203"/>
      <c r="M226" s="204"/>
      <c r="N226" s="205"/>
      <c r="O226" s="205"/>
      <c r="P226" s="205"/>
      <c r="Q226" s="205"/>
      <c r="R226" s="205"/>
      <c r="S226" s="205"/>
      <c r="T226" s="206"/>
      <c r="AT226" s="207" t="s">
        <v>134</v>
      </c>
      <c r="AU226" s="207" t="s">
        <v>82</v>
      </c>
      <c r="AV226" s="14" t="s">
        <v>82</v>
      </c>
      <c r="AW226" s="14" t="s">
        <v>33</v>
      </c>
      <c r="AX226" s="14" t="s">
        <v>72</v>
      </c>
      <c r="AY226" s="207" t="s">
        <v>126</v>
      </c>
    </row>
    <row r="227" spans="2:51" s="15" customFormat="1" ht="11.25">
      <c r="B227" s="208"/>
      <c r="C227" s="209"/>
      <c r="D227" s="188" t="s">
        <v>134</v>
      </c>
      <c r="E227" s="210" t="s">
        <v>19</v>
      </c>
      <c r="F227" s="211" t="s">
        <v>143</v>
      </c>
      <c r="G227" s="209"/>
      <c r="H227" s="212">
        <v>93.731</v>
      </c>
      <c r="I227" s="213"/>
      <c r="J227" s="209"/>
      <c r="K227" s="209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134</v>
      </c>
      <c r="AU227" s="218" t="s">
        <v>82</v>
      </c>
      <c r="AV227" s="15" t="s">
        <v>144</v>
      </c>
      <c r="AW227" s="15" t="s">
        <v>33</v>
      </c>
      <c r="AX227" s="15" t="s">
        <v>80</v>
      </c>
      <c r="AY227" s="218" t="s">
        <v>126</v>
      </c>
    </row>
    <row r="228" spans="1:65" s="2" customFormat="1" ht="37.9" customHeight="1">
      <c r="A228" s="34"/>
      <c r="B228" s="35"/>
      <c r="C228" s="173" t="s">
        <v>277</v>
      </c>
      <c r="D228" s="173" t="s">
        <v>128</v>
      </c>
      <c r="E228" s="174" t="s">
        <v>320</v>
      </c>
      <c r="F228" s="175" t="s">
        <v>321</v>
      </c>
      <c r="G228" s="176" t="s">
        <v>131</v>
      </c>
      <c r="H228" s="177">
        <v>2</v>
      </c>
      <c r="I228" s="178"/>
      <c r="J228" s="179">
        <f>ROUND(I228*H228,2)</f>
        <v>0</v>
      </c>
      <c r="K228" s="175" t="s">
        <v>147</v>
      </c>
      <c r="L228" s="39"/>
      <c r="M228" s="180" t="s">
        <v>19</v>
      </c>
      <c r="N228" s="181" t="s">
        <v>43</v>
      </c>
      <c r="O228" s="64"/>
      <c r="P228" s="182">
        <f>O228*H228</f>
        <v>0</v>
      </c>
      <c r="Q228" s="182">
        <v>0.46</v>
      </c>
      <c r="R228" s="182">
        <f>Q228*H228</f>
        <v>0.92</v>
      </c>
      <c r="S228" s="182">
        <v>0</v>
      </c>
      <c r="T228" s="183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4" t="s">
        <v>144</v>
      </c>
      <c r="AT228" s="184" t="s">
        <v>128</v>
      </c>
      <c r="AU228" s="184" t="s">
        <v>82</v>
      </c>
      <c r="AY228" s="17" t="s">
        <v>126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17" t="s">
        <v>80</v>
      </c>
      <c r="BK228" s="185">
        <f>ROUND(I228*H228,2)</f>
        <v>0</v>
      </c>
      <c r="BL228" s="17" t="s">
        <v>144</v>
      </c>
      <c r="BM228" s="184" t="s">
        <v>566</v>
      </c>
    </row>
    <row r="229" spans="1:47" s="2" customFormat="1" ht="11.25">
      <c r="A229" s="34"/>
      <c r="B229" s="35"/>
      <c r="C229" s="36"/>
      <c r="D229" s="219" t="s">
        <v>149</v>
      </c>
      <c r="E229" s="36"/>
      <c r="F229" s="220" t="s">
        <v>323</v>
      </c>
      <c r="G229" s="36"/>
      <c r="H229" s="36"/>
      <c r="I229" s="221"/>
      <c r="J229" s="36"/>
      <c r="K229" s="36"/>
      <c r="L229" s="39"/>
      <c r="M229" s="222"/>
      <c r="N229" s="223"/>
      <c r="O229" s="64"/>
      <c r="P229" s="64"/>
      <c r="Q229" s="64"/>
      <c r="R229" s="64"/>
      <c r="S229" s="64"/>
      <c r="T229" s="65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149</v>
      </c>
      <c r="AU229" s="17" t="s">
        <v>82</v>
      </c>
    </row>
    <row r="230" spans="2:51" s="13" customFormat="1" ht="11.25">
      <c r="B230" s="186"/>
      <c r="C230" s="187"/>
      <c r="D230" s="188" t="s">
        <v>134</v>
      </c>
      <c r="E230" s="189" t="s">
        <v>19</v>
      </c>
      <c r="F230" s="190" t="s">
        <v>567</v>
      </c>
      <c r="G230" s="187"/>
      <c r="H230" s="189" t="s">
        <v>19</v>
      </c>
      <c r="I230" s="191"/>
      <c r="J230" s="187"/>
      <c r="K230" s="187"/>
      <c r="L230" s="192"/>
      <c r="M230" s="193"/>
      <c r="N230" s="194"/>
      <c r="O230" s="194"/>
      <c r="P230" s="194"/>
      <c r="Q230" s="194"/>
      <c r="R230" s="194"/>
      <c r="S230" s="194"/>
      <c r="T230" s="195"/>
      <c r="AT230" s="196" t="s">
        <v>134</v>
      </c>
      <c r="AU230" s="196" t="s">
        <v>82</v>
      </c>
      <c r="AV230" s="13" t="s">
        <v>80</v>
      </c>
      <c r="AW230" s="13" t="s">
        <v>33</v>
      </c>
      <c r="AX230" s="13" t="s">
        <v>72</v>
      </c>
      <c r="AY230" s="196" t="s">
        <v>126</v>
      </c>
    </row>
    <row r="231" spans="2:51" s="14" customFormat="1" ht="11.25">
      <c r="B231" s="197"/>
      <c r="C231" s="198"/>
      <c r="D231" s="188" t="s">
        <v>134</v>
      </c>
      <c r="E231" s="199" t="s">
        <v>19</v>
      </c>
      <c r="F231" s="200" t="s">
        <v>544</v>
      </c>
      <c r="G231" s="198"/>
      <c r="H231" s="201">
        <v>2</v>
      </c>
      <c r="I231" s="202"/>
      <c r="J231" s="198"/>
      <c r="K231" s="198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134</v>
      </c>
      <c r="AU231" s="207" t="s">
        <v>82</v>
      </c>
      <c r="AV231" s="14" t="s">
        <v>82</v>
      </c>
      <c r="AW231" s="14" t="s">
        <v>33</v>
      </c>
      <c r="AX231" s="14" t="s">
        <v>72</v>
      </c>
      <c r="AY231" s="207" t="s">
        <v>126</v>
      </c>
    </row>
    <row r="232" spans="2:51" s="15" customFormat="1" ht="11.25">
      <c r="B232" s="208"/>
      <c r="C232" s="209"/>
      <c r="D232" s="188" t="s">
        <v>134</v>
      </c>
      <c r="E232" s="210" t="s">
        <v>19</v>
      </c>
      <c r="F232" s="211" t="s">
        <v>143</v>
      </c>
      <c r="G232" s="209"/>
      <c r="H232" s="212">
        <v>2</v>
      </c>
      <c r="I232" s="213"/>
      <c r="J232" s="209"/>
      <c r="K232" s="209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134</v>
      </c>
      <c r="AU232" s="218" t="s">
        <v>82</v>
      </c>
      <c r="AV232" s="15" t="s">
        <v>144</v>
      </c>
      <c r="AW232" s="15" t="s">
        <v>33</v>
      </c>
      <c r="AX232" s="15" t="s">
        <v>80</v>
      </c>
      <c r="AY232" s="218" t="s">
        <v>126</v>
      </c>
    </row>
    <row r="233" spans="1:65" s="2" customFormat="1" ht="44.25" customHeight="1">
      <c r="A233" s="34"/>
      <c r="B233" s="35"/>
      <c r="C233" s="173" t="s">
        <v>7</v>
      </c>
      <c r="D233" s="173" t="s">
        <v>128</v>
      </c>
      <c r="E233" s="174" t="s">
        <v>291</v>
      </c>
      <c r="F233" s="175" t="s">
        <v>292</v>
      </c>
      <c r="G233" s="176" t="s">
        <v>131</v>
      </c>
      <c r="H233" s="177">
        <v>60.8</v>
      </c>
      <c r="I233" s="178"/>
      <c r="J233" s="179">
        <f>ROUND(I233*H233,2)</f>
        <v>0</v>
      </c>
      <c r="K233" s="175" t="s">
        <v>147</v>
      </c>
      <c r="L233" s="39"/>
      <c r="M233" s="180" t="s">
        <v>19</v>
      </c>
      <c r="N233" s="181" t="s">
        <v>43</v>
      </c>
      <c r="O233" s="64"/>
      <c r="P233" s="182">
        <f>O233*H233</f>
        <v>0</v>
      </c>
      <c r="Q233" s="182">
        <v>0.10373</v>
      </c>
      <c r="R233" s="182">
        <f>Q233*H233</f>
        <v>6.3067839999999995</v>
      </c>
      <c r="S233" s="182">
        <v>0</v>
      </c>
      <c r="T233" s="183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4" t="s">
        <v>144</v>
      </c>
      <c r="AT233" s="184" t="s">
        <v>128</v>
      </c>
      <c r="AU233" s="184" t="s">
        <v>82</v>
      </c>
      <c r="AY233" s="17" t="s">
        <v>126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7" t="s">
        <v>80</v>
      </c>
      <c r="BK233" s="185">
        <f>ROUND(I233*H233,2)</f>
        <v>0</v>
      </c>
      <c r="BL233" s="17" t="s">
        <v>144</v>
      </c>
      <c r="BM233" s="184" t="s">
        <v>568</v>
      </c>
    </row>
    <row r="234" spans="1:47" s="2" customFormat="1" ht="11.25">
      <c r="A234" s="34"/>
      <c r="B234" s="35"/>
      <c r="C234" s="36"/>
      <c r="D234" s="219" t="s">
        <v>149</v>
      </c>
      <c r="E234" s="36"/>
      <c r="F234" s="220" t="s">
        <v>294</v>
      </c>
      <c r="G234" s="36"/>
      <c r="H234" s="36"/>
      <c r="I234" s="221"/>
      <c r="J234" s="36"/>
      <c r="K234" s="36"/>
      <c r="L234" s="39"/>
      <c r="M234" s="222"/>
      <c r="N234" s="223"/>
      <c r="O234" s="64"/>
      <c r="P234" s="64"/>
      <c r="Q234" s="64"/>
      <c r="R234" s="64"/>
      <c r="S234" s="64"/>
      <c r="T234" s="65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149</v>
      </c>
      <c r="AU234" s="17" t="s">
        <v>82</v>
      </c>
    </row>
    <row r="235" spans="2:51" s="13" customFormat="1" ht="11.25">
      <c r="B235" s="186"/>
      <c r="C235" s="187"/>
      <c r="D235" s="188" t="s">
        <v>134</v>
      </c>
      <c r="E235" s="189" t="s">
        <v>19</v>
      </c>
      <c r="F235" s="190" t="s">
        <v>270</v>
      </c>
      <c r="G235" s="187"/>
      <c r="H235" s="189" t="s">
        <v>19</v>
      </c>
      <c r="I235" s="191"/>
      <c r="J235" s="187"/>
      <c r="K235" s="187"/>
      <c r="L235" s="192"/>
      <c r="M235" s="193"/>
      <c r="N235" s="194"/>
      <c r="O235" s="194"/>
      <c r="P235" s="194"/>
      <c r="Q235" s="194"/>
      <c r="R235" s="194"/>
      <c r="S235" s="194"/>
      <c r="T235" s="195"/>
      <c r="AT235" s="196" t="s">
        <v>134</v>
      </c>
      <c r="AU235" s="196" t="s">
        <v>82</v>
      </c>
      <c r="AV235" s="13" t="s">
        <v>80</v>
      </c>
      <c r="AW235" s="13" t="s">
        <v>33</v>
      </c>
      <c r="AX235" s="13" t="s">
        <v>72</v>
      </c>
      <c r="AY235" s="196" t="s">
        <v>126</v>
      </c>
    </row>
    <row r="236" spans="2:51" s="14" customFormat="1" ht="11.25">
      <c r="B236" s="197"/>
      <c r="C236" s="198"/>
      <c r="D236" s="188" t="s">
        <v>134</v>
      </c>
      <c r="E236" s="199" t="s">
        <v>19</v>
      </c>
      <c r="F236" s="200" t="s">
        <v>542</v>
      </c>
      <c r="G236" s="198"/>
      <c r="H236" s="201">
        <v>60.8</v>
      </c>
      <c r="I236" s="202"/>
      <c r="J236" s="198"/>
      <c r="K236" s="198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134</v>
      </c>
      <c r="AU236" s="207" t="s">
        <v>82</v>
      </c>
      <c r="AV236" s="14" t="s">
        <v>82</v>
      </c>
      <c r="AW236" s="14" t="s">
        <v>33</v>
      </c>
      <c r="AX236" s="14" t="s">
        <v>72</v>
      </c>
      <c r="AY236" s="207" t="s">
        <v>126</v>
      </c>
    </row>
    <row r="237" spans="2:51" s="15" customFormat="1" ht="11.25">
      <c r="B237" s="208"/>
      <c r="C237" s="209"/>
      <c r="D237" s="188" t="s">
        <v>134</v>
      </c>
      <c r="E237" s="210" t="s">
        <v>19</v>
      </c>
      <c r="F237" s="211" t="s">
        <v>143</v>
      </c>
      <c r="G237" s="209"/>
      <c r="H237" s="212">
        <v>60.8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134</v>
      </c>
      <c r="AU237" s="218" t="s">
        <v>82</v>
      </c>
      <c r="AV237" s="15" t="s">
        <v>144</v>
      </c>
      <c r="AW237" s="15" t="s">
        <v>33</v>
      </c>
      <c r="AX237" s="15" t="s">
        <v>80</v>
      </c>
      <c r="AY237" s="218" t="s">
        <v>126</v>
      </c>
    </row>
    <row r="238" spans="1:65" s="2" customFormat="1" ht="44.25" customHeight="1">
      <c r="A238" s="34"/>
      <c r="B238" s="35"/>
      <c r="C238" s="173" t="s">
        <v>290</v>
      </c>
      <c r="D238" s="173" t="s">
        <v>128</v>
      </c>
      <c r="E238" s="174" t="s">
        <v>296</v>
      </c>
      <c r="F238" s="175" t="s">
        <v>297</v>
      </c>
      <c r="G238" s="176" t="s">
        <v>131</v>
      </c>
      <c r="H238" s="177">
        <v>60.8</v>
      </c>
      <c r="I238" s="178"/>
      <c r="J238" s="179">
        <f>ROUND(I238*H238,2)</f>
        <v>0</v>
      </c>
      <c r="K238" s="175" t="s">
        <v>147</v>
      </c>
      <c r="L238" s="39"/>
      <c r="M238" s="180" t="s">
        <v>19</v>
      </c>
      <c r="N238" s="181" t="s">
        <v>43</v>
      </c>
      <c r="O238" s="64"/>
      <c r="P238" s="182">
        <f>O238*H238</f>
        <v>0</v>
      </c>
      <c r="Q238" s="182">
        <v>0.12966</v>
      </c>
      <c r="R238" s="182">
        <f>Q238*H238</f>
        <v>7.883328</v>
      </c>
      <c r="S238" s="182">
        <v>0</v>
      </c>
      <c r="T238" s="183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4" t="s">
        <v>144</v>
      </c>
      <c r="AT238" s="184" t="s">
        <v>128</v>
      </c>
      <c r="AU238" s="184" t="s">
        <v>82</v>
      </c>
      <c r="AY238" s="17" t="s">
        <v>126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17" t="s">
        <v>80</v>
      </c>
      <c r="BK238" s="185">
        <f>ROUND(I238*H238,2)</f>
        <v>0</v>
      </c>
      <c r="BL238" s="17" t="s">
        <v>144</v>
      </c>
      <c r="BM238" s="184" t="s">
        <v>569</v>
      </c>
    </row>
    <row r="239" spans="1:47" s="2" customFormat="1" ht="11.25">
      <c r="A239" s="34"/>
      <c r="B239" s="35"/>
      <c r="C239" s="36"/>
      <c r="D239" s="219" t="s">
        <v>149</v>
      </c>
      <c r="E239" s="36"/>
      <c r="F239" s="220" t="s">
        <v>299</v>
      </c>
      <c r="G239" s="36"/>
      <c r="H239" s="36"/>
      <c r="I239" s="221"/>
      <c r="J239" s="36"/>
      <c r="K239" s="36"/>
      <c r="L239" s="39"/>
      <c r="M239" s="222"/>
      <c r="N239" s="223"/>
      <c r="O239" s="64"/>
      <c r="P239" s="64"/>
      <c r="Q239" s="64"/>
      <c r="R239" s="64"/>
      <c r="S239" s="64"/>
      <c r="T239" s="65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149</v>
      </c>
      <c r="AU239" s="17" t="s">
        <v>82</v>
      </c>
    </row>
    <row r="240" spans="2:51" s="13" customFormat="1" ht="11.25">
      <c r="B240" s="186"/>
      <c r="C240" s="187"/>
      <c r="D240" s="188" t="s">
        <v>134</v>
      </c>
      <c r="E240" s="189" t="s">
        <v>19</v>
      </c>
      <c r="F240" s="190" t="s">
        <v>270</v>
      </c>
      <c r="G240" s="187"/>
      <c r="H240" s="189" t="s">
        <v>19</v>
      </c>
      <c r="I240" s="191"/>
      <c r="J240" s="187"/>
      <c r="K240" s="187"/>
      <c r="L240" s="192"/>
      <c r="M240" s="193"/>
      <c r="N240" s="194"/>
      <c r="O240" s="194"/>
      <c r="P240" s="194"/>
      <c r="Q240" s="194"/>
      <c r="R240" s="194"/>
      <c r="S240" s="194"/>
      <c r="T240" s="195"/>
      <c r="AT240" s="196" t="s">
        <v>134</v>
      </c>
      <c r="AU240" s="196" t="s">
        <v>82</v>
      </c>
      <c r="AV240" s="13" t="s">
        <v>80</v>
      </c>
      <c r="AW240" s="13" t="s">
        <v>33</v>
      </c>
      <c r="AX240" s="13" t="s">
        <v>72</v>
      </c>
      <c r="AY240" s="196" t="s">
        <v>126</v>
      </c>
    </row>
    <row r="241" spans="2:51" s="14" customFormat="1" ht="11.25">
      <c r="B241" s="197"/>
      <c r="C241" s="198"/>
      <c r="D241" s="188" t="s">
        <v>134</v>
      </c>
      <c r="E241" s="199" t="s">
        <v>19</v>
      </c>
      <c r="F241" s="200" t="s">
        <v>542</v>
      </c>
      <c r="G241" s="198"/>
      <c r="H241" s="201">
        <v>60.8</v>
      </c>
      <c r="I241" s="202"/>
      <c r="J241" s="198"/>
      <c r="K241" s="198"/>
      <c r="L241" s="203"/>
      <c r="M241" s="204"/>
      <c r="N241" s="205"/>
      <c r="O241" s="205"/>
      <c r="P241" s="205"/>
      <c r="Q241" s="205"/>
      <c r="R241" s="205"/>
      <c r="S241" s="205"/>
      <c r="T241" s="206"/>
      <c r="AT241" s="207" t="s">
        <v>134</v>
      </c>
      <c r="AU241" s="207" t="s">
        <v>82</v>
      </c>
      <c r="AV241" s="14" t="s">
        <v>82</v>
      </c>
      <c r="AW241" s="14" t="s">
        <v>33</v>
      </c>
      <c r="AX241" s="14" t="s">
        <v>72</v>
      </c>
      <c r="AY241" s="207" t="s">
        <v>126</v>
      </c>
    </row>
    <row r="242" spans="2:51" s="15" customFormat="1" ht="11.25">
      <c r="B242" s="208"/>
      <c r="C242" s="209"/>
      <c r="D242" s="188" t="s">
        <v>134</v>
      </c>
      <c r="E242" s="210" t="s">
        <v>19</v>
      </c>
      <c r="F242" s="211" t="s">
        <v>143</v>
      </c>
      <c r="G242" s="209"/>
      <c r="H242" s="212">
        <v>60.8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134</v>
      </c>
      <c r="AU242" s="218" t="s">
        <v>82</v>
      </c>
      <c r="AV242" s="15" t="s">
        <v>144</v>
      </c>
      <c r="AW242" s="15" t="s">
        <v>33</v>
      </c>
      <c r="AX242" s="15" t="s">
        <v>80</v>
      </c>
      <c r="AY242" s="218" t="s">
        <v>126</v>
      </c>
    </row>
    <row r="243" spans="1:65" s="2" customFormat="1" ht="44.25" customHeight="1">
      <c r="A243" s="34"/>
      <c r="B243" s="35"/>
      <c r="C243" s="173" t="s">
        <v>295</v>
      </c>
      <c r="D243" s="173" t="s">
        <v>128</v>
      </c>
      <c r="E243" s="174" t="s">
        <v>301</v>
      </c>
      <c r="F243" s="175" t="s">
        <v>302</v>
      </c>
      <c r="G243" s="176" t="s">
        <v>131</v>
      </c>
      <c r="H243" s="177">
        <v>60.8</v>
      </c>
      <c r="I243" s="178"/>
      <c r="J243" s="179">
        <f>ROUND(I243*H243,2)</f>
        <v>0</v>
      </c>
      <c r="K243" s="175" t="s">
        <v>147</v>
      </c>
      <c r="L243" s="39"/>
      <c r="M243" s="180" t="s">
        <v>19</v>
      </c>
      <c r="N243" s="181" t="s">
        <v>43</v>
      </c>
      <c r="O243" s="64"/>
      <c r="P243" s="182">
        <f>O243*H243</f>
        <v>0</v>
      </c>
      <c r="Q243" s="182">
        <v>0.0154</v>
      </c>
      <c r="R243" s="182">
        <f>Q243*H243</f>
        <v>0.93632</v>
      </c>
      <c r="S243" s="182">
        <v>0</v>
      </c>
      <c r="T243" s="183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4" t="s">
        <v>144</v>
      </c>
      <c r="AT243" s="184" t="s">
        <v>128</v>
      </c>
      <c r="AU243" s="184" t="s">
        <v>82</v>
      </c>
      <c r="AY243" s="17" t="s">
        <v>126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17" t="s">
        <v>80</v>
      </c>
      <c r="BK243" s="185">
        <f>ROUND(I243*H243,2)</f>
        <v>0</v>
      </c>
      <c r="BL243" s="17" t="s">
        <v>144</v>
      </c>
      <c r="BM243" s="184" t="s">
        <v>570</v>
      </c>
    </row>
    <row r="244" spans="1:47" s="2" customFormat="1" ht="11.25">
      <c r="A244" s="34"/>
      <c r="B244" s="35"/>
      <c r="C244" s="36"/>
      <c r="D244" s="219" t="s">
        <v>149</v>
      </c>
      <c r="E244" s="36"/>
      <c r="F244" s="220" t="s">
        <v>304</v>
      </c>
      <c r="G244" s="36"/>
      <c r="H244" s="36"/>
      <c r="I244" s="221"/>
      <c r="J244" s="36"/>
      <c r="K244" s="36"/>
      <c r="L244" s="39"/>
      <c r="M244" s="222"/>
      <c r="N244" s="223"/>
      <c r="O244" s="64"/>
      <c r="P244" s="64"/>
      <c r="Q244" s="64"/>
      <c r="R244" s="64"/>
      <c r="S244" s="64"/>
      <c r="T244" s="65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149</v>
      </c>
      <c r="AU244" s="17" t="s">
        <v>82</v>
      </c>
    </row>
    <row r="245" spans="2:51" s="13" customFormat="1" ht="11.25">
      <c r="B245" s="186"/>
      <c r="C245" s="187"/>
      <c r="D245" s="188" t="s">
        <v>134</v>
      </c>
      <c r="E245" s="189" t="s">
        <v>19</v>
      </c>
      <c r="F245" s="190" t="s">
        <v>270</v>
      </c>
      <c r="G245" s="187"/>
      <c r="H245" s="189" t="s">
        <v>19</v>
      </c>
      <c r="I245" s="191"/>
      <c r="J245" s="187"/>
      <c r="K245" s="187"/>
      <c r="L245" s="192"/>
      <c r="M245" s="193"/>
      <c r="N245" s="194"/>
      <c r="O245" s="194"/>
      <c r="P245" s="194"/>
      <c r="Q245" s="194"/>
      <c r="R245" s="194"/>
      <c r="S245" s="194"/>
      <c r="T245" s="195"/>
      <c r="AT245" s="196" t="s">
        <v>134</v>
      </c>
      <c r="AU245" s="196" t="s">
        <v>82</v>
      </c>
      <c r="AV245" s="13" t="s">
        <v>80</v>
      </c>
      <c r="AW245" s="13" t="s">
        <v>33</v>
      </c>
      <c r="AX245" s="13" t="s">
        <v>72</v>
      </c>
      <c r="AY245" s="196" t="s">
        <v>126</v>
      </c>
    </row>
    <row r="246" spans="2:51" s="14" customFormat="1" ht="11.25">
      <c r="B246" s="197"/>
      <c r="C246" s="198"/>
      <c r="D246" s="188" t="s">
        <v>134</v>
      </c>
      <c r="E246" s="199" t="s">
        <v>19</v>
      </c>
      <c r="F246" s="200" t="s">
        <v>542</v>
      </c>
      <c r="G246" s="198"/>
      <c r="H246" s="201">
        <v>60.8</v>
      </c>
      <c r="I246" s="202"/>
      <c r="J246" s="198"/>
      <c r="K246" s="198"/>
      <c r="L246" s="203"/>
      <c r="M246" s="204"/>
      <c r="N246" s="205"/>
      <c r="O246" s="205"/>
      <c r="P246" s="205"/>
      <c r="Q246" s="205"/>
      <c r="R246" s="205"/>
      <c r="S246" s="205"/>
      <c r="T246" s="206"/>
      <c r="AT246" s="207" t="s">
        <v>134</v>
      </c>
      <c r="AU246" s="207" t="s">
        <v>82</v>
      </c>
      <c r="AV246" s="14" t="s">
        <v>82</v>
      </c>
      <c r="AW246" s="14" t="s">
        <v>33</v>
      </c>
      <c r="AX246" s="14" t="s">
        <v>72</v>
      </c>
      <c r="AY246" s="207" t="s">
        <v>126</v>
      </c>
    </row>
    <row r="247" spans="2:51" s="15" customFormat="1" ht="11.25">
      <c r="B247" s="208"/>
      <c r="C247" s="209"/>
      <c r="D247" s="188" t="s">
        <v>134</v>
      </c>
      <c r="E247" s="210" t="s">
        <v>19</v>
      </c>
      <c r="F247" s="211" t="s">
        <v>143</v>
      </c>
      <c r="G247" s="209"/>
      <c r="H247" s="212">
        <v>60.8</v>
      </c>
      <c r="I247" s="213"/>
      <c r="J247" s="209"/>
      <c r="K247" s="209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134</v>
      </c>
      <c r="AU247" s="218" t="s">
        <v>82</v>
      </c>
      <c r="AV247" s="15" t="s">
        <v>144</v>
      </c>
      <c r="AW247" s="15" t="s">
        <v>33</v>
      </c>
      <c r="AX247" s="15" t="s">
        <v>80</v>
      </c>
      <c r="AY247" s="218" t="s">
        <v>126</v>
      </c>
    </row>
    <row r="248" spans="1:65" s="2" customFormat="1" ht="78" customHeight="1">
      <c r="A248" s="34"/>
      <c r="B248" s="35"/>
      <c r="C248" s="173" t="s">
        <v>300</v>
      </c>
      <c r="D248" s="173" t="s">
        <v>128</v>
      </c>
      <c r="E248" s="174" t="s">
        <v>326</v>
      </c>
      <c r="F248" s="175" t="s">
        <v>327</v>
      </c>
      <c r="G248" s="176" t="s">
        <v>131</v>
      </c>
      <c r="H248" s="177">
        <v>2</v>
      </c>
      <c r="I248" s="178"/>
      <c r="J248" s="179">
        <f>ROUND(I248*H248,2)</f>
        <v>0</v>
      </c>
      <c r="K248" s="175" t="s">
        <v>147</v>
      </c>
      <c r="L248" s="39"/>
      <c r="M248" s="180" t="s">
        <v>19</v>
      </c>
      <c r="N248" s="181" t="s">
        <v>43</v>
      </c>
      <c r="O248" s="64"/>
      <c r="P248" s="182">
        <f>O248*H248</f>
        <v>0</v>
      </c>
      <c r="Q248" s="182">
        <v>0.09062</v>
      </c>
      <c r="R248" s="182">
        <f>Q248*H248</f>
        <v>0.18124</v>
      </c>
      <c r="S248" s="182">
        <v>0</v>
      </c>
      <c r="T248" s="183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4" t="s">
        <v>144</v>
      </c>
      <c r="AT248" s="184" t="s">
        <v>128</v>
      </c>
      <c r="AU248" s="184" t="s">
        <v>82</v>
      </c>
      <c r="AY248" s="17" t="s">
        <v>126</v>
      </c>
      <c r="BE248" s="185">
        <f>IF(N248="základní",J248,0)</f>
        <v>0</v>
      </c>
      <c r="BF248" s="185">
        <f>IF(N248="snížená",J248,0)</f>
        <v>0</v>
      </c>
      <c r="BG248" s="185">
        <f>IF(N248="zákl. přenesená",J248,0)</f>
        <v>0</v>
      </c>
      <c r="BH248" s="185">
        <f>IF(N248="sníž. přenesená",J248,0)</f>
        <v>0</v>
      </c>
      <c r="BI248" s="185">
        <f>IF(N248="nulová",J248,0)</f>
        <v>0</v>
      </c>
      <c r="BJ248" s="17" t="s">
        <v>80</v>
      </c>
      <c r="BK248" s="185">
        <f>ROUND(I248*H248,2)</f>
        <v>0</v>
      </c>
      <c r="BL248" s="17" t="s">
        <v>144</v>
      </c>
      <c r="BM248" s="184" t="s">
        <v>571</v>
      </c>
    </row>
    <row r="249" spans="1:47" s="2" customFormat="1" ht="11.25">
      <c r="A249" s="34"/>
      <c r="B249" s="35"/>
      <c r="C249" s="36"/>
      <c r="D249" s="219" t="s">
        <v>149</v>
      </c>
      <c r="E249" s="36"/>
      <c r="F249" s="220" t="s">
        <v>329</v>
      </c>
      <c r="G249" s="36"/>
      <c r="H249" s="36"/>
      <c r="I249" s="221"/>
      <c r="J249" s="36"/>
      <c r="K249" s="36"/>
      <c r="L249" s="39"/>
      <c r="M249" s="222"/>
      <c r="N249" s="223"/>
      <c r="O249" s="64"/>
      <c r="P249" s="64"/>
      <c r="Q249" s="64"/>
      <c r="R249" s="64"/>
      <c r="S249" s="64"/>
      <c r="T249" s="65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149</v>
      </c>
      <c r="AU249" s="17" t="s">
        <v>82</v>
      </c>
    </row>
    <row r="250" spans="2:51" s="13" customFormat="1" ht="11.25">
      <c r="B250" s="186"/>
      <c r="C250" s="187"/>
      <c r="D250" s="188" t="s">
        <v>134</v>
      </c>
      <c r="E250" s="189" t="s">
        <v>19</v>
      </c>
      <c r="F250" s="190" t="s">
        <v>330</v>
      </c>
      <c r="G250" s="187"/>
      <c r="H250" s="189" t="s">
        <v>19</v>
      </c>
      <c r="I250" s="191"/>
      <c r="J250" s="187"/>
      <c r="K250" s="187"/>
      <c r="L250" s="192"/>
      <c r="M250" s="193"/>
      <c r="N250" s="194"/>
      <c r="O250" s="194"/>
      <c r="P250" s="194"/>
      <c r="Q250" s="194"/>
      <c r="R250" s="194"/>
      <c r="S250" s="194"/>
      <c r="T250" s="195"/>
      <c r="AT250" s="196" t="s">
        <v>134</v>
      </c>
      <c r="AU250" s="196" t="s">
        <v>82</v>
      </c>
      <c r="AV250" s="13" t="s">
        <v>80</v>
      </c>
      <c r="AW250" s="13" t="s">
        <v>33</v>
      </c>
      <c r="AX250" s="13" t="s">
        <v>72</v>
      </c>
      <c r="AY250" s="196" t="s">
        <v>126</v>
      </c>
    </row>
    <row r="251" spans="2:51" s="13" customFormat="1" ht="11.25">
      <c r="B251" s="186"/>
      <c r="C251" s="187"/>
      <c r="D251" s="188" t="s">
        <v>134</v>
      </c>
      <c r="E251" s="189" t="s">
        <v>19</v>
      </c>
      <c r="F251" s="190" t="s">
        <v>567</v>
      </c>
      <c r="G251" s="187"/>
      <c r="H251" s="189" t="s">
        <v>19</v>
      </c>
      <c r="I251" s="191"/>
      <c r="J251" s="187"/>
      <c r="K251" s="187"/>
      <c r="L251" s="192"/>
      <c r="M251" s="193"/>
      <c r="N251" s="194"/>
      <c r="O251" s="194"/>
      <c r="P251" s="194"/>
      <c r="Q251" s="194"/>
      <c r="R251" s="194"/>
      <c r="S251" s="194"/>
      <c r="T251" s="195"/>
      <c r="AT251" s="196" t="s">
        <v>134</v>
      </c>
      <c r="AU251" s="196" t="s">
        <v>82</v>
      </c>
      <c r="AV251" s="13" t="s">
        <v>80</v>
      </c>
      <c r="AW251" s="13" t="s">
        <v>33</v>
      </c>
      <c r="AX251" s="13" t="s">
        <v>72</v>
      </c>
      <c r="AY251" s="196" t="s">
        <v>126</v>
      </c>
    </row>
    <row r="252" spans="2:51" s="14" customFormat="1" ht="11.25">
      <c r="B252" s="197"/>
      <c r="C252" s="198"/>
      <c r="D252" s="188" t="s">
        <v>134</v>
      </c>
      <c r="E252" s="199" t="s">
        <v>19</v>
      </c>
      <c r="F252" s="200" t="s">
        <v>544</v>
      </c>
      <c r="G252" s="198"/>
      <c r="H252" s="201">
        <v>2</v>
      </c>
      <c r="I252" s="202"/>
      <c r="J252" s="198"/>
      <c r="K252" s="198"/>
      <c r="L252" s="203"/>
      <c r="M252" s="204"/>
      <c r="N252" s="205"/>
      <c r="O252" s="205"/>
      <c r="P252" s="205"/>
      <c r="Q252" s="205"/>
      <c r="R252" s="205"/>
      <c r="S252" s="205"/>
      <c r="T252" s="206"/>
      <c r="AT252" s="207" t="s">
        <v>134</v>
      </c>
      <c r="AU252" s="207" t="s">
        <v>82</v>
      </c>
      <c r="AV252" s="14" t="s">
        <v>82</v>
      </c>
      <c r="AW252" s="14" t="s">
        <v>33</v>
      </c>
      <c r="AX252" s="14" t="s">
        <v>72</v>
      </c>
      <c r="AY252" s="207" t="s">
        <v>126</v>
      </c>
    </row>
    <row r="253" spans="2:51" s="15" customFormat="1" ht="11.25">
      <c r="B253" s="208"/>
      <c r="C253" s="209"/>
      <c r="D253" s="188" t="s">
        <v>134</v>
      </c>
      <c r="E253" s="210" t="s">
        <v>19</v>
      </c>
      <c r="F253" s="211" t="s">
        <v>143</v>
      </c>
      <c r="G253" s="209"/>
      <c r="H253" s="212">
        <v>2</v>
      </c>
      <c r="I253" s="213"/>
      <c r="J253" s="209"/>
      <c r="K253" s="209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134</v>
      </c>
      <c r="AU253" s="218" t="s">
        <v>82</v>
      </c>
      <c r="AV253" s="15" t="s">
        <v>144</v>
      </c>
      <c r="AW253" s="15" t="s">
        <v>33</v>
      </c>
      <c r="AX253" s="15" t="s">
        <v>80</v>
      </c>
      <c r="AY253" s="218" t="s">
        <v>126</v>
      </c>
    </row>
    <row r="254" spans="1:65" s="2" customFormat="1" ht="78" customHeight="1">
      <c r="A254" s="34"/>
      <c r="B254" s="35"/>
      <c r="C254" s="173" t="s">
        <v>306</v>
      </c>
      <c r="D254" s="173" t="s">
        <v>128</v>
      </c>
      <c r="E254" s="174" t="s">
        <v>307</v>
      </c>
      <c r="F254" s="175" t="s">
        <v>308</v>
      </c>
      <c r="G254" s="176" t="s">
        <v>131</v>
      </c>
      <c r="H254" s="177">
        <v>94.21</v>
      </c>
      <c r="I254" s="178"/>
      <c r="J254" s="179">
        <f>ROUND(I254*H254,2)</f>
        <v>0</v>
      </c>
      <c r="K254" s="175" t="s">
        <v>147</v>
      </c>
      <c r="L254" s="39"/>
      <c r="M254" s="180" t="s">
        <v>19</v>
      </c>
      <c r="N254" s="181" t="s">
        <v>43</v>
      </c>
      <c r="O254" s="64"/>
      <c r="P254" s="182">
        <f>O254*H254</f>
        <v>0</v>
      </c>
      <c r="Q254" s="182">
        <v>0.08922</v>
      </c>
      <c r="R254" s="182">
        <f>Q254*H254</f>
        <v>8.4054162</v>
      </c>
      <c r="S254" s="182">
        <v>0</v>
      </c>
      <c r="T254" s="183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4" t="s">
        <v>144</v>
      </c>
      <c r="AT254" s="184" t="s">
        <v>128</v>
      </c>
      <c r="AU254" s="184" t="s">
        <v>82</v>
      </c>
      <c r="AY254" s="17" t="s">
        <v>126</v>
      </c>
      <c r="BE254" s="185">
        <f>IF(N254="základní",J254,0)</f>
        <v>0</v>
      </c>
      <c r="BF254" s="185">
        <f>IF(N254="snížená",J254,0)</f>
        <v>0</v>
      </c>
      <c r="BG254" s="185">
        <f>IF(N254="zákl. přenesená",J254,0)</f>
        <v>0</v>
      </c>
      <c r="BH254" s="185">
        <f>IF(N254="sníž. přenesená",J254,0)</f>
        <v>0</v>
      </c>
      <c r="BI254" s="185">
        <f>IF(N254="nulová",J254,0)</f>
        <v>0</v>
      </c>
      <c r="BJ254" s="17" t="s">
        <v>80</v>
      </c>
      <c r="BK254" s="185">
        <f>ROUND(I254*H254,2)</f>
        <v>0</v>
      </c>
      <c r="BL254" s="17" t="s">
        <v>144</v>
      </c>
      <c r="BM254" s="184" t="s">
        <v>572</v>
      </c>
    </row>
    <row r="255" spans="1:47" s="2" customFormat="1" ht="11.25">
      <c r="A255" s="34"/>
      <c r="B255" s="35"/>
      <c r="C255" s="36"/>
      <c r="D255" s="219" t="s">
        <v>149</v>
      </c>
      <c r="E255" s="36"/>
      <c r="F255" s="220" t="s">
        <v>310</v>
      </c>
      <c r="G255" s="36"/>
      <c r="H255" s="36"/>
      <c r="I255" s="221"/>
      <c r="J255" s="36"/>
      <c r="K255" s="36"/>
      <c r="L255" s="39"/>
      <c r="M255" s="222"/>
      <c r="N255" s="223"/>
      <c r="O255" s="64"/>
      <c r="P255" s="64"/>
      <c r="Q255" s="64"/>
      <c r="R255" s="64"/>
      <c r="S255" s="64"/>
      <c r="T255" s="65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149</v>
      </c>
      <c r="AU255" s="17" t="s">
        <v>82</v>
      </c>
    </row>
    <row r="256" spans="2:51" s="13" customFormat="1" ht="11.25">
      <c r="B256" s="186"/>
      <c r="C256" s="187"/>
      <c r="D256" s="188" t="s">
        <v>134</v>
      </c>
      <c r="E256" s="189" t="s">
        <v>19</v>
      </c>
      <c r="F256" s="190" t="s">
        <v>137</v>
      </c>
      <c r="G256" s="187"/>
      <c r="H256" s="189" t="s">
        <v>19</v>
      </c>
      <c r="I256" s="191"/>
      <c r="J256" s="187"/>
      <c r="K256" s="187"/>
      <c r="L256" s="192"/>
      <c r="M256" s="193"/>
      <c r="N256" s="194"/>
      <c r="O256" s="194"/>
      <c r="P256" s="194"/>
      <c r="Q256" s="194"/>
      <c r="R256" s="194"/>
      <c r="S256" s="194"/>
      <c r="T256" s="195"/>
      <c r="AT256" s="196" t="s">
        <v>134</v>
      </c>
      <c r="AU256" s="196" t="s">
        <v>82</v>
      </c>
      <c r="AV256" s="13" t="s">
        <v>80</v>
      </c>
      <c r="AW256" s="13" t="s">
        <v>33</v>
      </c>
      <c r="AX256" s="13" t="s">
        <v>72</v>
      </c>
      <c r="AY256" s="196" t="s">
        <v>126</v>
      </c>
    </row>
    <row r="257" spans="2:51" s="14" customFormat="1" ht="11.25">
      <c r="B257" s="197"/>
      <c r="C257" s="198"/>
      <c r="D257" s="188" t="s">
        <v>134</v>
      </c>
      <c r="E257" s="199" t="s">
        <v>19</v>
      </c>
      <c r="F257" s="200" t="s">
        <v>559</v>
      </c>
      <c r="G257" s="198"/>
      <c r="H257" s="201">
        <v>85.21</v>
      </c>
      <c r="I257" s="202"/>
      <c r="J257" s="198"/>
      <c r="K257" s="198"/>
      <c r="L257" s="203"/>
      <c r="M257" s="204"/>
      <c r="N257" s="205"/>
      <c r="O257" s="205"/>
      <c r="P257" s="205"/>
      <c r="Q257" s="205"/>
      <c r="R257" s="205"/>
      <c r="S257" s="205"/>
      <c r="T257" s="206"/>
      <c r="AT257" s="207" t="s">
        <v>134</v>
      </c>
      <c r="AU257" s="207" t="s">
        <v>82</v>
      </c>
      <c r="AV257" s="14" t="s">
        <v>82</v>
      </c>
      <c r="AW257" s="14" t="s">
        <v>33</v>
      </c>
      <c r="AX257" s="14" t="s">
        <v>72</v>
      </c>
      <c r="AY257" s="207" t="s">
        <v>126</v>
      </c>
    </row>
    <row r="258" spans="2:51" s="13" customFormat="1" ht="11.25">
      <c r="B258" s="186"/>
      <c r="C258" s="187"/>
      <c r="D258" s="188" t="s">
        <v>134</v>
      </c>
      <c r="E258" s="189" t="s">
        <v>19</v>
      </c>
      <c r="F258" s="190" t="s">
        <v>557</v>
      </c>
      <c r="G258" s="187"/>
      <c r="H258" s="189" t="s">
        <v>19</v>
      </c>
      <c r="I258" s="191"/>
      <c r="J258" s="187"/>
      <c r="K258" s="187"/>
      <c r="L258" s="192"/>
      <c r="M258" s="193"/>
      <c r="N258" s="194"/>
      <c r="O258" s="194"/>
      <c r="P258" s="194"/>
      <c r="Q258" s="194"/>
      <c r="R258" s="194"/>
      <c r="S258" s="194"/>
      <c r="T258" s="195"/>
      <c r="AT258" s="196" t="s">
        <v>134</v>
      </c>
      <c r="AU258" s="196" t="s">
        <v>82</v>
      </c>
      <c r="AV258" s="13" t="s">
        <v>80</v>
      </c>
      <c r="AW258" s="13" t="s">
        <v>33</v>
      </c>
      <c r="AX258" s="13" t="s">
        <v>72</v>
      </c>
      <c r="AY258" s="196" t="s">
        <v>126</v>
      </c>
    </row>
    <row r="259" spans="2:51" s="14" customFormat="1" ht="11.25">
      <c r="B259" s="197"/>
      <c r="C259" s="198"/>
      <c r="D259" s="188" t="s">
        <v>134</v>
      </c>
      <c r="E259" s="199" t="s">
        <v>19</v>
      </c>
      <c r="F259" s="200" t="s">
        <v>201</v>
      </c>
      <c r="G259" s="198"/>
      <c r="H259" s="201">
        <v>9</v>
      </c>
      <c r="I259" s="202"/>
      <c r="J259" s="198"/>
      <c r="K259" s="198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134</v>
      </c>
      <c r="AU259" s="207" t="s">
        <v>82</v>
      </c>
      <c r="AV259" s="14" t="s">
        <v>82</v>
      </c>
      <c r="AW259" s="14" t="s">
        <v>33</v>
      </c>
      <c r="AX259" s="14" t="s">
        <v>72</v>
      </c>
      <c r="AY259" s="207" t="s">
        <v>126</v>
      </c>
    </row>
    <row r="260" spans="2:51" s="15" customFormat="1" ht="11.25">
      <c r="B260" s="208"/>
      <c r="C260" s="209"/>
      <c r="D260" s="188" t="s">
        <v>134</v>
      </c>
      <c r="E260" s="210" t="s">
        <v>19</v>
      </c>
      <c r="F260" s="211" t="s">
        <v>143</v>
      </c>
      <c r="G260" s="209"/>
      <c r="H260" s="212">
        <v>94.21</v>
      </c>
      <c r="I260" s="213"/>
      <c r="J260" s="209"/>
      <c r="K260" s="209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134</v>
      </c>
      <c r="AU260" s="218" t="s">
        <v>82</v>
      </c>
      <c r="AV260" s="15" t="s">
        <v>144</v>
      </c>
      <c r="AW260" s="15" t="s">
        <v>33</v>
      </c>
      <c r="AX260" s="15" t="s">
        <v>80</v>
      </c>
      <c r="AY260" s="218" t="s">
        <v>126</v>
      </c>
    </row>
    <row r="261" spans="1:65" s="2" customFormat="1" ht="16.5" customHeight="1">
      <c r="A261" s="34"/>
      <c r="B261" s="35"/>
      <c r="C261" s="224" t="s">
        <v>313</v>
      </c>
      <c r="D261" s="224" t="s">
        <v>314</v>
      </c>
      <c r="E261" s="225" t="s">
        <v>315</v>
      </c>
      <c r="F261" s="226" t="s">
        <v>316</v>
      </c>
      <c r="G261" s="227" t="s">
        <v>131</v>
      </c>
      <c r="H261" s="228">
        <v>96.094</v>
      </c>
      <c r="I261" s="229"/>
      <c r="J261" s="230">
        <f>ROUND(I261*H261,2)</f>
        <v>0</v>
      </c>
      <c r="K261" s="226" t="s">
        <v>19</v>
      </c>
      <c r="L261" s="231"/>
      <c r="M261" s="232" t="s">
        <v>19</v>
      </c>
      <c r="N261" s="233" t="s">
        <v>43</v>
      </c>
      <c r="O261" s="64"/>
      <c r="P261" s="182">
        <f>O261*H261</f>
        <v>0</v>
      </c>
      <c r="Q261" s="182">
        <v>0.131</v>
      </c>
      <c r="R261" s="182">
        <f>Q261*H261</f>
        <v>12.588314</v>
      </c>
      <c r="S261" s="182">
        <v>0</v>
      </c>
      <c r="T261" s="183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4" t="s">
        <v>196</v>
      </c>
      <c r="AT261" s="184" t="s">
        <v>314</v>
      </c>
      <c r="AU261" s="184" t="s">
        <v>82</v>
      </c>
      <c r="AY261" s="17" t="s">
        <v>126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7" t="s">
        <v>80</v>
      </c>
      <c r="BK261" s="185">
        <f>ROUND(I261*H261,2)</f>
        <v>0</v>
      </c>
      <c r="BL261" s="17" t="s">
        <v>144</v>
      </c>
      <c r="BM261" s="184" t="s">
        <v>573</v>
      </c>
    </row>
    <row r="262" spans="2:51" s="14" customFormat="1" ht="11.25">
      <c r="B262" s="197"/>
      <c r="C262" s="198"/>
      <c r="D262" s="188" t="s">
        <v>134</v>
      </c>
      <c r="E262" s="199" t="s">
        <v>19</v>
      </c>
      <c r="F262" s="200" t="s">
        <v>574</v>
      </c>
      <c r="G262" s="198"/>
      <c r="H262" s="201">
        <v>96.094</v>
      </c>
      <c r="I262" s="202"/>
      <c r="J262" s="198"/>
      <c r="K262" s="198"/>
      <c r="L262" s="203"/>
      <c r="M262" s="204"/>
      <c r="N262" s="205"/>
      <c r="O262" s="205"/>
      <c r="P262" s="205"/>
      <c r="Q262" s="205"/>
      <c r="R262" s="205"/>
      <c r="S262" s="205"/>
      <c r="T262" s="206"/>
      <c r="AT262" s="207" t="s">
        <v>134</v>
      </c>
      <c r="AU262" s="207" t="s">
        <v>82</v>
      </c>
      <c r="AV262" s="14" t="s">
        <v>82</v>
      </c>
      <c r="AW262" s="14" t="s">
        <v>33</v>
      </c>
      <c r="AX262" s="14" t="s">
        <v>72</v>
      </c>
      <c r="AY262" s="207" t="s">
        <v>126</v>
      </c>
    </row>
    <row r="263" spans="2:51" s="15" customFormat="1" ht="11.25">
      <c r="B263" s="208"/>
      <c r="C263" s="209"/>
      <c r="D263" s="188" t="s">
        <v>134</v>
      </c>
      <c r="E263" s="210" t="s">
        <v>19</v>
      </c>
      <c r="F263" s="211" t="s">
        <v>143</v>
      </c>
      <c r="G263" s="209"/>
      <c r="H263" s="212">
        <v>96.094</v>
      </c>
      <c r="I263" s="213"/>
      <c r="J263" s="209"/>
      <c r="K263" s="209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134</v>
      </c>
      <c r="AU263" s="218" t="s">
        <v>82</v>
      </c>
      <c r="AV263" s="15" t="s">
        <v>144</v>
      </c>
      <c r="AW263" s="15" t="s">
        <v>33</v>
      </c>
      <c r="AX263" s="15" t="s">
        <v>80</v>
      </c>
      <c r="AY263" s="218" t="s">
        <v>126</v>
      </c>
    </row>
    <row r="264" spans="1:65" s="2" customFormat="1" ht="37.9" customHeight="1">
      <c r="A264" s="34"/>
      <c r="B264" s="35"/>
      <c r="C264" s="173" t="s">
        <v>319</v>
      </c>
      <c r="D264" s="173" t="s">
        <v>128</v>
      </c>
      <c r="E264" s="174" t="s">
        <v>575</v>
      </c>
      <c r="F264" s="175" t="s">
        <v>576</v>
      </c>
      <c r="G264" s="176" t="s">
        <v>131</v>
      </c>
      <c r="H264" s="177">
        <v>5.1</v>
      </c>
      <c r="I264" s="178"/>
      <c r="J264" s="179">
        <f>ROUND(I264*H264,2)</f>
        <v>0</v>
      </c>
      <c r="K264" s="175" t="s">
        <v>147</v>
      </c>
      <c r="L264" s="39"/>
      <c r="M264" s="180" t="s">
        <v>19</v>
      </c>
      <c r="N264" s="181" t="s">
        <v>43</v>
      </c>
      <c r="O264" s="64"/>
      <c r="P264" s="182">
        <f>O264*H264</f>
        <v>0</v>
      </c>
      <c r="Q264" s="182">
        <v>0</v>
      </c>
      <c r="R264" s="182">
        <f>Q264*H264</f>
        <v>0</v>
      </c>
      <c r="S264" s="182">
        <v>0</v>
      </c>
      <c r="T264" s="183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4" t="s">
        <v>144</v>
      </c>
      <c r="AT264" s="184" t="s">
        <v>128</v>
      </c>
      <c r="AU264" s="184" t="s">
        <v>82</v>
      </c>
      <c r="AY264" s="17" t="s">
        <v>126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7" t="s">
        <v>80</v>
      </c>
      <c r="BK264" s="185">
        <f>ROUND(I264*H264,2)</f>
        <v>0</v>
      </c>
      <c r="BL264" s="17" t="s">
        <v>144</v>
      </c>
      <c r="BM264" s="184" t="s">
        <v>577</v>
      </c>
    </row>
    <row r="265" spans="1:47" s="2" customFormat="1" ht="11.25">
      <c r="A265" s="34"/>
      <c r="B265" s="35"/>
      <c r="C265" s="36"/>
      <c r="D265" s="219" t="s">
        <v>149</v>
      </c>
      <c r="E265" s="36"/>
      <c r="F265" s="220" t="s">
        <v>578</v>
      </c>
      <c r="G265" s="36"/>
      <c r="H265" s="36"/>
      <c r="I265" s="221"/>
      <c r="J265" s="36"/>
      <c r="K265" s="36"/>
      <c r="L265" s="39"/>
      <c r="M265" s="222"/>
      <c r="N265" s="223"/>
      <c r="O265" s="64"/>
      <c r="P265" s="64"/>
      <c r="Q265" s="64"/>
      <c r="R265" s="64"/>
      <c r="S265" s="64"/>
      <c r="T265" s="65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149</v>
      </c>
      <c r="AU265" s="17" t="s">
        <v>82</v>
      </c>
    </row>
    <row r="266" spans="2:51" s="13" customFormat="1" ht="11.25">
      <c r="B266" s="186"/>
      <c r="C266" s="187"/>
      <c r="D266" s="188" t="s">
        <v>134</v>
      </c>
      <c r="E266" s="189" t="s">
        <v>19</v>
      </c>
      <c r="F266" s="190" t="s">
        <v>579</v>
      </c>
      <c r="G266" s="187"/>
      <c r="H266" s="189" t="s">
        <v>19</v>
      </c>
      <c r="I266" s="191"/>
      <c r="J266" s="187"/>
      <c r="K266" s="187"/>
      <c r="L266" s="192"/>
      <c r="M266" s="193"/>
      <c r="N266" s="194"/>
      <c r="O266" s="194"/>
      <c r="P266" s="194"/>
      <c r="Q266" s="194"/>
      <c r="R266" s="194"/>
      <c r="S266" s="194"/>
      <c r="T266" s="195"/>
      <c r="AT266" s="196" t="s">
        <v>134</v>
      </c>
      <c r="AU266" s="196" t="s">
        <v>82</v>
      </c>
      <c r="AV266" s="13" t="s">
        <v>80</v>
      </c>
      <c r="AW266" s="13" t="s">
        <v>33</v>
      </c>
      <c r="AX266" s="13" t="s">
        <v>72</v>
      </c>
      <c r="AY266" s="196" t="s">
        <v>126</v>
      </c>
    </row>
    <row r="267" spans="2:51" s="14" customFormat="1" ht="11.25">
      <c r="B267" s="197"/>
      <c r="C267" s="198"/>
      <c r="D267" s="188" t="s">
        <v>134</v>
      </c>
      <c r="E267" s="199" t="s">
        <v>19</v>
      </c>
      <c r="F267" s="200" t="s">
        <v>580</v>
      </c>
      <c r="G267" s="198"/>
      <c r="H267" s="201">
        <v>5.1</v>
      </c>
      <c r="I267" s="202"/>
      <c r="J267" s="198"/>
      <c r="K267" s="198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134</v>
      </c>
      <c r="AU267" s="207" t="s">
        <v>82</v>
      </c>
      <c r="AV267" s="14" t="s">
        <v>82</v>
      </c>
      <c r="AW267" s="14" t="s">
        <v>33</v>
      </c>
      <c r="AX267" s="14" t="s">
        <v>72</v>
      </c>
      <c r="AY267" s="207" t="s">
        <v>126</v>
      </c>
    </row>
    <row r="268" spans="2:51" s="15" customFormat="1" ht="11.25">
      <c r="B268" s="208"/>
      <c r="C268" s="209"/>
      <c r="D268" s="188" t="s">
        <v>134</v>
      </c>
      <c r="E268" s="210" t="s">
        <v>19</v>
      </c>
      <c r="F268" s="211" t="s">
        <v>143</v>
      </c>
      <c r="G268" s="209"/>
      <c r="H268" s="212">
        <v>5.1</v>
      </c>
      <c r="I268" s="213"/>
      <c r="J268" s="209"/>
      <c r="K268" s="209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134</v>
      </c>
      <c r="AU268" s="218" t="s">
        <v>82</v>
      </c>
      <c r="AV268" s="15" t="s">
        <v>144</v>
      </c>
      <c r="AW268" s="15" t="s">
        <v>33</v>
      </c>
      <c r="AX268" s="15" t="s">
        <v>80</v>
      </c>
      <c r="AY268" s="218" t="s">
        <v>126</v>
      </c>
    </row>
    <row r="269" spans="1:65" s="2" customFormat="1" ht="16.5" customHeight="1">
      <c r="A269" s="34"/>
      <c r="B269" s="35"/>
      <c r="C269" s="224" t="s">
        <v>325</v>
      </c>
      <c r="D269" s="224" t="s">
        <v>314</v>
      </c>
      <c r="E269" s="225" t="s">
        <v>581</v>
      </c>
      <c r="F269" s="226" t="s">
        <v>582</v>
      </c>
      <c r="G269" s="227" t="s">
        <v>236</v>
      </c>
      <c r="H269" s="228">
        <v>0.122</v>
      </c>
      <c r="I269" s="229"/>
      <c r="J269" s="230">
        <f>ROUND(I269*H269,2)</f>
        <v>0</v>
      </c>
      <c r="K269" s="226" t="s">
        <v>147</v>
      </c>
      <c r="L269" s="231"/>
      <c r="M269" s="232" t="s">
        <v>19</v>
      </c>
      <c r="N269" s="233" t="s">
        <v>43</v>
      </c>
      <c r="O269" s="64"/>
      <c r="P269" s="182">
        <f>O269*H269</f>
        <v>0</v>
      </c>
      <c r="Q269" s="182">
        <v>1</v>
      </c>
      <c r="R269" s="182">
        <f>Q269*H269</f>
        <v>0.122</v>
      </c>
      <c r="S269" s="182">
        <v>0</v>
      </c>
      <c r="T269" s="183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4" t="s">
        <v>196</v>
      </c>
      <c r="AT269" s="184" t="s">
        <v>314</v>
      </c>
      <c r="AU269" s="184" t="s">
        <v>82</v>
      </c>
      <c r="AY269" s="17" t="s">
        <v>126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7" t="s">
        <v>80</v>
      </c>
      <c r="BK269" s="185">
        <f>ROUND(I269*H269,2)</f>
        <v>0</v>
      </c>
      <c r="BL269" s="17" t="s">
        <v>144</v>
      </c>
      <c r="BM269" s="184" t="s">
        <v>583</v>
      </c>
    </row>
    <row r="270" spans="2:51" s="14" customFormat="1" ht="11.25">
      <c r="B270" s="197"/>
      <c r="C270" s="198"/>
      <c r="D270" s="188" t="s">
        <v>134</v>
      </c>
      <c r="E270" s="199" t="s">
        <v>19</v>
      </c>
      <c r="F270" s="200" t="s">
        <v>584</v>
      </c>
      <c r="G270" s="198"/>
      <c r="H270" s="201">
        <v>2.04</v>
      </c>
      <c r="I270" s="202"/>
      <c r="J270" s="198"/>
      <c r="K270" s="198"/>
      <c r="L270" s="203"/>
      <c r="M270" s="204"/>
      <c r="N270" s="205"/>
      <c r="O270" s="205"/>
      <c r="P270" s="205"/>
      <c r="Q270" s="205"/>
      <c r="R270" s="205"/>
      <c r="S270" s="205"/>
      <c r="T270" s="206"/>
      <c r="AT270" s="207" t="s">
        <v>134</v>
      </c>
      <c r="AU270" s="207" t="s">
        <v>82</v>
      </c>
      <c r="AV270" s="14" t="s">
        <v>82</v>
      </c>
      <c r="AW270" s="14" t="s">
        <v>33</v>
      </c>
      <c r="AX270" s="14" t="s">
        <v>72</v>
      </c>
      <c r="AY270" s="207" t="s">
        <v>126</v>
      </c>
    </row>
    <row r="271" spans="2:51" s="15" customFormat="1" ht="11.25">
      <c r="B271" s="208"/>
      <c r="C271" s="209"/>
      <c r="D271" s="188" t="s">
        <v>134</v>
      </c>
      <c r="E271" s="210" t="s">
        <v>19</v>
      </c>
      <c r="F271" s="211" t="s">
        <v>143</v>
      </c>
      <c r="G271" s="209"/>
      <c r="H271" s="212">
        <v>2.04</v>
      </c>
      <c r="I271" s="213"/>
      <c r="J271" s="209"/>
      <c r="K271" s="209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134</v>
      </c>
      <c r="AU271" s="218" t="s">
        <v>82</v>
      </c>
      <c r="AV271" s="15" t="s">
        <v>144</v>
      </c>
      <c r="AW271" s="15" t="s">
        <v>33</v>
      </c>
      <c r="AX271" s="15" t="s">
        <v>80</v>
      </c>
      <c r="AY271" s="218" t="s">
        <v>126</v>
      </c>
    </row>
    <row r="272" spans="2:51" s="14" customFormat="1" ht="11.25">
      <c r="B272" s="197"/>
      <c r="C272" s="198"/>
      <c r="D272" s="188" t="s">
        <v>134</v>
      </c>
      <c r="E272" s="198"/>
      <c r="F272" s="200" t="s">
        <v>585</v>
      </c>
      <c r="G272" s="198"/>
      <c r="H272" s="201">
        <v>0.122</v>
      </c>
      <c r="I272" s="202"/>
      <c r="J272" s="198"/>
      <c r="K272" s="198"/>
      <c r="L272" s="203"/>
      <c r="M272" s="204"/>
      <c r="N272" s="205"/>
      <c r="O272" s="205"/>
      <c r="P272" s="205"/>
      <c r="Q272" s="205"/>
      <c r="R272" s="205"/>
      <c r="S272" s="205"/>
      <c r="T272" s="206"/>
      <c r="AT272" s="207" t="s">
        <v>134</v>
      </c>
      <c r="AU272" s="207" t="s">
        <v>82</v>
      </c>
      <c r="AV272" s="14" t="s">
        <v>82</v>
      </c>
      <c r="AW272" s="14" t="s">
        <v>4</v>
      </c>
      <c r="AX272" s="14" t="s">
        <v>80</v>
      </c>
      <c r="AY272" s="207" t="s">
        <v>126</v>
      </c>
    </row>
    <row r="273" spans="1:65" s="2" customFormat="1" ht="24.2" customHeight="1">
      <c r="A273" s="34"/>
      <c r="B273" s="35"/>
      <c r="C273" s="224" t="s">
        <v>332</v>
      </c>
      <c r="D273" s="224" t="s">
        <v>314</v>
      </c>
      <c r="E273" s="225" t="s">
        <v>586</v>
      </c>
      <c r="F273" s="226" t="s">
        <v>587</v>
      </c>
      <c r="G273" s="227" t="s">
        <v>131</v>
      </c>
      <c r="H273" s="228">
        <v>3.315</v>
      </c>
      <c r="I273" s="229"/>
      <c r="J273" s="230">
        <f>ROUND(I273*H273,2)</f>
        <v>0</v>
      </c>
      <c r="K273" s="226" t="s">
        <v>147</v>
      </c>
      <c r="L273" s="231"/>
      <c r="M273" s="232" t="s">
        <v>19</v>
      </c>
      <c r="N273" s="233" t="s">
        <v>43</v>
      </c>
      <c r="O273" s="64"/>
      <c r="P273" s="182">
        <f>O273*H273</f>
        <v>0</v>
      </c>
      <c r="Q273" s="182">
        <v>0.114</v>
      </c>
      <c r="R273" s="182">
        <f>Q273*H273</f>
        <v>0.37791</v>
      </c>
      <c r="S273" s="182">
        <v>0</v>
      </c>
      <c r="T273" s="183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4" t="s">
        <v>196</v>
      </c>
      <c r="AT273" s="184" t="s">
        <v>314</v>
      </c>
      <c r="AU273" s="184" t="s">
        <v>82</v>
      </c>
      <c r="AY273" s="17" t="s">
        <v>126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17" t="s">
        <v>80</v>
      </c>
      <c r="BK273" s="185">
        <f>ROUND(I273*H273,2)</f>
        <v>0</v>
      </c>
      <c r="BL273" s="17" t="s">
        <v>144</v>
      </c>
      <c r="BM273" s="184" t="s">
        <v>588</v>
      </c>
    </row>
    <row r="274" spans="2:51" s="14" customFormat="1" ht="11.25">
      <c r="B274" s="197"/>
      <c r="C274" s="198"/>
      <c r="D274" s="188" t="s">
        <v>134</v>
      </c>
      <c r="E274" s="199" t="s">
        <v>19</v>
      </c>
      <c r="F274" s="200" t="s">
        <v>589</v>
      </c>
      <c r="G274" s="198"/>
      <c r="H274" s="201">
        <v>3.315</v>
      </c>
      <c r="I274" s="202"/>
      <c r="J274" s="198"/>
      <c r="K274" s="198"/>
      <c r="L274" s="203"/>
      <c r="M274" s="204"/>
      <c r="N274" s="205"/>
      <c r="O274" s="205"/>
      <c r="P274" s="205"/>
      <c r="Q274" s="205"/>
      <c r="R274" s="205"/>
      <c r="S274" s="205"/>
      <c r="T274" s="206"/>
      <c r="AT274" s="207" t="s">
        <v>134</v>
      </c>
      <c r="AU274" s="207" t="s">
        <v>82</v>
      </c>
      <c r="AV274" s="14" t="s">
        <v>82</v>
      </c>
      <c r="AW274" s="14" t="s">
        <v>33</v>
      </c>
      <c r="AX274" s="14" t="s">
        <v>80</v>
      </c>
      <c r="AY274" s="207" t="s">
        <v>126</v>
      </c>
    </row>
    <row r="275" spans="2:63" s="12" customFormat="1" ht="22.9" customHeight="1">
      <c r="B275" s="157"/>
      <c r="C275" s="158"/>
      <c r="D275" s="159" t="s">
        <v>71</v>
      </c>
      <c r="E275" s="171" t="s">
        <v>179</v>
      </c>
      <c r="F275" s="171" t="s">
        <v>331</v>
      </c>
      <c r="G275" s="158"/>
      <c r="H275" s="158"/>
      <c r="I275" s="161"/>
      <c r="J275" s="172">
        <f>BK275</f>
        <v>0</v>
      </c>
      <c r="K275" s="158"/>
      <c r="L275" s="163"/>
      <c r="M275" s="164"/>
      <c r="N275" s="165"/>
      <c r="O275" s="165"/>
      <c r="P275" s="166">
        <f>SUM(P276:P280)</f>
        <v>0</v>
      </c>
      <c r="Q275" s="165"/>
      <c r="R275" s="166">
        <f>SUM(R276:R280)</f>
        <v>5.511</v>
      </c>
      <c r="S275" s="165"/>
      <c r="T275" s="167">
        <f>SUM(T276:T280)</f>
        <v>0</v>
      </c>
      <c r="AR275" s="168" t="s">
        <v>80</v>
      </c>
      <c r="AT275" s="169" t="s">
        <v>71</v>
      </c>
      <c r="AU275" s="169" t="s">
        <v>80</v>
      </c>
      <c r="AY275" s="168" t="s">
        <v>126</v>
      </c>
      <c r="BK275" s="170">
        <f>SUM(BK276:BK280)</f>
        <v>0</v>
      </c>
    </row>
    <row r="276" spans="1:65" s="2" customFormat="1" ht="24.2" customHeight="1">
      <c r="A276" s="34"/>
      <c r="B276" s="35"/>
      <c r="C276" s="173" t="s">
        <v>339</v>
      </c>
      <c r="D276" s="173" t="s">
        <v>128</v>
      </c>
      <c r="E276" s="174" t="s">
        <v>333</v>
      </c>
      <c r="F276" s="175" t="s">
        <v>334</v>
      </c>
      <c r="G276" s="176" t="s">
        <v>131</v>
      </c>
      <c r="H276" s="177">
        <v>15</v>
      </c>
      <c r="I276" s="178"/>
      <c r="J276" s="179">
        <f>ROUND(I276*H276,2)</f>
        <v>0</v>
      </c>
      <c r="K276" s="175" t="s">
        <v>147</v>
      </c>
      <c r="L276" s="39"/>
      <c r="M276" s="180" t="s">
        <v>19</v>
      </c>
      <c r="N276" s="181" t="s">
        <v>43</v>
      </c>
      <c r="O276" s="64"/>
      <c r="P276" s="182">
        <f>O276*H276</f>
        <v>0</v>
      </c>
      <c r="Q276" s="182">
        <v>0.3674</v>
      </c>
      <c r="R276" s="182">
        <f>Q276*H276</f>
        <v>5.511</v>
      </c>
      <c r="S276" s="182">
        <v>0</v>
      </c>
      <c r="T276" s="183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4" t="s">
        <v>144</v>
      </c>
      <c r="AT276" s="184" t="s">
        <v>128</v>
      </c>
      <c r="AU276" s="184" t="s">
        <v>82</v>
      </c>
      <c r="AY276" s="17" t="s">
        <v>126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7" t="s">
        <v>80</v>
      </c>
      <c r="BK276" s="185">
        <f>ROUND(I276*H276,2)</f>
        <v>0</v>
      </c>
      <c r="BL276" s="17" t="s">
        <v>144</v>
      </c>
      <c r="BM276" s="184" t="s">
        <v>590</v>
      </c>
    </row>
    <row r="277" spans="1:47" s="2" customFormat="1" ht="11.25">
      <c r="A277" s="34"/>
      <c r="B277" s="35"/>
      <c r="C277" s="36"/>
      <c r="D277" s="219" t="s">
        <v>149</v>
      </c>
      <c r="E277" s="36"/>
      <c r="F277" s="220" t="s">
        <v>336</v>
      </c>
      <c r="G277" s="36"/>
      <c r="H277" s="36"/>
      <c r="I277" s="221"/>
      <c r="J277" s="36"/>
      <c r="K277" s="36"/>
      <c r="L277" s="39"/>
      <c r="M277" s="222"/>
      <c r="N277" s="223"/>
      <c r="O277" s="64"/>
      <c r="P277" s="64"/>
      <c r="Q277" s="64"/>
      <c r="R277" s="64"/>
      <c r="S277" s="64"/>
      <c r="T277" s="65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149</v>
      </c>
      <c r="AU277" s="17" t="s">
        <v>82</v>
      </c>
    </row>
    <row r="278" spans="2:51" s="13" customFormat="1" ht="11.25">
      <c r="B278" s="186"/>
      <c r="C278" s="187"/>
      <c r="D278" s="188" t="s">
        <v>134</v>
      </c>
      <c r="E278" s="189" t="s">
        <v>19</v>
      </c>
      <c r="F278" s="190" t="s">
        <v>337</v>
      </c>
      <c r="G278" s="187"/>
      <c r="H278" s="189" t="s">
        <v>19</v>
      </c>
      <c r="I278" s="191"/>
      <c r="J278" s="187"/>
      <c r="K278" s="187"/>
      <c r="L278" s="192"/>
      <c r="M278" s="193"/>
      <c r="N278" s="194"/>
      <c r="O278" s="194"/>
      <c r="P278" s="194"/>
      <c r="Q278" s="194"/>
      <c r="R278" s="194"/>
      <c r="S278" s="194"/>
      <c r="T278" s="195"/>
      <c r="AT278" s="196" t="s">
        <v>134</v>
      </c>
      <c r="AU278" s="196" t="s">
        <v>82</v>
      </c>
      <c r="AV278" s="13" t="s">
        <v>80</v>
      </c>
      <c r="AW278" s="13" t="s">
        <v>33</v>
      </c>
      <c r="AX278" s="13" t="s">
        <v>72</v>
      </c>
      <c r="AY278" s="196" t="s">
        <v>126</v>
      </c>
    </row>
    <row r="279" spans="2:51" s="14" customFormat="1" ht="11.25">
      <c r="B279" s="197"/>
      <c r="C279" s="198"/>
      <c r="D279" s="188" t="s">
        <v>134</v>
      </c>
      <c r="E279" s="199" t="s">
        <v>19</v>
      </c>
      <c r="F279" s="200" t="s">
        <v>8</v>
      </c>
      <c r="G279" s="198"/>
      <c r="H279" s="201">
        <v>15</v>
      </c>
      <c r="I279" s="202"/>
      <c r="J279" s="198"/>
      <c r="K279" s="198"/>
      <c r="L279" s="203"/>
      <c r="M279" s="204"/>
      <c r="N279" s="205"/>
      <c r="O279" s="205"/>
      <c r="P279" s="205"/>
      <c r="Q279" s="205"/>
      <c r="R279" s="205"/>
      <c r="S279" s="205"/>
      <c r="T279" s="206"/>
      <c r="AT279" s="207" t="s">
        <v>134</v>
      </c>
      <c r="AU279" s="207" t="s">
        <v>82</v>
      </c>
      <c r="AV279" s="14" t="s">
        <v>82</v>
      </c>
      <c r="AW279" s="14" t="s">
        <v>33</v>
      </c>
      <c r="AX279" s="14" t="s">
        <v>72</v>
      </c>
      <c r="AY279" s="207" t="s">
        <v>126</v>
      </c>
    </row>
    <row r="280" spans="2:51" s="15" customFormat="1" ht="11.25">
      <c r="B280" s="208"/>
      <c r="C280" s="209"/>
      <c r="D280" s="188" t="s">
        <v>134</v>
      </c>
      <c r="E280" s="210" t="s">
        <v>19</v>
      </c>
      <c r="F280" s="211" t="s">
        <v>143</v>
      </c>
      <c r="G280" s="209"/>
      <c r="H280" s="212">
        <v>15</v>
      </c>
      <c r="I280" s="213"/>
      <c r="J280" s="209"/>
      <c r="K280" s="209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134</v>
      </c>
      <c r="AU280" s="218" t="s">
        <v>82</v>
      </c>
      <c r="AV280" s="15" t="s">
        <v>144</v>
      </c>
      <c r="AW280" s="15" t="s">
        <v>33</v>
      </c>
      <c r="AX280" s="15" t="s">
        <v>80</v>
      </c>
      <c r="AY280" s="218" t="s">
        <v>126</v>
      </c>
    </row>
    <row r="281" spans="2:63" s="12" customFormat="1" ht="22.9" customHeight="1">
      <c r="B281" s="157"/>
      <c r="C281" s="158"/>
      <c r="D281" s="159" t="s">
        <v>71</v>
      </c>
      <c r="E281" s="171" t="s">
        <v>201</v>
      </c>
      <c r="F281" s="171" t="s">
        <v>344</v>
      </c>
      <c r="G281" s="158"/>
      <c r="H281" s="158"/>
      <c r="I281" s="161"/>
      <c r="J281" s="172">
        <f>BK281</f>
        <v>0</v>
      </c>
      <c r="K281" s="158"/>
      <c r="L281" s="163"/>
      <c r="M281" s="164"/>
      <c r="N281" s="165"/>
      <c r="O281" s="165"/>
      <c r="P281" s="166">
        <f>SUM(P282:P292)</f>
        <v>0</v>
      </c>
      <c r="Q281" s="165"/>
      <c r="R281" s="166">
        <f>SUM(R282:R292)</f>
        <v>15.492280000000001</v>
      </c>
      <c r="S281" s="165"/>
      <c r="T281" s="167">
        <f>SUM(T282:T292)</f>
        <v>2.68</v>
      </c>
      <c r="AR281" s="168" t="s">
        <v>80</v>
      </c>
      <c r="AT281" s="169" t="s">
        <v>71</v>
      </c>
      <c r="AU281" s="169" t="s">
        <v>80</v>
      </c>
      <c r="AY281" s="168" t="s">
        <v>126</v>
      </c>
      <c r="BK281" s="170">
        <f>SUM(BK282:BK292)</f>
        <v>0</v>
      </c>
    </row>
    <row r="282" spans="1:65" s="2" customFormat="1" ht="49.15" customHeight="1">
      <c r="A282" s="34"/>
      <c r="B282" s="35"/>
      <c r="C282" s="173" t="s">
        <v>345</v>
      </c>
      <c r="D282" s="173" t="s">
        <v>128</v>
      </c>
      <c r="E282" s="174" t="s">
        <v>346</v>
      </c>
      <c r="F282" s="175" t="s">
        <v>347</v>
      </c>
      <c r="G282" s="176" t="s">
        <v>342</v>
      </c>
      <c r="H282" s="177">
        <v>98</v>
      </c>
      <c r="I282" s="178"/>
      <c r="J282" s="179">
        <f>ROUND(I282*H282,2)</f>
        <v>0</v>
      </c>
      <c r="K282" s="175" t="s">
        <v>147</v>
      </c>
      <c r="L282" s="39"/>
      <c r="M282" s="180" t="s">
        <v>19</v>
      </c>
      <c r="N282" s="181" t="s">
        <v>43</v>
      </c>
      <c r="O282" s="64"/>
      <c r="P282" s="182">
        <f>O282*H282</f>
        <v>0</v>
      </c>
      <c r="Q282" s="182">
        <v>0.1295</v>
      </c>
      <c r="R282" s="182">
        <f>Q282*H282</f>
        <v>12.691</v>
      </c>
      <c r="S282" s="182">
        <v>0</v>
      </c>
      <c r="T282" s="183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4" t="s">
        <v>144</v>
      </c>
      <c r="AT282" s="184" t="s">
        <v>128</v>
      </c>
      <c r="AU282" s="184" t="s">
        <v>82</v>
      </c>
      <c r="AY282" s="17" t="s">
        <v>126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7" t="s">
        <v>80</v>
      </c>
      <c r="BK282" s="185">
        <f>ROUND(I282*H282,2)</f>
        <v>0</v>
      </c>
      <c r="BL282" s="17" t="s">
        <v>144</v>
      </c>
      <c r="BM282" s="184" t="s">
        <v>591</v>
      </c>
    </row>
    <row r="283" spans="1:47" s="2" customFormat="1" ht="11.25">
      <c r="A283" s="34"/>
      <c r="B283" s="35"/>
      <c r="C283" s="36"/>
      <c r="D283" s="219" t="s">
        <v>149</v>
      </c>
      <c r="E283" s="36"/>
      <c r="F283" s="220" t="s">
        <v>349</v>
      </c>
      <c r="G283" s="36"/>
      <c r="H283" s="36"/>
      <c r="I283" s="221"/>
      <c r="J283" s="36"/>
      <c r="K283" s="36"/>
      <c r="L283" s="39"/>
      <c r="M283" s="222"/>
      <c r="N283" s="223"/>
      <c r="O283" s="64"/>
      <c r="P283" s="64"/>
      <c r="Q283" s="64"/>
      <c r="R283" s="64"/>
      <c r="S283" s="64"/>
      <c r="T283" s="65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149</v>
      </c>
      <c r="AU283" s="17" t="s">
        <v>82</v>
      </c>
    </row>
    <row r="284" spans="2:51" s="14" customFormat="1" ht="11.25">
      <c r="B284" s="197"/>
      <c r="C284" s="198"/>
      <c r="D284" s="188" t="s">
        <v>134</v>
      </c>
      <c r="E284" s="199" t="s">
        <v>19</v>
      </c>
      <c r="F284" s="200" t="s">
        <v>592</v>
      </c>
      <c r="G284" s="198"/>
      <c r="H284" s="201">
        <v>86</v>
      </c>
      <c r="I284" s="202"/>
      <c r="J284" s="198"/>
      <c r="K284" s="198"/>
      <c r="L284" s="203"/>
      <c r="M284" s="204"/>
      <c r="N284" s="205"/>
      <c r="O284" s="205"/>
      <c r="P284" s="205"/>
      <c r="Q284" s="205"/>
      <c r="R284" s="205"/>
      <c r="S284" s="205"/>
      <c r="T284" s="206"/>
      <c r="AT284" s="207" t="s">
        <v>134</v>
      </c>
      <c r="AU284" s="207" t="s">
        <v>82</v>
      </c>
      <c r="AV284" s="14" t="s">
        <v>82</v>
      </c>
      <c r="AW284" s="14" t="s">
        <v>33</v>
      </c>
      <c r="AX284" s="14" t="s">
        <v>72</v>
      </c>
      <c r="AY284" s="207" t="s">
        <v>126</v>
      </c>
    </row>
    <row r="285" spans="2:51" s="14" customFormat="1" ht="11.25">
      <c r="B285" s="197"/>
      <c r="C285" s="198"/>
      <c r="D285" s="188" t="s">
        <v>134</v>
      </c>
      <c r="E285" s="199" t="s">
        <v>19</v>
      </c>
      <c r="F285" s="200" t="s">
        <v>593</v>
      </c>
      <c r="G285" s="198"/>
      <c r="H285" s="201">
        <v>12</v>
      </c>
      <c r="I285" s="202"/>
      <c r="J285" s="198"/>
      <c r="K285" s="198"/>
      <c r="L285" s="203"/>
      <c r="M285" s="204"/>
      <c r="N285" s="205"/>
      <c r="O285" s="205"/>
      <c r="P285" s="205"/>
      <c r="Q285" s="205"/>
      <c r="R285" s="205"/>
      <c r="S285" s="205"/>
      <c r="T285" s="206"/>
      <c r="AT285" s="207" t="s">
        <v>134</v>
      </c>
      <c r="AU285" s="207" t="s">
        <v>82</v>
      </c>
      <c r="AV285" s="14" t="s">
        <v>82</v>
      </c>
      <c r="AW285" s="14" t="s">
        <v>33</v>
      </c>
      <c r="AX285" s="14" t="s">
        <v>72</v>
      </c>
      <c r="AY285" s="207" t="s">
        <v>126</v>
      </c>
    </row>
    <row r="286" spans="2:51" s="15" customFormat="1" ht="11.25">
      <c r="B286" s="208"/>
      <c r="C286" s="209"/>
      <c r="D286" s="188" t="s">
        <v>134</v>
      </c>
      <c r="E286" s="210" t="s">
        <v>19</v>
      </c>
      <c r="F286" s="211" t="s">
        <v>143</v>
      </c>
      <c r="G286" s="209"/>
      <c r="H286" s="212">
        <v>98</v>
      </c>
      <c r="I286" s="213"/>
      <c r="J286" s="209"/>
      <c r="K286" s="209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134</v>
      </c>
      <c r="AU286" s="218" t="s">
        <v>82</v>
      </c>
      <c r="AV286" s="15" t="s">
        <v>144</v>
      </c>
      <c r="AW286" s="15" t="s">
        <v>33</v>
      </c>
      <c r="AX286" s="15" t="s">
        <v>80</v>
      </c>
      <c r="AY286" s="218" t="s">
        <v>126</v>
      </c>
    </row>
    <row r="287" spans="1:65" s="2" customFormat="1" ht="16.5" customHeight="1">
      <c r="A287" s="34"/>
      <c r="B287" s="35"/>
      <c r="C287" s="224" t="s">
        <v>353</v>
      </c>
      <c r="D287" s="224" t="s">
        <v>314</v>
      </c>
      <c r="E287" s="225" t="s">
        <v>354</v>
      </c>
      <c r="F287" s="226" t="s">
        <v>355</v>
      </c>
      <c r="G287" s="227" t="s">
        <v>342</v>
      </c>
      <c r="H287" s="228">
        <v>99.96</v>
      </c>
      <c r="I287" s="229"/>
      <c r="J287" s="230">
        <f>ROUND(I287*H287,2)</f>
        <v>0</v>
      </c>
      <c r="K287" s="226" t="s">
        <v>147</v>
      </c>
      <c r="L287" s="231"/>
      <c r="M287" s="232" t="s">
        <v>19</v>
      </c>
      <c r="N287" s="233" t="s">
        <v>43</v>
      </c>
      <c r="O287" s="64"/>
      <c r="P287" s="182">
        <f>O287*H287</f>
        <v>0</v>
      </c>
      <c r="Q287" s="182">
        <v>0.028</v>
      </c>
      <c r="R287" s="182">
        <f>Q287*H287</f>
        <v>2.79888</v>
      </c>
      <c r="S287" s="182">
        <v>0</v>
      </c>
      <c r="T287" s="183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4" t="s">
        <v>196</v>
      </c>
      <c r="AT287" s="184" t="s">
        <v>314</v>
      </c>
      <c r="AU287" s="184" t="s">
        <v>82</v>
      </c>
      <c r="AY287" s="17" t="s">
        <v>126</v>
      </c>
      <c r="BE287" s="185">
        <f>IF(N287="základní",J287,0)</f>
        <v>0</v>
      </c>
      <c r="BF287" s="185">
        <f>IF(N287="snížená",J287,0)</f>
        <v>0</v>
      </c>
      <c r="BG287" s="185">
        <f>IF(N287="zákl. přenesená",J287,0)</f>
        <v>0</v>
      </c>
      <c r="BH287" s="185">
        <f>IF(N287="sníž. přenesená",J287,0)</f>
        <v>0</v>
      </c>
      <c r="BI287" s="185">
        <f>IF(N287="nulová",J287,0)</f>
        <v>0</v>
      </c>
      <c r="BJ287" s="17" t="s">
        <v>80</v>
      </c>
      <c r="BK287" s="185">
        <f>ROUND(I287*H287,2)</f>
        <v>0</v>
      </c>
      <c r="BL287" s="17" t="s">
        <v>144</v>
      </c>
      <c r="BM287" s="184" t="s">
        <v>594</v>
      </c>
    </row>
    <row r="288" spans="2:51" s="13" customFormat="1" ht="11.25">
      <c r="B288" s="186"/>
      <c r="C288" s="187"/>
      <c r="D288" s="188" t="s">
        <v>134</v>
      </c>
      <c r="E288" s="189" t="s">
        <v>19</v>
      </c>
      <c r="F288" s="190" t="s">
        <v>357</v>
      </c>
      <c r="G288" s="187"/>
      <c r="H288" s="189" t="s">
        <v>19</v>
      </c>
      <c r="I288" s="191"/>
      <c r="J288" s="187"/>
      <c r="K288" s="187"/>
      <c r="L288" s="192"/>
      <c r="M288" s="193"/>
      <c r="N288" s="194"/>
      <c r="O288" s="194"/>
      <c r="P288" s="194"/>
      <c r="Q288" s="194"/>
      <c r="R288" s="194"/>
      <c r="S288" s="194"/>
      <c r="T288" s="195"/>
      <c r="AT288" s="196" t="s">
        <v>134</v>
      </c>
      <c r="AU288" s="196" t="s">
        <v>82</v>
      </c>
      <c r="AV288" s="13" t="s">
        <v>80</v>
      </c>
      <c r="AW288" s="13" t="s">
        <v>33</v>
      </c>
      <c r="AX288" s="13" t="s">
        <v>72</v>
      </c>
      <c r="AY288" s="196" t="s">
        <v>126</v>
      </c>
    </row>
    <row r="289" spans="2:51" s="14" customFormat="1" ht="11.25">
      <c r="B289" s="197"/>
      <c r="C289" s="198"/>
      <c r="D289" s="188" t="s">
        <v>134</v>
      </c>
      <c r="E289" s="199" t="s">
        <v>19</v>
      </c>
      <c r="F289" s="200" t="s">
        <v>595</v>
      </c>
      <c r="G289" s="198"/>
      <c r="H289" s="201">
        <v>99.96</v>
      </c>
      <c r="I289" s="202"/>
      <c r="J289" s="198"/>
      <c r="K289" s="198"/>
      <c r="L289" s="203"/>
      <c r="M289" s="204"/>
      <c r="N289" s="205"/>
      <c r="O289" s="205"/>
      <c r="P289" s="205"/>
      <c r="Q289" s="205"/>
      <c r="R289" s="205"/>
      <c r="S289" s="205"/>
      <c r="T289" s="206"/>
      <c r="AT289" s="207" t="s">
        <v>134</v>
      </c>
      <c r="AU289" s="207" t="s">
        <v>82</v>
      </c>
      <c r="AV289" s="14" t="s">
        <v>82</v>
      </c>
      <c r="AW289" s="14" t="s">
        <v>33</v>
      </c>
      <c r="AX289" s="14" t="s">
        <v>72</v>
      </c>
      <c r="AY289" s="207" t="s">
        <v>126</v>
      </c>
    </row>
    <row r="290" spans="2:51" s="15" customFormat="1" ht="11.25">
      <c r="B290" s="208"/>
      <c r="C290" s="209"/>
      <c r="D290" s="188" t="s">
        <v>134</v>
      </c>
      <c r="E290" s="210" t="s">
        <v>19</v>
      </c>
      <c r="F290" s="211" t="s">
        <v>143</v>
      </c>
      <c r="G290" s="209"/>
      <c r="H290" s="212">
        <v>99.96</v>
      </c>
      <c r="I290" s="213"/>
      <c r="J290" s="209"/>
      <c r="K290" s="209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134</v>
      </c>
      <c r="AU290" s="218" t="s">
        <v>82</v>
      </c>
      <c r="AV290" s="15" t="s">
        <v>144</v>
      </c>
      <c r="AW290" s="15" t="s">
        <v>33</v>
      </c>
      <c r="AX290" s="15" t="s">
        <v>80</v>
      </c>
      <c r="AY290" s="218" t="s">
        <v>126</v>
      </c>
    </row>
    <row r="291" spans="1:65" s="2" customFormat="1" ht="16.5" customHeight="1">
      <c r="A291" s="34"/>
      <c r="B291" s="35"/>
      <c r="C291" s="173" t="s">
        <v>359</v>
      </c>
      <c r="D291" s="173" t="s">
        <v>128</v>
      </c>
      <c r="E291" s="174" t="s">
        <v>360</v>
      </c>
      <c r="F291" s="175" t="s">
        <v>361</v>
      </c>
      <c r="G291" s="176" t="s">
        <v>362</v>
      </c>
      <c r="H291" s="177">
        <v>1</v>
      </c>
      <c r="I291" s="178"/>
      <c r="J291" s="179">
        <f>ROUND(I291*H291,2)</f>
        <v>0</v>
      </c>
      <c r="K291" s="175" t="s">
        <v>19</v>
      </c>
      <c r="L291" s="39"/>
      <c r="M291" s="180" t="s">
        <v>19</v>
      </c>
      <c r="N291" s="181" t="s">
        <v>43</v>
      </c>
      <c r="O291" s="64"/>
      <c r="P291" s="182">
        <f>O291*H291</f>
        <v>0</v>
      </c>
      <c r="Q291" s="182">
        <v>0.0024</v>
      </c>
      <c r="R291" s="182">
        <f>Q291*H291</f>
        <v>0.0024</v>
      </c>
      <c r="S291" s="182">
        <v>2.5</v>
      </c>
      <c r="T291" s="183">
        <f>S291*H291</f>
        <v>2.5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84" t="s">
        <v>144</v>
      </c>
      <c r="AT291" s="184" t="s">
        <v>128</v>
      </c>
      <c r="AU291" s="184" t="s">
        <v>82</v>
      </c>
      <c r="AY291" s="17" t="s">
        <v>126</v>
      </c>
      <c r="BE291" s="185">
        <f>IF(N291="základní",J291,0)</f>
        <v>0</v>
      </c>
      <c r="BF291" s="185">
        <f>IF(N291="snížená",J291,0)</f>
        <v>0</v>
      </c>
      <c r="BG291" s="185">
        <f>IF(N291="zákl. přenesená",J291,0)</f>
        <v>0</v>
      </c>
      <c r="BH291" s="185">
        <f>IF(N291="sníž. přenesená",J291,0)</f>
        <v>0</v>
      </c>
      <c r="BI291" s="185">
        <f>IF(N291="nulová",J291,0)</f>
        <v>0</v>
      </c>
      <c r="BJ291" s="17" t="s">
        <v>80</v>
      </c>
      <c r="BK291" s="185">
        <f>ROUND(I291*H291,2)</f>
        <v>0</v>
      </c>
      <c r="BL291" s="17" t="s">
        <v>144</v>
      </c>
      <c r="BM291" s="184" t="s">
        <v>596</v>
      </c>
    </row>
    <row r="292" spans="1:65" s="2" customFormat="1" ht="37.9" customHeight="1">
      <c r="A292" s="34"/>
      <c r="B292" s="35"/>
      <c r="C292" s="173" t="s">
        <v>364</v>
      </c>
      <c r="D292" s="173" t="s">
        <v>128</v>
      </c>
      <c r="E292" s="174" t="s">
        <v>365</v>
      </c>
      <c r="F292" s="175" t="s">
        <v>366</v>
      </c>
      <c r="G292" s="176" t="s">
        <v>362</v>
      </c>
      <c r="H292" s="177">
        <v>1</v>
      </c>
      <c r="I292" s="178"/>
      <c r="J292" s="179">
        <f>ROUND(I292*H292,2)</f>
        <v>0</v>
      </c>
      <c r="K292" s="175" t="s">
        <v>19</v>
      </c>
      <c r="L292" s="39"/>
      <c r="M292" s="180" t="s">
        <v>19</v>
      </c>
      <c r="N292" s="181" t="s">
        <v>43</v>
      </c>
      <c r="O292" s="64"/>
      <c r="P292" s="182">
        <f>O292*H292</f>
        <v>0</v>
      </c>
      <c r="Q292" s="182">
        <v>0</v>
      </c>
      <c r="R292" s="182">
        <f>Q292*H292</f>
        <v>0</v>
      </c>
      <c r="S292" s="182">
        <v>0.18</v>
      </c>
      <c r="T292" s="183">
        <f>S292*H292</f>
        <v>0.18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84" t="s">
        <v>144</v>
      </c>
      <c r="AT292" s="184" t="s">
        <v>128</v>
      </c>
      <c r="AU292" s="184" t="s">
        <v>82</v>
      </c>
      <c r="AY292" s="17" t="s">
        <v>126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17" t="s">
        <v>80</v>
      </c>
      <c r="BK292" s="185">
        <f>ROUND(I292*H292,2)</f>
        <v>0</v>
      </c>
      <c r="BL292" s="17" t="s">
        <v>144</v>
      </c>
      <c r="BM292" s="184" t="s">
        <v>597</v>
      </c>
    </row>
    <row r="293" spans="2:63" s="12" customFormat="1" ht="22.9" customHeight="1">
      <c r="B293" s="157"/>
      <c r="C293" s="158"/>
      <c r="D293" s="159" t="s">
        <v>71</v>
      </c>
      <c r="E293" s="171" t="s">
        <v>368</v>
      </c>
      <c r="F293" s="171" t="s">
        <v>369</v>
      </c>
      <c r="G293" s="158"/>
      <c r="H293" s="158"/>
      <c r="I293" s="161"/>
      <c r="J293" s="172">
        <f>BK293</f>
        <v>0</v>
      </c>
      <c r="K293" s="158"/>
      <c r="L293" s="163"/>
      <c r="M293" s="164"/>
      <c r="N293" s="165"/>
      <c r="O293" s="165"/>
      <c r="P293" s="166">
        <f>SUM(P294:P305)</f>
        <v>0</v>
      </c>
      <c r="Q293" s="165"/>
      <c r="R293" s="166">
        <f>SUM(R294:R305)</f>
        <v>0</v>
      </c>
      <c r="S293" s="165"/>
      <c r="T293" s="167">
        <f>SUM(T294:T305)</f>
        <v>0</v>
      </c>
      <c r="AR293" s="168" t="s">
        <v>80</v>
      </c>
      <c r="AT293" s="169" t="s">
        <v>71</v>
      </c>
      <c r="AU293" s="169" t="s">
        <v>80</v>
      </c>
      <c r="AY293" s="168" t="s">
        <v>126</v>
      </c>
      <c r="BK293" s="170">
        <f>SUM(BK294:BK305)</f>
        <v>0</v>
      </c>
    </row>
    <row r="294" spans="1:65" s="2" customFormat="1" ht="37.9" customHeight="1">
      <c r="A294" s="34"/>
      <c r="B294" s="35"/>
      <c r="C294" s="173" t="s">
        <v>370</v>
      </c>
      <c r="D294" s="173" t="s">
        <v>128</v>
      </c>
      <c r="E294" s="174" t="s">
        <v>598</v>
      </c>
      <c r="F294" s="175" t="s">
        <v>599</v>
      </c>
      <c r="G294" s="176" t="s">
        <v>362</v>
      </c>
      <c r="H294" s="177">
        <v>1</v>
      </c>
      <c r="I294" s="178"/>
      <c r="J294" s="179">
        <f aca="true" t="shared" si="0" ref="J294:J305">ROUND(I294*H294,2)</f>
        <v>0</v>
      </c>
      <c r="K294" s="175" t="s">
        <v>19</v>
      </c>
      <c r="L294" s="39"/>
      <c r="M294" s="180" t="s">
        <v>19</v>
      </c>
      <c r="N294" s="181" t="s">
        <v>43</v>
      </c>
      <c r="O294" s="64"/>
      <c r="P294" s="182">
        <f aca="true" t="shared" si="1" ref="P294:P305">O294*H294</f>
        <v>0</v>
      </c>
      <c r="Q294" s="182">
        <v>0</v>
      </c>
      <c r="R294" s="182">
        <f aca="true" t="shared" si="2" ref="R294:R305">Q294*H294</f>
        <v>0</v>
      </c>
      <c r="S294" s="182">
        <v>0</v>
      </c>
      <c r="T294" s="183">
        <f aca="true" t="shared" si="3" ref="T294:T305"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4" t="s">
        <v>144</v>
      </c>
      <c r="AT294" s="184" t="s">
        <v>128</v>
      </c>
      <c r="AU294" s="184" t="s">
        <v>82</v>
      </c>
      <c r="AY294" s="17" t="s">
        <v>126</v>
      </c>
      <c r="BE294" s="185">
        <f aca="true" t="shared" si="4" ref="BE294:BE305">IF(N294="základní",J294,0)</f>
        <v>0</v>
      </c>
      <c r="BF294" s="185">
        <f aca="true" t="shared" si="5" ref="BF294:BF305">IF(N294="snížená",J294,0)</f>
        <v>0</v>
      </c>
      <c r="BG294" s="185">
        <f aca="true" t="shared" si="6" ref="BG294:BG305">IF(N294="zákl. přenesená",J294,0)</f>
        <v>0</v>
      </c>
      <c r="BH294" s="185">
        <f aca="true" t="shared" si="7" ref="BH294:BH305">IF(N294="sníž. přenesená",J294,0)</f>
        <v>0</v>
      </c>
      <c r="BI294" s="185">
        <f aca="true" t="shared" si="8" ref="BI294:BI305">IF(N294="nulová",J294,0)</f>
        <v>0</v>
      </c>
      <c r="BJ294" s="17" t="s">
        <v>80</v>
      </c>
      <c r="BK294" s="185">
        <f aca="true" t="shared" si="9" ref="BK294:BK305">ROUND(I294*H294,2)</f>
        <v>0</v>
      </c>
      <c r="BL294" s="17" t="s">
        <v>144</v>
      </c>
      <c r="BM294" s="184" t="s">
        <v>600</v>
      </c>
    </row>
    <row r="295" spans="1:65" s="2" customFormat="1" ht="37.9" customHeight="1">
      <c r="A295" s="34"/>
      <c r="B295" s="35"/>
      <c r="C295" s="173" t="s">
        <v>374</v>
      </c>
      <c r="D295" s="173" t="s">
        <v>128</v>
      </c>
      <c r="E295" s="174" t="s">
        <v>601</v>
      </c>
      <c r="F295" s="175" t="s">
        <v>602</v>
      </c>
      <c r="G295" s="176" t="s">
        <v>362</v>
      </c>
      <c r="H295" s="177">
        <v>1</v>
      </c>
      <c r="I295" s="178"/>
      <c r="J295" s="179">
        <f t="shared" si="0"/>
        <v>0</v>
      </c>
      <c r="K295" s="175" t="s">
        <v>19</v>
      </c>
      <c r="L295" s="39"/>
      <c r="M295" s="180" t="s">
        <v>19</v>
      </c>
      <c r="N295" s="181" t="s">
        <v>43</v>
      </c>
      <c r="O295" s="64"/>
      <c r="P295" s="182">
        <f t="shared" si="1"/>
        <v>0</v>
      </c>
      <c r="Q295" s="182">
        <v>0</v>
      </c>
      <c r="R295" s="182">
        <f t="shared" si="2"/>
        <v>0</v>
      </c>
      <c r="S295" s="182">
        <v>0</v>
      </c>
      <c r="T295" s="183">
        <f t="shared" si="3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84" t="s">
        <v>144</v>
      </c>
      <c r="AT295" s="184" t="s">
        <v>128</v>
      </c>
      <c r="AU295" s="184" t="s">
        <v>82</v>
      </c>
      <c r="AY295" s="17" t="s">
        <v>126</v>
      </c>
      <c r="BE295" s="185">
        <f t="shared" si="4"/>
        <v>0</v>
      </c>
      <c r="BF295" s="185">
        <f t="shared" si="5"/>
        <v>0</v>
      </c>
      <c r="BG295" s="185">
        <f t="shared" si="6"/>
        <v>0</v>
      </c>
      <c r="BH295" s="185">
        <f t="shared" si="7"/>
        <v>0</v>
      </c>
      <c r="BI295" s="185">
        <f t="shared" si="8"/>
        <v>0</v>
      </c>
      <c r="BJ295" s="17" t="s">
        <v>80</v>
      </c>
      <c r="BK295" s="185">
        <f t="shared" si="9"/>
        <v>0</v>
      </c>
      <c r="BL295" s="17" t="s">
        <v>144</v>
      </c>
      <c r="BM295" s="184" t="s">
        <v>603</v>
      </c>
    </row>
    <row r="296" spans="1:65" s="2" customFormat="1" ht="37.9" customHeight="1">
      <c r="A296" s="34"/>
      <c r="B296" s="35"/>
      <c r="C296" s="173" t="s">
        <v>378</v>
      </c>
      <c r="D296" s="173" t="s">
        <v>128</v>
      </c>
      <c r="E296" s="174" t="s">
        <v>604</v>
      </c>
      <c r="F296" s="175" t="s">
        <v>605</v>
      </c>
      <c r="G296" s="176" t="s">
        <v>362</v>
      </c>
      <c r="H296" s="177">
        <v>1</v>
      </c>
      <c r="I296" s="178"/>
      <c r="J296" s="179">
        <f t="shared" si="0"/>
        <v>0</v>
      </c>
      <c r="K296" s="175" t="s">
        <v>19</v>
      </c>
      <c r="L296" s="39"/>
      <c r="M296" s="180" t="s">
        <v>19</v>
      </c>
      <c r="N296" s="181" t="s">
        <v>43</v>
      </c>
      <c r="O296" s="64"/>
      <c r="P296" s="182">
        <f t="shared" si="1"/>
        <v>0</v>
      </c>
      <c r="Q296" s="182">
        <v>0</v>
      </c>
      <c r="R296" s="182">
        <f t="shared" si="2"/>
        <v>0</v>
      </c>
      <c r="S296" s="182">
        <v>0</v>
      </c>
      <c r="T296" s="183">
        <f t="shared" si="3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4" t="s">
        <v>144</v>
      </c>
      <c r="AT296" s="184" t="s">
        <v>128</v>
      </c>
      <c r="AU296" s="184" t="s">
        <v>82</v>
      </c>
      <c r="AY296" s="17" t="s">
        <v>126</v>
      </c>
      <c r="BE296" s="185">
        <f t="shared" si="4"/>
        <v>0</v>
      </c>
      <c r="BF296" s="185">
        <f t="shared" si="5"/>
        <v>0</v>
      </c>
      <c r="BG296" s="185">
        <f t="shared" si="6"/>
        <v>0</v>
      </c>
      <c r="BH296" s="185">
        <f t="shared" si="7"/>
        <v>0</v>
      </c>
      <c r="BI296" s="185">
        <f t="shared" si="8"/>
        <v>0</v>
      </c>
      <c r="BJ296" s="17" t="s">
        <v>80</v>
      </c>
      <c r="BK296" s="185">
        <f t="shared" si="9"/>
        <v>0</v>
      </c>
      <c r="BL296" s="17" t="s">
        <v>144</v>
      </c>
      <c r="BM296" s="184" t="s">
        <v>606</v>
      </c>
    </row>
    <row r="297" spans="1:65" s="2" customFormat="1" ht="24.2" customHeight="1">
      <c r="A297" s="34"/>
      <c r="B297" s="35"/>
      <c r="C297" s="173" t="s">
        <v>382</v>
      </c>
      <c r="D297" s="173" t="s">
        <v>128</v>
      </c>
      <c r="E297" s="174" t="s">
        <v>383</v>
      </c>
      <c r="F297" s="175" t="s">
        <v>384</v>
      </c>
      <c r="G297" s="176" t="s">
        <v>362</v>
      </c>
      <c r="H297" s="177">
        <v>1</v>
      </c>
      <c r="I297" s="178"/>
      <c r="J297" s="179">
        <f t="shared" si="0"/>
        <v>0</v>
      </c>
      <c r="K297" s="175" t="s">
        <v>19</v>
      </c>
      <c r="L297" s="39"/>
      <c r="M297" s="180" t="s">
        <v>19</v>
      </c>
      <c r="N297" s="181" t="s">
        <v>43</v>
      </c>
      <c r="O297" s="64"/>
      <c r="P297" s="182">
        <f t="shared" si="1"/>
        <v>0</v>
      </c>
      <c r="Q297" s="182">
        <v>0</v>
      </c>
      <c r="R297" s="182">
        <f t="shared" si="2"/>
        <v>0</v>
      </c>
      <c r="S297" s="182">
        <v>0</v>
      </c>
      <c r="T297" s="183">
        <f t="shared" si="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84" t="s">
        <v>144</v>
      </c>
      <c r="AT297" s="184" t="s">
        <v>128</v>
      </c>
      <c r="AU297" s="184" t="s">
        <v>82</v>
      </c>
      <c r="AY297" s="17" t="s">
        <v>126</v>
      </c>
      <c r="BE297" s="185">
        <f t="shared" si="4"/>
        <v>0</v>
      </c>
      <c r="BF297" s="185">
        <f t="shared" si="5"/>
        <v>0</v>
      </c>
      <c r="BG297" s="185">
        <f t="shared" si="6"/>
        <v>0</v>
      </c>
      <c r="BH297" s="185">
        <f t="shared" si="7"/>
        <v>0</v>
      </c>
      <c r="BI297" s="185">
        <f t="shared" si="8"/>
        <v>0</v>
      </c>
      <c r="BJ297" s="17" t="s">
        <v>80</v>
      </c>
      <c r="BK297" s="185">
        <f t="shared" si="9"/>
        <v>0</v>
      </c>
      <c r="BL297" s="17" t="s">
        <v>144</v>
      </c>
      <c r="BM297" s="184" t="s">
        <v>607</v>
      </c>
    </row>
    <row r="298" spans="1:65" s="2" customFormat="1" ht="37.9" customHeight="1">
      <c r="A298" s="34"/>
      <c r="B298" s="35"/>
      <c r="C298" s="173" t="s">
        <v>386</v>
      </c>
      <c r="D298" s="173" t="s">
        <v>128</v>
      </c>
      <c r="E298" s="174" t="s">
        <v>387</v>
      </c>
      <c r="F298" s="175" t="s">
        <v>388</v>
      </c>
      <c r="G298" s="176" t="s">
        <v>362</v>
      </c>
      <c r="H298" s="177">
        <v>1</v>
      </c>
      <c r="I298" s="178"/>
      <c r="J298" s="179">
        <f t="shared" si="0"/>
        <v>0</v>
      </c>
      <c r="K298" s="175" t="s">
        <v>19</v>
      </c>
      <c r="L298" s="39"/>
      <c r="M298" s="180" t="s">
        <v>19</v>
      </c>
      <c r="N298" s="181" t="s">
        <v>43</v>
      </c>
      <c r="O298" s="64"/>
      <c r="P298" s="182">
        <f t="shared" si="1"/>
        <v>0</v>
      </c>
      <c r="Q298" s="182">
        <v>0</v>
      </c>
      <c r="R298" s="182">
        <f t="shared" si="2"/>
        <v>0</v>
      </c>
      <c r="S298" s="182">
        <v>0</v>
      </c>
      <c r="T298" s="183">
        <f t="shared" si="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4" t="s">
        <v>144</v>
      </c>
      <c r="AT298" s="184" t="s">
        <v>128</v>
      </c>
      <c r="AU298" s="184" t="s">
        <v>82</v>
      </c>
      <c r="AY298" s="17" t="s">
        <v>126</v>
      </c>
      <c r="BE298" s="185">
        <f t="shared" si="4"/>
        <v>0</v>
      </c>
      <c r="BF298" s="185">
        <f t="shared" si="5"/>
        <v>0</v>
      </c>
      <c r="BG298" s="185">
        <f t="shared" si="6"/>
        <v>0</v>
      </c>
      <c r="BH298" s="185">
        <f t="shared" si="7"/>
        <v>0</v>
      </c>
      <c r="BI298" s="185">
        <f t="shared" si="8"/>
        <v>0</v>
      </c>
      <c r="BJ298" s="17" t="s">
        <v>80</v>
      </c>
      <c r="BK298" s="185">
        <f t="shared" si="9"/>
        <v>0</v>
      </c>
      <c r="BL298" s="17" t="s">
        <v>144</v>
      </c>
      <c r="BM298" s="184" t="s">
        <v>608</v>
      </c>
    </row>
    <row r="299" spans="1:65" s="2" customFormat="1" ht="24.2" customHeight="1">
      <c r="A299" s="34"/>
      <c r="B299" s="35"/>
      <c r="C299" s="173" t="s">
        <v>390</v>
      </c>
      <c r="D299" s="173" t="s">
        <v>128</v>
      </c>
      <c r="E299" s="174" t="s">
        <v>609</v>
      </c>
      <c r="F299" s="175" t="s">
        <v>610</v>
      </c>
      <c r="G299" s="176" t="s">
        <v>362</v>
      </c>
      <c r="H299" s="177">
        <v>1</v>
      </c>
      <c r="I299" s="178"/>
      <c r="J299" s="179">
        <f t="shared" si="0"/>
        <v>0</v>
      </c>
      <c r="K299" s="175" t="s">
        <v>19</v>
      </c>
      <c r="L299" s="39"/>
      <c r="M299" s="180" t="s">
        <v>19</v>
      </c>
      <c r="N299" s="181" t="s">
        <v>43</v>
      </c>
      <c r="O299" s="64"/>
      <c r="P299" s="182">
        <f t="shared" si="1"/>
        <v>0</v>
      </c>
      <c r="Q299" s="182">
        <v>0</v>
      </c>
      <c r="R299" s="182">
        <f t="shared" si="2"/>
        <v>0</v>
      </c>
      <c r="S299" s="182">
        <v>0</v>
      </c>
      <c r="T299" s="183">
        <f t="shared" si="3"/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4" t="s">
        <v>144</v>
      </c>
      <c r="AT299" s="184" t="s">
        <v>128</v>
      </c>
      <c r="AU299" s="184" t="s">
        <v>82</v>
      </c>
      <c r="AY299" s="17" t="s">
        <v>126</v>
      </c>
      <c r="BE299" s="185">
        <f t="shared" si="4"/>
        <v>0</v>
      </c>
      <c r="BF299" s="185">
        <f t="shared" si="5"/>
        <v>0</v>
      </c>
      <c r="BG299" s="185">
        <f t="shared" si="6"/>
        <v>0</v>
      </c>
      <c r="BH299" s="185">
        <f t="shared" si="7"/>
        <v>0</v>
      </c>
      <c r="BI299" s="185">
        <f t="shared" si="8"/>
        <v>0</v>
      </c>
      <c r="BJ299" s="17" t="s">
        <v>80</v>
      </c>
      <c r="BK299" s="185">
        <f t="shared" si="9"/>
        <v>0</v>
      </c>
      <c r="BL299" s="17" t="s">
        <v>144</v>
      </c>
      <c r="BM299" s="184" t="s">
        <v>611</v>
      </c>
    </row>
    <row r="300" spans="1:65" s="2" customFormat="1" ht="24.2" customHeight="1">
      <c r="A300" s="34"/>
      <c r="B300" s="35"/>
      <c r="C300" s="173" t="s">
        <v>394</v>
      </c>
      <c r="D300" s="173" t="s">
        <v>128</v>
      </c>
      <c r="E300" s="174" t="s">
        <v>412</v>
      </c>
      <c r="F300" s="175" t="s">
        <v>413</v>
      </c>
      <c r="G300" s="176" t="s">
        <v>414</v>
      </c>
      <c r="H300" s="177">
        <v>4</v>
      </c>
      <c r="I300" s="178"/>
      <c r="J300" s="179">
        <f t="shared" si="0"/>
        <v>0</v>
      </c>
      <c r="K300" s="175" t="s">
        <v>19</v>
      </c>
      <c r="L300" s="39"/>
      <c r="M300" s="180" t="s">
        <v>19</v>
      </c>
      <c r="N300" s="181" t="s">
        <v>43</v>
      </c>
      <c r="O300" s="64"/>
      <c r="P300" s="182">
        <f t="shared" si="1"/>
        <v>0</v>
      </c>
      <c r="Q300" s="182">
        <v>0</v>
      </c>
      <c r="R300" s="182">
        <f t="shared" si="2"/>
        <v>0</v>
      </c>
      <c r="S300" s="182">
        <v>0</v>
      </c>
      <c r="T300" s="183">
        <f t="shared" si="3"/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4" t="s">
        <v>144</v>
      </c>
      <c r="AT300" s="184" t="s">
        <v>128</v>
      </c>
      <c r="AU300" s="184" t="s">
        <v>82</v>
      </c>
      <c r="AY300" s="17" t="s">
        <v>126</v>
      </c>
      <c r="BE300" s="185">
        <f t="shared" si="4"/>
        <v>0</v>
      </c>
      <c r="BF300" s="185">
        <f t="shared" si="5"/>
        <v>0</v>
      </c>
      <c r="BG300" s="185">
        <f t="shared" si="6"/>
        <v>0</v>
      </c>
      <c r="BH300" s="185">
        <f t="shared" si="7"/>
        <v>0</v>
      </c>
      <c r="BI300" s="185">
        <f t="shared" si="8"/>
        <v>0</v>
      </c>
      <c r="BJ300" s="17" t="s">
        <v>80</v>
      </c>
      <c r="BK300" s="185">
        <f t="shared" si="9"/>
        <v>0</v>
      </c>
      <c r="BL300" s="17" t="s">
        <v>144</v>
      </c>
      <c r="BM300" s="184" t="s">
        <v>612</v>
      </c>
    </row>
    <row r="301" spans="1:65" s="2" customFormat="1" ht="24.2" customHeight="1">
      <c r="A301" s="34"/>
      <c r="B301" s="35"/>
      <c r="C301" s="173" t="s">
        <v>398</v>
      </c>
      <c r="D301" s="173" t="s">
        <v>128</v>
      </c>
      <c r="E301" s="174" t="s">
        <v>425</v>
      </c>
      <c r="F301" s="175" t="s">
        <v>426</v>
      </c>
      <c r="G301" s="176" t="s">
        <v>362</v>
      </c>
      <c r="H301" s="177">
        <v>2</v>
      </c>
      <c r="I301" s="178"/>
      <c r="J301" s="179">
        <f t="shared" si="0"/>
        <v>0</v>
      </c>
      <c r="K301" s="175" t="s">
        <v>19</v>
      </c>
      <c r="L301" s="39"/>
      <c r="M301" s="180" t="s">
        <v>19</v>
      </c>
      <c r="N301" s="181" t="s">
        <v>43</v>
      </c>
      <c r="O301" s="64"/>
      <c r="P301" s="182">
        <f t="shared" si="1"/>
        <v>0</v>
      </c>
      <c r="Q301" s="182">
        <v>0</v>
      </c>
      <c r="R301" s="182">
        <f t="shared" si="2"/>
        <v>0</v>
      </c>
      <c r="S301" s="182">
        <v>0</v>
      </c>
      <c r="T301" s="183">
        <f t="shared" si="3"/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84" t="s">
        <v>144</v>
      </c>
      <c r="AT301" s="184" t="s">
        <v>128</v>
      </c>
      <c r="AU301" s="184" t="s">
        <v>82</v>
      </c>
      <c r="AY301" s="17" t="s">
        <v>126</v>
      </c>
      <c r="BE301" s="185">
        <f t="shared" si="4"/>
        <v>0</v>
      </c>
      <c r="BF301" s="185">
        <f t="shared" si="5"/>
        <v>0</v>
      </c>
      <c r="BG301" s="185">
        <f t="shared" si="6"/>
        <v>0</v>
      </c>
      <c r="BH301" s="185">
        <f t="shared" si="7"/>
        <v>0</v>
      </c>
      <c r="BI301" s="185">
        <f t="shared" si="8"/>
        <v>0</v>
      </c>
      <c r="BJ301" s="17" t="s">
        <v>80</v>
      </c>
      <c r="BK301" s="185">
        <f t="shared" si="9"/>
        <v>0</v>
      </c>
      <c r="BL301" s="17" t="s">
        <v>144</v>
      </c>
      <c r="BM301" s="184" t="s">
        <v>613</v>
      </c>
    </row>
    <row r="302" spans="1:65" s="2" customFormat="1" ht="24.2" customHeight="1">
      <c r="A302" s="34"/>
      <c r="B302" s="35"/>
      <c r="C302" s="173" t="s">
        <v>402</v>
      </c>
      <c r="D302" s="173" t="s">
        <v>128</v>
      </c>
      <c r="E302" s="174" t="s">
        <v>614</v>
      </c>
      <c r="F302" s="175" t="s">
        <v>615</v>
      </c>
      <c r="G302" s="176" t="s">
        <v>362</v>
      </c>
      <c r="H302" s="177">
        <v>1</v>
      </c>
      <c r="I302" s="178"/>
      <c r="J302" s="179">
        <f t="shared" si="0"/>
        <v>0</v>
      </c>
      <c r="K302" s="175" t="s">
        <v>19</v>
      </c>
      <c r="L302" s="39"/>
      <c r="M302" s="180" t="s">
        <v>19</v>
      </c>
      <c r="N302" s="181" t="s">
        <v>43</v>
      </c>
      <c r="O302" s="64"/>
      <c r="P302" s="182">
        <f t="shared" si="1"/>
        <v>0</v>
      </c>
      <c r="Q302" s="182">
        <v>0</v>
      </c>
      <c r="R302" s="182">
        <f t="shared" si="2"/>
        <v>0</v>
      </c>
      <c r="S302" s="182">
        <v>0</v>
      </c>
      <c r="T302" s="183">
        <f t="shared" si="3"/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4" t="s">
        <v>144</v>
      </c>
      <c r="AT302" s="184" t="s">
        <v>128</v>
      </c>
      <c r="AU302" s="184" t="s">
        <v>82</v>
      </c>
      <c r="AY302" s="17" t="s">
        <v>126</v>
      </c>
      <c r="BE302" s="185">
        <f t="shared" si="4"/>
        <v>0</v>
      </c>
      <c r="BF302" s="185">
        <f t="shared" si="5"/>
        <v>0</v>
      </c>
      <c r="BG302" s="185">
        <f t="shared" si="6"/>
        <v>0</v>
      </c>
      <c r="BH302" s="185">
        <f t="shared" si="7"/>
        <v>0</v>
      </c>
      <c r="BI302" s="185">
        <f t="shared" si="8"/>
        <v>0</v>
      </c>
      <c r="BJ302" s="17" t="s">
        <v>80</v>
      </c>
      <c r="BK302" s="185">
        <f t="shared" si="9"/>
        <v>0</v>
      </c>
      <c r="BL302" s="17" t="s">
        <v>144</v>
      </c>
      <c r="BM302" s="184" t="s">
        <v>616</v>
      </c>
    </row>
    <row r="303" spans="1:65" s="2" customFormat="1" ht="24.2" customHeight="1">
      <c r="A303" s="34"/>
      <c r="B303" s="35"/>
      <c r="C303" s="173" t="s">
        <v>407</v>
      </c>
      <c r="D303" s="173" t="s">
        <v>128</v>
      </c>
      <c r="E303" s="174" t="s">
        <v>617</v>
      </c>
      <c r="F303" s="175" t="s">
        <v>618</v>
      </c>
      <c r="G303" s="176" t="s">
        <v>362</v>
      </c>
      <c r="H303" s="177">
        <v>1</v>
      </c>
      <c r="I303" s="178"/>
      <c r="J303" s="179">
        <f t="shared" si="0"/>
        <v>0</v>
      </c>
      <c r="K303" s="175" t="s">
        <v>19</v>
      </c>
      <c r="L303" s="39"/>
      <c r="M303" s="180" t="s">
        <v>19</v>
      </c>
      <c r="N303" s="181" t="s">
        <v>43</v>
      </c>
      <c r="O303" s="64"/>
      <c r="P303" s="182">
        <f t="shared" si="1"/>
        <v>0</v>
      </c>
      <c r="Q303" s="182">
        <v>0</v>
      </c>
      <c r="R303" s="182">
        <f t="shared" si="2"/>
        <v>0</v>
      </c>
      <c r="S303" s="182">
        <v>0</v>
      </c>
      <c r="T303" s="183">
        <f t="shared" si="3"/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4" t="s">
        <v>144</v>
      </c>
      <c r="AT303" s="184" t="s">
        <v>128</v>
      </c>
      <c r="AU303" s="184" t="s">
        <v>82</v>
      </c>
      <c r="AY303" s="17" t="s">
        <v>126</v>
      </c>
      <c r="BE303" s="185">
        <f t="shared" si="4"/>
        <v>0</v>
      </c>
      <c r="BF303" s="185">
        <f t="shared" si="5"/>
        <v>0</v>
      </c>
      <c r="BG303" s="185">
        <f t="shared" si="6"/>
        <v>0</v>
      </c>
      <c r="BH303" s="185">
        <f t="shared" si="7"/>
        <v>0</v>
      </c>
      <c r="BI303" s="185">
        <f t="shared" si="8"/>
        <v>0</v>
      </c>
      <c r="BJ303" s="17" t="s">
        <v>80</v>
      </c>
      <c r="BK303" s="185">
        <f t="shared" si="9"/>
        <v>0</v>
      </c>
      <c r="BL303" s="17" t="s">
        <v>144</v>
      </c>
      <c r="BM303" s="184" t="s">
        <v>619</v>
      </c>
    </row>
    <row r="304" spans="1:65" s="2" customFormat="1" ht="24.2" customHeight="1">
      <c r="A304" s="34"/>
      <c r="B304" s="35"/>
      <c r="C304" s="173" t="s">
        <v>411</v>
      </c>
      <c r="D304" s="173" t="s">
        <v>128</v>
      </c>
      <c r="E304" s="174" t="s">
        <v>620</v>
      </c>
      <c r="F304" s="175" t="s">
        <v>621</v>
      </c>
      <c r="G304" s="176" t="s">
        <v>362</v>
      </c>
      <c r="H304" s="177">
        <v>1</v>
      </c>
      <c r="I304" s="178"/>
      <c r="J304" s="179">
        <f t="shared" si="0"/>
        <v>0</v>
      </c>
      <c r="K304" s="175" t="s">
        <v>19</v>
      </c>
      <c r="L304" s="39"/>
      <c r="M304" s="180" t="s">
        <v>19</v>
      </c>
      <c r="N304" s="181" t="s">
        <v>43</v>
      </c>
      <c r="O304" s="64"/>
      <c r="P304" s="182">
        <f t="shared" si="1"/>
        <v>0</v>
      </c>
      <c r="Q304" s="182">
        <v>0</v>
      </c>
      <c r="R304" s="182">
        <f t="shared" si="2"/>
        <v>0</v>
      </c>
      <c r="S304" s="182">
        <v>0</v>
      </c>
      <c r="T304" s="183">
        <f t="shared" si="3"/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84" t="s">
        <v>144</v>
      </c>
      <c r="AT304" s="184" t="s">
        <v>128</v>
      </c>
      <c r="AU304" s="184" t="s">
        <v>82</v>
      </c>
      <c r="AY304" s="17" t="s">
        <v>126</v>
      </c>
      <c r="BE304" s="185">
        <f t="shared" si="4"/>
        <v>0</v>
      </c>
      <c r="BF304" s="185">
        <f t="shared" si="5"/>
        <v>0</v>
      </c>
      <c r="BG304" s="185">
        <f t="shared" si="6"/>
        <v>0</v>
      </c>
      <c r="BH304" s="185">
        <f t="shared" si="7"/>
        <v>0</v>
      </c>
      <c r="BI304" s="185">
        <f t="shared" si="8"/>
        <v>0</v>
      </c>
      <c r="BJ304" s="17" t="s">
        <v>80</v>
      </c>
      <c r="BK304" s="185">
        <f t="shared" si="9"/>
        <v>0</v>
      </c>
      <c r="BL304" s="17" t="s">
        <v>144</v>
      </c>
      <c r="BM304" s="184" t="s">
        <v>622</v>
      </c>
    </row>
    <row r="305" spans="1:65" s="2" customFormat="1" ht="16.5" customHeight="1">
      <c r="A305" s="34"/>
      <c r="B305" s="35"/>
      <c r="C305" s="173" t="s">
        <v>416</v>
      </c>
      <c r="D305" s="173" t="s">
        <v>128</v>
      </c>
      <c r="E305" s="174" t="s">
        <v>623</v>
      </c>
      <c r="F305" s="175" t="s">
        <v>624</v>
      </c>
      <c r="G305" s="176" t="s">
        <v>342</v>
      </c>
      <c r="H305" s="177">
        <v>36</v>
      </c>
      <c r="I305" s="178"/>
      <c r="J305" s="179">
        <f t="shared" si="0"/>
        <v>0</v>
      </c>
      <c r="K305" s="175" t="s">
        <v>19</v>
      </c>
      <c r="L305" s="39"/>
      <c r="M305" s="180" t="s">
        <v>19</v>
      </c>
      <c r="N305" s="181" t="s">
        <v>43</v>
      </c>
      <c r="O305" s="64"/>
      <c r="P305" s="182">
        <f t="shared" si="1"/>
        <v>0</v>
      </c>
      <c r="Q305" s="182">
        <v>0</v>
      </c>
      <c r="R305" s="182">
        <f t="shared" si="2"/>
        <v>0</v>
      </c>
      <c r="S305" s="182">
        <v>0</v>
      </c>
      <c r="T305" s="183">
        <f t="shared" si="3"/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4" t="s">
        <v>144</v>
      </c>
      <c r="AT305" s="184" t="s">
        <v>128</v>
      </c>
      <c r="AU305" s="184" t="s">
        <v>82</v>
      </c>
      <c r="AY305" s="17" t="s">
        <v>126</v>
      </c>
      <c r="BE305" s="185">
        <f t="shared" si="4"/>
        <v>0</v>
      </c>
      <c r="BF305" s="185">
        <f t="shared" si="5"/>
        <v>0</v>
      </c>
      <c r="BG305" s="185">
        <f t="shared" si="6"/>
        <v>0</v>
      </c>
      <c r="BH305" s="185">
        <f t="shared" si="7"/>
        <v>0</v>
      </c>
      <c r="BI305" s="185">
        <f t="shared" si="8"/>
        <v>0</v>
      </c>
      <c r="BJ305" s="17" t="s">
        <v>80</v>
      </c>
      <c r="BK305" s="185">
        <f t="shared" si="9"/>
        <v>0</v>
      </c>
      <c r="BL305" s="17" t="s">
        <v>144</v>
      </c>
      <c r="BM305" s="184" t="s">
        <v>625</v>
      </c>
    </row>
    <row r="306" spans="2:63" s="12" customFormat="1" ht="22.9" customHeight="1">
      <c r="B306" s="157"/>
      <c r="C306" s="158"/>
      <c r="D306" s="159" t="s">
        <v>71</v>
      </c>
      <c r="E306" s="171" t="s">
        <v>448</v>
      </c>
      <c r="F306" s="171" t="s">
        <v>449</v>
      </c>
      <c r="G306" s="158"/>
      <c r="H306" s="158"/>
      <c r="I306" s="161"/>
      <c r="J306" s="172">
        <f>BK306</f>
        <v>0</v>
      </c>
      <c r="K306" s="158"/>
      <c r="L306" s="163"/>
      <c r="M306" s="164"/>
      <c r="N306" s="165"/>
      <c r="O306" s="165"/>
      <c r="P306" s="166">
        <f>SUM(P307:P315)</f>
        <v>0</v>
      </c>
      <c r="Q306" s="165"/>
      <c r="R306" s="166">
        <f>SUM(R307:R315)</f>
        <v>0</v>
      </c>
      <c r="S306" s="165"/>
      <c r="T306" s="167">
        <f>SUM(T307:T315)</f>
        <v>0</v>
      </c>
      <c r="AR306" s="168" t="s">
        <v>80</v>
      </c>
      <c r="AT306" s="169" t="s">
        <v>71</v>
      </c>
      <c r="AU306" s="169" t="s">
        <v>80</v>
      </c>
      <c r="AY306" s="168" t="s">
        <v>126</v>
      </c>
      <c r="BK306" s="170">
        <f>SUM(BK307:BK315)</f>
        <v>0</v>
      </c>
    </row>
    <row r="307" spans="1:65" s="2" customFormat="1" ht="37.9" customHeight="1">
      <c r="A307" s="34"/>
      <c r="B307" s="35"/>
      <c r="C307" s="173" t="s">
        <v>420</v>
      </c>
      <c r="D307" s="173" t="s">
        <v>128</v>
      </c>
      <c r="E307" s="174" t="s">
        <v>451</v>
      </c>
      <c r="F307" s="175" t="s">
        <v>452</v>
      </c>
      <c r="G307" s="176" t="s">
        <v>236</v>
      </c>
      <c r="H307" s="177">
        <v>36.212</v>
      </c>
      <c r="I307" s="178"/>
      <c r="J307" s="179">
        <f>ROUND(I307*H307,2)</f>
        <v>0</v>
      </c>
      <c r="K307" s="175" t="s">
        <v>147</v>
      </c>
      <c r="L307" s="39"/>
      <c r="M307" s="180" t="s">
        <v>19</v>
      </c>
      <c r="N307" s="181" t="s">
        <v>43</v>
      </c>
      <c r="O307" s="64"/>
      <c r="P307" s="182">
        <f>O307*H307</f>
        <v>0</v>
      </c>
      <c r="Q307" s="182">
        <v>0</v>
      </c>
      <c r="R307" s="182">
        <f>Q307*H307</f>
        <v>0</v>
      </c>
      <c r="S307" s="182">
        <v>0</v>
      </c>
      <c r="T307" s="183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4" t="s">
        <v>144</v>
      </c>
      <c r="AT307" s="184" t="s">
        <v>128</v>
      </c>
      <c r="AU307" s="184" t="s">
        <v>82</v>
      </c>
      <c r="AY307" s="17" t="s">
        <v>126</v>
      </c>
      <c r="BE307" s="185">
        <f>IF(N307="základní",J307,0)</f>
        <v>0</v>
      </c>
      <c r="BF307" s="185">
        <f>IF(N307="snížená",J307,0)</f>
        <v>0</v>
      </c>
      <c r="BG307" s="185">
        <f>IF(N307="zákl. přenesená",J307,0)</f>
        <v>0</v>
      </c>
      <c r="BH307" s="185">
        <f>IF(N307="sníž. přenesená",J307,0)</f>
        <v>0</v>
      </c>
      <c r="BI307" s="185">
        <f>IF(N307="nulová",J307,0)</f>
        <v>0</v>
      </c>
      <c r="BJ307" s="17" t="s">
        <v>80</v>
      </c>
      <c r="BK307" s="185">
        <f>ROUND(I307*H307,2)</f>
        <v>0</v>
      </c>
      <c r="BL307" s="17" t="s">
        <v>144</v>
      </c>
      <c r="BM307" s="184" t="s">
        <v>626</v>
      </c>
    </row>
    <row r="308" spans="1:47" s="2" customFormat="1" ht="11.25">
      <c r="A308" s="34"/>
      <c r="B308" s="35"/>
      <c r="C308" s="36"/>
      <c r="D308" s="219" t="s">
        <v>149</v>
      </c>
      <c r="E308" s="36"/>
      <c r="F308" s="220" t="s">
        <v>454</v>
      </c>
      <c r="G308" s="36"/>
      <c r="H308" s="36"/>
      <c r="I308" s="221"/>
      <c r="J308" s="36"/>
      <c r="K308" s="36"/>
      <c r="L308" s="39"/>
      <c r="M308" s="222"/>
      <c r="N308" s="223"/>
      <c r="O308" s="64"/>
      <c r="P308" s="64"/>
      <c r="Q308" s="64"/>
      <c r="R308" s="64"/>
      <c r="S308" s="64"/>
      <c r="T308" s="65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149</v>
      </c>
      <c r="AU308" s="17" t="s">
        <v>82</v>
      </c>
    </row>
    <row r="309" spans="1:65" s="2" customFormat="1" ht="49.15" customHeight="1">
      <c r="A309" s="34"/>
      <c r="B309" s="35"/>
      <c r="C309" s="173" t="s">
        <v>424</v>
      </c>
      <c r="D309" s="173" t="s">
        <v>128</v>
      </c>
      <c r="E309" s="174" t="s">
        <v>456</v>
      </c>
      <c r="F309" s="175" t="s">
        <v>457</v>
      </c>
      <c r="G309" s="176" t="s">
        <v>236</v>
      </c>
      <c r="H309" s="177">
        <v>325.908</v>
      </c>
      <c r="I309" s="178"/>
      <c r="J309" s="179">
        <f>ROUND(I309*H309,2)</f>
        <v>0</v>
      </c>
      <c r="K309" s="175" t="s">
        <v>147</v>
      </c>
      <c r="L309" s="39"/>
      <c r="M309" s="180" t="s">
        <v>19</v>
      </c>
      <c r="N309" s="181" t="s">
        <v>43</v>
      </c>
      <c r="O309" s="64"/>
      <c r="P309" s="182">
        <f>O309*H309</f>
        <v>0</v>
      </c>
      <c r="Q309" s="182">
        <v>0</v>
      </c>
      <c r="R309" s="182">
        <f>Q309*H309</f>
        <v>0</v>
      </c>
      <c r="S309" s="182">
        <v>0</v>
      </c>
      <c r="T309" s="183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4" t="s">
        <v>144</v>
      </c>
      <c r="AT309" s="184" t="s">
        <v>128</v>
      </c>
      <c r="AU309" s="184" t="s">
        <v>82</v>
      </c>
      <c r="AY309" s="17" t="s">
        <v>126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17" t="s">
        <v>80</v>
      </c>
      <c r="BK309" s="185">
        <f>ROUND(I309*H309,2)</f>
        <v>0</v>
      </c>
      <c r="BL309" s="17" t="s">
        <v>144</v>
      </c>
      <c r="BM309" s="184" t="s">
        <v>627</v>
      </c>
    </row>
    <row r="310" spans="1:47" s="2" customFormat="1" ht="11.25">
      <c r="A310" s="34"/>
      <c r="B310" s="35"/>
      <c r="C310" s="36"/>
      <c r="D310" s="219" t="s">
        <v>149</v>
      </c>
      <c r="E310" s="36"/>
      <c r="F310" s="220" t="s">
        <v>459</v>
      </c>
      <c r="G310" s="36"/>
      <c r="H310" s="36"/>
      <c r="I310" s="221"/>
      <c r="J310" s="36"/>
      <c r="K310" s="36"/>
      <c r="L310" s="39"/>
      <c r="M310" s="222"/>
      <c r="N310" s="223"/>
      <c r="O310" s="64"/>
      <c r="P310" s="64"/>
      <c r="Q310" s="64"/>
      <c r="R310" s="64"/>
      <c r="S310" s="64"/>
      <c r="T310" s="65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149</v>
      </c>
      <c r="AU310" s="17" t="s">
        <v>82</v>
      </c>
    </row>
    <row r="311" spans="2:51" s="14" customFormat="1" ht="11.25">
      <c r="B311" s="197"/>
      <c r="C311" s="198"/>
      <c r="D311" s="188" t="s">
        <v>134</v>
      </c>
      <c r="E311" s="198"/>
      <c r="F311" s="200" t="s">
        <v>628</v>
      </c>
      <c r="G311" s="198"/>
      <c r="H311" s="201">
        <v>325.908</v>
      </c>
      <c r="I311" s="202"/>
      <c r="J311" s="198"/>
      <c r="K311" s="198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134</v>
      </c>
      <c r="AU311" s="207" t="s">
        <v>82</v>
      </c>
      <c r="AV311" s="14" t="s">
        <v>82</v>
      </c>
      <c r="AW311" s="14" t="s">
        <v>4</v>
      </c>
      <c r="AX311" s="14" t="s">
        <v>80</v>
      </c>
      <c r="AY311" s="207" t="s">
        <v>126</v>
      </c>
    </row>
    <row r="312" spans="1:65" s="2" customFormat="1" ht="24.2" customHeight="1">
      <c r="A312" s="34"/>
      <c r="B312" s="35"/>
      <c r="C312" s="173" t="s">
        <v>428</v>
      </c>
      <c r="D312" s="173" t="s">
        <v>128</v>
      </c>
      <c r="E312" s="174" t="s">
        <v>462</v>
      </c>
      <c r="F312" s="175" t="s">
        <v>463</v>
      </c>
      <c r="G312" s="176" t="s">
        <v>236</v>
      </c>
      <c r="H312" s="177">
        <v>36.212</v>
      </c>
      <c r="I312" s="178"/>
      <c r="J312" s="179">
        <f>ROUND(I312*H312,2)</f>
        <v>0</v>
      </c>
      <c r="K312" s="175" t="s">
        <v>147</v>
      </c>
      <c r="L312" s="39"/>
      <c r="M312" s="180" t="s">
        <v>19</v>
      </c>
      <c r="N312" s="181" t="s">
        <v>43</v>
      </c>
      <c r="O312" s="64"/>
      <c r="P312" s="182">
        <f>O312*H312</f>
        <v>0</v>
      </c>
      <c r="Q312" s="182">
        <v>0</v>
      </c>
      <c r="R312" s="182">
        <f>Q312*H312</f>
        <v>0</v>
      </c>
      <c r="S312" s="182">
        <v>0</v>
      </c>
      <c r="T312" s="183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84" t="s">
        <v>144</v>
      </c>
      <c r="AT312" s="184" t="s">
        <v>128</v>
      </c>
      <c r="AU312" s="184" t="s">
        <v>82</v>
      </c>
      <c r="AY312" s="17" t="s">
        <v>126</v>
      </c>
      <c r="BE312" s="185">
        <f>IF(N312="základní",J312,0)</f>
        <v>0</v>
      </c>
      <c r="BF312" s="185">
        <f>IF(N312="snížená",J312,0)</f>
        <v>0</v>
      </c>
      <c r="BG312" s="185">
        <f>IF(N312="zákl. přenesená",J312,0)</f>
        <v>0</v>
      </c>
      <c r="BH312" s="185">
        <f>IF(N312="sníž. přenesená",J312,0)</f>
        <v>0</v>
      </c>
      <c r="BI312" s="185">
        <f>IF(N312="nulová",J312,0)</f>
        <v>0</v>
      </c>
      <c r="BJ312" s="17" t="s">
        <v>80</v>
      </c>
      <c r="BK312" s="185">
        <f>ROUND(I312*H312,2)</f>
        <v>0</v>
      </c>
      <c r="BL312" s="17" t="s">
        <v>144</v>
      </c>
      <c r="BM312" s="184" t="s">
        <v>629</v>
      </c>
    </row>
    <row r="313" spans="1:47" s="2" customFormat="1" ht="11.25">
      <c r="A313" s="34"/>
      <c r="B313" s="35"/>
      <c r="C313" s="36"/>
      <c r="D313" s="219" t="s">
        <v>149</v>
      </c>
      <c r="E313" s="36"/>
      <c r="F313" s="220" t="s">
        <v>465</v>
      </c>
      <c r="G313" s="36"/>
      <c r="H313" s="36"/>
      <c r="I313" s="221"/>
      <c r="J313" s="36"/>
      <c r="K313" s="36"/>
      <c r="L313" s="39"/>
      <c r="M313" s="222"/>
      <c r="N313" s="223"/>
      <c r="O313" s="64"/>
      <c r="P313" s="64"/>
      <c r="Q313" s="64"/>
      <c r="R313" s="64"/>
      <c r="S313" s="64"/>
      <c r="T313" s="65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149</v>
      </c>
      <c r="AU313" s="17" t="s">
        <v>82</v>
      </c>
    </row>
    <row r="314" spans="1:65" s="2" customFormat="1" ht="44.25" customHeight="1">
      <c r="A314" s="34"/>
      <c r="B314" s="35"/>
      <c r="C314" s="173" t="s">
        <v>432</v>
      </c>
      <c r="D314" s="173" t="s">
        <v>128</v>
      </c>
      <c r="E314" s="174" t="s">
        <v>467</v>
      </c>
      <c r="F314" s="175" t="s">
        <v>468</v>
      </c>
      <c r="G314" s="176" t="s">
        <v>236</v>
      </c>
      <c r="H314" s="177">
        <v>36.212</v>
      </c>
      <c r="I314" s="178"/>
      <c r="J314" s="179">
        <f>ROUND(I314*H314,2)</f>
        <v>0</v>
      </c>
      <c r="K314" s="175" t="s">
        <v>147</v>
      </c>
      <c r="L314" s="39"/>
      <c r="M314" s="180" t="s">
        <v>19</v>
      </c>
      <c r="N314" s="181" t="s">
        <v>43</v>
      </c>
      <c r="O314" s="64"/>
      <c r="P314" s="182">
        <f>O314*H314</f>
        <v>0</v>
      </c>
      <c r="Q314" s="182">
        <v>0</v>
      </c>
      <c r="R314" s="182">
        <f>Q314*H314</f>
        <v>0</v>
      </c>
      <c r="S314" s="182">
        <v>0</v>
      </c>
      <c r="T314" s="183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4" t="s">
        <v>144</v>
      </c>
      <c r="AT314" s="184" t="s">
        <v>128</v>
      </c>
      <c r="AU314" s="184" t="s">
        <v>82</v>
      </c>
      <c r="AY314" s="17" t="s">
        <v>126</v>
      </c>
      <c r="BE314" s="185">
        <f>IF(N314="základní",J314,0)</f>
        <v>0</v>
      </c>
      <c r="BF314" s="185">
        <f>IF(N314="snížená",J314,0)</f>
        <v>0</v>
      </c>
      <c r="BG314" s="185">
        <f>IF(N314="zákl. přenesená",J314,0)</f>
        <v>0</v>
      </c>
      <c r="BH314" s="185">
        <f>IF(N314="sníž. přenesená",J314,0)</f>
        <v>0</v>
      </c>
      <c r="BI314" s="185">
        <f>IF(N314="nulová",J314,0)</f>
        <v>0</v>
      </c>
      <c r="BJ314" s="17" t="s">
        <v>80</v>
      </c>
      <c r="BK314" s="185">
        <f>ROUND(I314*H314,2)</f>
        <v>0</v>
      </c>
      <c r="BL314" s="17" t="s">
        <v>144</v>
      </c>
      <c r="BM314" s="184" t="s">
        <v>630</v>
      </c>
    </row>
    <row r="315" spans="1:47" s="2" customFormat="1" ht="11.25">
      <c r="A315" s="34"/>
      <c r="B315" s="35"/>
      <c r="C315" s="36"/>
      <c r="D315" s="219" t="s">
        <v>149</v>
      </c>
      <c r="E315" s="36"/>
      <c r="F315" s="220" t="s">
        <v>470</v>
      </c>
      <c r="G315" s="36"/>
      <c r="H315" s="36"/>
      <c r="I315" s="221"/>
      <c r="J315" s="36"/>
      <c r="K315" s="36"/>
      <c r="L315" s="39"/>
      <c r="M315" s="222"/>
      <c r="N315" s="223"/>
      <c r="O315" s="64"/>
      <c r="P315" s="64"/>
      <c r="Q315" s="64"/>
      <c r="R315" s="64"/>
      <c r="S315" s="64"/>
      <c r="T315" s="65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149</v>
      </c>
      <c r="AU315" s="17" t="s">
        <v>82</v>
      </c>
    </row>
    <row r="316" spans="2:63" s="12" customFormat="1" ht="22.9" customHeight="1">
      <c r="B316" s="157"/>
      <c r="C316" s="158"/>
      <c r="D316" s="159" t="s">
        <v>71</v>
      </c>
      <c r="E316" s="171" t="s">
        <v>471</v>
      </c>
      <c r="F316" s="171" t="s">
        <v>472</v>
      </c>
      <c r="G316" s="158"/>
      <c r="H316" s="158"/>
      <c r="I316" s="161"/>
      <c r="J316" s="172">
        <f>BK316</f>
        <v>0</v>
      </c>
      <c r="K316" s="158"/>
      <c r="L316" s="163"/>
      <c r="M316" s="164"/>
      <c r="N316" s="165"/>
      <c r="O316" s="165"/>
      <c r="P316" s="166">
        <f>SUM(P317:P318)</f>
        <v>0</v>
      </c>
      <c r="Q316" s="165"/>
      <c r="R316" s="166">
        <f>SUM(R317:R318)</f>
        <v>0</v>
      </c>
      <c r="S316" s="165"/>
      <c r="T316" s="167">
        <f>SUM(T317:T318)</f>
        <v>0</v>
      </c>
      <c r="AR316" s="168" t="s">
        <v>80</v>
      </c>
      <c r="AT316" s="169" t="s">
        <v>71</v>
      </c>
      <c r="AU316" s="169" t="s">
        <v>80</v>
      </c>
      <c r="AY316" s="168" t="s">
        <v>126</v>
      </c>
      <c r="BK316" s="170">
        <f>SUM(BK317:BK318)</f>
        <v>0</v>
      </c>
    </row>
    <row r="317" spans="1:65" s="2" customFormat="1" ht="37.9" customHeight="1">
      <c r="A317" s="34"/>
      <c r="B317" s="35"/>
      <c r="C317" s="173" t="s">
        <v>436</v>
      </c>
      <c r="D317" s="173" t="s">
        <v>128</v>
      </c>
      <c r="E317" s="174" t="s">
        <v>474</v>
      </c>
      <c r="F317" s="175" t="s">
        <v>475</v>
      </c>
      <c r="G317" s="176" t="s">
        <v>236</v>
      </c>
      <c r="H317" s="177">
        <v>130.781</v>
      </c>
      <c r="I317" s="178"/>
      <c r="J317" s="179">
        <f>ROUND(I317*H317,2)</f>
        <v>0</v>
      </c>
      <c r="K317" s="175" t="s">
        <v>147</v>
      </c>
      <c r="L317" s="39"/>
      <c r="M317" s="180" t="s">
        <v>19</v>
      </c>
      <c r="N317" s="181" t="s">
        <v>43</v>
      </c>
      <c r="O317" s="64"/>
      <c r="P317" s="182">
        <f>O317*H317</f>
        <v>0</v>
      </c>
      <c r="Q317" s="182">
        <v>0</v>
      </c>
      <c r="R317" s="182">
        <f>Q317*H317</f>
        <v>0</v>
      </c>
      <c r="S317" s="182">
        <v>0</v>
      </c>
      <c r="T317" s="183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4" t="s">
        <v>144</v>
      </c>
      <c r="AT317" s="184" t="s">
        <v>128</v>
      </c>
      <c r="AU317" s="184" t="s">
        <v>82</v>
      </c>
      <c r="AY317" s="17" t="s">
        <v>126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17" t="s">
        <v>80</v>
      </c>
      <c r="BK317" s="185">
        <f>ROUND(I317*H317,2)</f>
        <v>0</v>
      </c>
      <c r="BL317" s="17" t="s">
        <v>144</v>
      </c>
      <c r="BM317" s="184" t="s">
        <v>631</v>
      </c>
    </row>
    <row r="318" spans="1:47" s="2" customFormat="1" ht="11.25">
      <c r="A318" s="34"/>
      <c r="B318" s="35"/>
      <c r="C318" s="36"/>
      <c r="D318" s="219" t="s">
        <v>149</v>
      </c>
      <c r="E318" s="36"/>
      <c r="F318" s="220" t="s">
        <v>477</v>
      </c>
      <c r="G318" s="36"/>
      <c r="H318" s="36"/>
      <c r="I318" s="221"/>
      <c r="J318" s="36"/>
      <c r="K318" s="36"/>
      <c r="L318" s="39"/>
      <c r="M318" s="222"/>
      <c r="N318" s="223"/>
      <c r="O318" s="64"/>
      <c r="P318" s="64"/>
      <c r="Q318" s="64"/>
      <c r="R318" s="64"/>
      <c r="S318" s="64"/>
      <c r="T318" s="65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149</v>
      </c>
      <c r="AU318" s="17" t="s">
        <v>82</v>
      </c>
    </row>
    <row r="319" spans="2:63" s="12" customFormat="1" ht="25.9" customHeight="1">
      <c r="B319" s="157"/>
      <c r="C319" s="158"/>
      <c r="D319" s="159" t="s">
        <v>71</v>
      </c>
      <c r="E319" s="160" t="s">
        <v>478</v>
      </c>
      <c r="F319" s="160" t="s">
        <v>479</v>
      </c>
      <c r="G319" s="158"/>
      <c r="H319" s="158"/>
      <c r="I319" s="161"/>
      <c r="J319" s="162">
        <f>BK319</f>
        <v>0</v>
      </c>
      <c r="K319" s="158"/>
      <c r="L319" s="163"/>
      <c r="M319" s="164"/>
      <c r="N319" s="165"/>
      <c r="O319" s="165"/>
      <c r="P319" s="166">
        <f>P320</f>
        <v>0</v>
      </c>
      <c r="Q319" s="165"/>
      <c r="R319" s="166">
        <f>R320</f>
        <v>0</v>
      </c>
      <c r="S319" s="165"/>
      <c r="T319" s="167">
        <f>T320</f>
        <v>0.06901999999999998</v>
      </c>
      <c r="AR319" s="168" t="s">
        <v>82</v>
      </c>
      <c r="AT319" s="169" t="s">
        <v>71</v>
      </c>
      <c r="AU319" s="169" t="s">
        <v>72</v>
      </c>
      <c r="AY319" s="168" t="s">
        <v>126</v>
      </c>
      <c r="BK319" s="170">
        <f>BK320</f>
        <v>0</v>
      </c>
    </row>
    <row r="320" spans="2:63" s="12" customFormat="1" ht="22.9" customHeight="1">
      <c r="B320" s="157"/>
      <c r="C320" s="158"/>
      <c r="D320" s="159" t="s">
        <v>71</v>
      </c>
      <c r="E320" s="171" t="s">
        <v>480</v>
      </c>
      <c r="F320" s="171" t="s">
        <v>481</v>
      </c>
      <c r="G320" s="158"/>
      <c r="H320" s="158"/>
      <c r="I320" s="161"/>
      <c r="J320" s="172">
        <f>BK320</f>
        <v>0</v>
      </c>
      <c r="K320" s="158"/>
      <c r="L320" s="163"/>
      <c r="M320" s="164"/>
      <c r="N320" s="165"/>
      <c r="O320" s="165"/>
      <c r="P320" s="166">
        <f>SUM(P321:P327)</f>
        <v>0</v>
      </c>
      <c r="Q320" s="165"/>
      <c r="R320" s="166">
        <f>SUM(R321:R327)</f>
        <v>0</v>
      </c>
      <c r="S320" s="165"/>
      <c r="T320" s="167">
        <f>SUM(T321:T327)</f>
        <v>0.06901999999999998</v>
      </c>
      <c r="AR320" s="168" t="s">
        <v>82</v>
      </c>
      <c r="AT320" s="169" t="s">
        <v>71</v>
      </c>
      <c r="AU320" s="169" t="s">
        <v>80</v>
      </c>
      <c r="AY320" s="168" t="s">
        <v>126</v>
      </c>
      <c r="BK320" s="170">
        <f>SUM(BK321:BK327)</f>
        <v>0</v>
      </c>
    </row>
    <row r="321" spans="1:65" s="2" customFormat="1" ht="16.5" customHeight="1">
      <c r="A321" s="34"/>
      <c r="B321" s="35"/>
      <c r="C321" s="173" t="s">
        <v>440</v>
      </c>
      <c r="D321" s="173" t="s">
        <v>128</v>
      </c>
      <c r="E321" s="174" t="s">
        <v>483</v>
      </c>
      <c r="F321" s="175" t="s">
        <v>632</v>
      </c>
      <c r="G321" s="176" t="s">
        <v>131</v>
      </c>
      <c r="H321" s="177">
        <v>2.8</v>
      </c>
      <c r="I321" s="178"/>
      <c r="J321" s="179">
        <f>ROUND(I321*H321,2)</f>
        <v>0</v>
      </c>
      <c r="K321" s="175" t="s">
        <v>147</v>
      </c>
      <c r="L321" s="39"/>
      <c r="M321" s="180" t="s">
        <v>19</v>
      </c>
      <c r="N321" s="181" t="s">
        <v>43</v>
      </c>
      <c r="O321" s="64"/>
      <c r="P321" s="182">
        <f>O321*H321</f>
        <v>0</v>
      </c>
      <c r="Q321" s="182">
        <v>0</v>
      </c>
      <c r="R321" s="182">
        <f>Q321*H321</f>
        <v>0</v>
      </c>
      <c r="S321" s="182">
        <v>0.02465</v>
      </c>
      <c r="T321" s="183">
        <f>S321*H321</f>
        <v>0.06901999999999998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84" t="s">
        <v>252</v>
      </c>
      <c r="AT321" s="184" t="s">
        <v>128</v>
      </c>
      <c r="AU321" s="184" t="s">
        <v>82</v>
      </c>
      <c r="AY321" s="17" t="s">
        <v>126</v>
      </c>
      <c r="BE321" s="185">
        <f>IF(N321="základní",J321,0)</f>
        <v>0</v>
      </c>
      <c r="BF321" s="185">
        <f>IF(N321="snížená",J321,0)</f>
        <v>0</v>
      </c>
      <c r="BG321" s="185">
        <f>IF(N321="zákl. přenesená",J321,0)</f>
        <v>0</v>
      </c>
      <c r="BH321" s="185">
        <f>IF(N321="sníž. přenesená",J321,0)</f>
        <v>0</v>
      </c>
      <c r="BI321" s="185">
        <f>IF(N321="nulová",J321,0)</f>
        <v>0</v>
      </c>
      <c r="BJ321" s="17" t="s">
        <v>80</v>
      </c>
      <c r="BK321" s="185">
        <f>ROUND(I321*H321,2)</f>
        <v>0</v>
      </c>
      <c r="BL321" s="17" t="s">
        <v>252</v>
      </c>
      <c r="BM321" s="184" t="s">
        <v>633</v>
      </c>
    </row>
    <row r="322" spans="1:47" s="2" customFormat="1" ht="11.25">
      <c r="A322" s="34"/>
      <c r="B322" s="35"/>
      <c r="C322" s="36"/>
      <c r="D322" s="219" t="s">
        <v>149</v>
      </c>
      <c r="E322" s="36"/>
      <c r="F322" s="220" t="s">
        <v>486</v>
      </c>
      <c r="G322" s="36"/>
      <c r="H322" s="36"/>
      <c r="I322" s="221"/>
      <c r="J322" s="36"/>
      <c r="K322" s="36"/>
      <c r="L322" s="39"/>
      <c r="M322" s="222"/>
      <c r="N322" s="223"/>
      <c r="O322" s="64"/>
      <c r="P322" s="64"/>
      <c r="Q322" s="64"/>
      <c r="R322" s="64"/>
      <c r="S322" s="64"/>
      <c r="T322" s="65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149</v>
      </c>
      <c r="AU322" s="17" t="s">
        <v>82</v>
      </c>
    </row>
    <row r="323" spans="2:51" s="13" customFormat="1" ht="11.25">
      <c r="B323" s="186"/>
      <c r="C323" s="187"/>
      <c r="D323" s="188" t="s">
        <v>134</v>
      </c>
      <c r="E323" s="189" t="s">
        <v>19</v>
      </c>
      <c r="F323" s="190" t="s">
        <v>487</v>
      </c>
      <c r="G323" s="187"/>
      <c r="H323" s="189" t="s">
        <v>19</v>
      </c>
      <c r="I323" s="191"/>
      <c r="J323" s="187"/>
      <c r="K323" s="187"/>
      <c r="L323" s="192"/>
      <c r="M323" s="193"/>
      <c r="N323" s="194"/>
      <c r="O323" s="194"/>
      <c r="P323" s="194"/>
      <c r="Q323" s="194"/>
      <c r="R323" s="194"/>
      <c r="S323" s="194"/>
      <c r="T323" s="195"/>
      <c r="AT323" s="196" t="s">
        <v>134</v>
      </c>
      <c r="AU323" s="196" t="s">
        <v>82</v>
      </c>
      <c r="AV323" s="13" t="s">
        <v>80</v>
      </c>
      <c r="AW323" s="13" t="s">
        <v>33</v>
      </c>
      <c r="AX323" s="13" t="s">
        <v>72</v>
      </c>
      <c r="AY323" s="196" t="s">
        <v>126</v>
      </c>
    </row>
    <row r="324" spans="2:51" s="14" customFormat="1" ht="11.25">
      <c r="B324" s="197"/>
      <c r="C324" s="198"/>
      <c r="D324" s="188" t="s">
        <v>134</v>
      </c>
      <c r="E324" s="199" t="s">
        <v>19</v>
      </c>
      <c r="F324" s="200" t="s">
        <v>634</v>
      </c>
      <c r="G324" s="198"/>
      <c r="H324" s="201">
        <v>2.8</v>
      </c>
      <c r="I324" s="202"/>
      <c r="J324" s="198"/>
      <c r="K324" s="198"/>
      <c r="L324" s="203"/>
      <c r="M324" s="204"/>
      <c r="N324" s="205"/>
      <c r="O324" s="205"/>
      <c r="P324" s="205"/>
      <c r="Q324" s="205"/>
      <c r="R324" s="205"/>
      <c r="S324" s="205"/>
      <c r="T324" s="206"/>
      <c r="AT324" s="207" t="s">
        <v>134</v>
      </c>
      <c r="AU324" s="207" t="s">
        <v>82</v>
      </c>
      <c r="AV324" s="14" t="s">
        <v>82</v>
      </c>
      <c r="AW324" s="14" t="s">
        <v>33</v>
      </c>
      <c r="AX324" s="14" t="s">
        <v>72</v>
      </c>
      <c r="AY324" s="207" t="s">
        <v>126</v>
      </c>
    </row>
    <row r="325" spans="2:51" s="15" customFormat="1" ht="11.25">
      <c r="B325" s="208"/>
      <c r="C325" s="209"/>
      <c r="D325" s="188" t="s">
        <v>134</v>
      </c>
      <c r="E325" s="210" t="s">
        <v>19</v>
      </c>
      <c r="F325" s="211" t="s">
        <v>143</v>
      </c>
      <c r="G325" s="209"/>
      <c r="H325" s="212">
        <v>2.8</v>
      </c>
      <c r="I325" s="213"/>
      <c r="J325" s="209"/>
      <c r="K325" s="209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134</v>
      </c>
      <c r="AU325" s="218" t="s">
        <v>82</v>
      </c>
      <c r="AV325" s="15" t="s">
        <v>144</v>
      </c>
      <c r="AW325" s="15" t="s">
        <v>33</v>
      </c>
      <c r="AX325" s="15" t="s">
        <v>80</v>
      </c>
      <c r="AY325" s="218" t="s">
        <v>126</v>
      </c>
    </row>
    <row r="326" spans="1:65" s="2" customFormat="1" ht="44.25" customHeight="1">
      <c r="A326" s="34"/>
      <c r="B326" s="35"/>
      <c r="C326" s="173" t="s">
        <v>444</v>
      </c>
      <c r="D326" s="173" t="s">
        <v>128</v>
      </c>
      <c r="E326" s="174" t="s">
        <v>490</v>
      </c>
      <c r="F326" s="175" t="s">
        <v>491</v>
      </c>
      <c r="G326" s="176" t="s">
        <v>492</v>
      </c>
      <c r="H326" s="234"/>
      <c r="I326" s="178"/>
      <c r="J326" s="179">
        <f>ROUND(I326*H326,2)</f>
        <v>0</v>
      </c>
      <c r="K326" s="175" t="s">
        <v>147</v>
      </c>
      <c r="L326" s="39"/>
      <c r="M326" s="180" t="s">
        <v>19</v>
      </c>
      <c r="N326" s="181" t="s">
        <v>43</v>
      </c>
      <c r="O326" s="64"/>
      <c r="P326" s="182">
        <f>O326*H326</f>
        <v>0</v>
      </c>
      <c r="Q326" s="182">
        <v>0</v>
      </c>
      <c r="R326" s="182">
        <f>Q326*H326</f>
        <v>0</v>
      </c>
      <c r="S326" s="182">
        <v>0</v>
      </c>
      <c r="T326" s="183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4" t="s">
        <v>252</v>
      </c>
      <c r="AT326" s="184" t="s">
        <v>128</v>
      </c>
      <c r="AU326" s="184" t="s">
        <v>82</v>
      </c>
      <c r="AY326" s="17" t="s">
        <v>126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17" t="s">
        <v>80</v>
      </c>
      <c r="BK326" s="185">
        <f>ROUND(I326*H326,2)</f>
        <v>0</v>
      </c>
      <c r="BL326" s="17" t="s">
        <v>252</v>
      </c>
      <c r="BM326" s="184" t="s">
        <v>635</v>
      </c>
    </row>
    <row r="327" spans="1:47" s="2" customFormat="1" ht="11.25">
      <c r="A327" s="34"/>
      <c r="B327" s="35"/>
      <c r="C327" s="36"/>
      <c r="D327" s="219" t="s">
        <v>149</v>
      </c>
      <c r="E327" s="36"/>
      <c r="F327" s="220" t="s">
        <v>494</v>
      </c>
      <c r="G327" s="36"/>
      <c r="H327" s="36"/>
      <c r="I327" s="221"/>
      <c r="J327" s="36"/>
      <c r="K327" s="36"/>
      <c r="L327" s="39"/>
      <c r="M327" s="235"/>
      <c r="N327" s="236"/>
      <c r="O327" s="237"/>
      <c r="P327" s="237"/>
      <c r="Q327" s="237"/>
      <c r="R327" s="237"/>
      <c r="S327" s="237"/>
      <c r="T327" s="238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149</v>
      </c>
      <c r="AU327" s="17" t="s">
        <v>82</v>
      </c>
    </row>
    <row r="328" spans="1:31" s="2" customFormat="1" ht="6.95" customHeight="1">
      <c r="A328" s="34"/>
      <c r="B328" s="47"/>
      <c r="C328" s="48"/>
      <c r="D328" s="48"/>
      <c r="E328" s="48"/>
      <c r="F328" s="48"/>
      <c r="G328" s="48"/>
      <c r="H328" s="48"/>
      <c r="I328" s="48"/>
      <c r="J328" s="48"/>
      <c r="K328" s="48"/>
      <c r="L328" s="39"/>
      <c r="M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</row>
  </sheetData>
  <sheetProtection algorithmName="SHA-512" hashValue="7iGcJCyI6+4AS1UxaTnJD/pe0jgTwTRmQLE4moJdjcrdUFfQRP7+aL8Z+U8mmG5h2bf9mNpyXNfH0gclMozY+Q==" saltValue="cy6wTCf4OcmxutW7oOEOdhCW0qyhFBxcC07kAXGj2MOkEdK3K9zlUmUwZJbYejABtbI2Bn+RPKE6/ccJK/r3fg==" spinCount="100000" sheet="1" objects="1" scenarios="1" formatColumns="0" formatRows="0" autoFilter="0"/>
  <autoFilter ref="C88:K32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2_02/111301111"/>
    <hyperlink ref="F102" r:id="rId2" display="https://podminky.urs.cz/item/CS_URS_2022_02/113106171"/>
    <hyperlink ref="F110" r:id="rId3" display="https://podminky.urs.cz/item/CS_URS_2022_02/113202111"/>
    <hyperlink ref="F117" r:id="rId4" display="https://podminky.urs.cz/item/CS_URS_2022_02/122251101"/>
    <hyperlink ref="F130" r:id="rId5" display="https://podminky.urs.cz/item/CS_URS_2022_02/129951121"/>
    <hyperlink ref="F137" r:id="rId6" display="https://podminky.urs.cz/item/CS_URS_2022_02/131212531"/>
    <hyperlink ref="F142" r:id="rId7" display="https://podminky.urs.cz/item/CS_URS_2022_02/162251102"/>
    <hyperlink ref="F154" r:id="rId8" display="https://podminky.urs.cz/item/CS_URS_2022_02/174112101"/>
    <hyperlink ref="F166" r:id="rId9" display="https://podminky.urs.cz/item/CS_URS_2022_02/174111101"/>
    <hyperlink ref="F171" r:id="rId10" display="https://podminky.urs.cz/item/CS_URS_2022_02/181951112"/>
    <hyperlink ref="F176" r:id="rId11" display="https://podminky.urs.cz/item/CS_URS_2022_02/171152501"/>
    <hyperlink ref="F185" r:id="rId12" display="https://podminky.urs.cz/item/CS_URS_2022_02/162751117"/>
    <hyperlink ref="F199" r:id="rId13" display="https://podminky.urs.cz/item/CS_URS_2022_02/564731101"/>
    <hyperlink ref="F204" r:id="rId14" display="https://podminky.urs.cz/item/CS_URS_2022_02/564750101"/>
    <hyperlink ref="F212" r:id="rId15" display="https://podminky.urs.cz/item/CS_URS_2022_02/564801011"/>
    <hyperlink ref="F217" r:id="rId16" display="https://podminky.urs.cz/item/CS_URS_2022_02/564801012"/>
    <hyperlink ref="F223" r:id="rId17" display="https://podminky.urs.cz/item/CS_URS_2022_02/564851011"/>
    <hyperlink ref="F229" r:id="rId18" display="https://podminky.urs.cz/item/CS_URS_2022_02/566901133"/>
    <hyperlink ref="F234" r:id="rId19" display="https://podminky.urs.cz/item/CS_URS_2022_02/577134031"/>
    <hyperlink ref="F239" r:id="rId20" display="https://podminky.urs.cz/item/CS_URS_2022_02/577145032"/>
    <hyperlink ref="F244" r:id="rId21" display="https://podminky.urs.cz/item/CS_URS_2022_02/579221212"/>
    <hyperlink ref="F249" r:id="rId22" display="https://podminky.urs.cz/item/CS_URS_2022_02/596211210"/>
    <hyperlink ref="F255" r:id="rId23" display="https://podminky.urs.cz/item/CS_URS_2022_02/596211110"/>
    <hyperlink ref="F265" r:id="rId24" display="https://podminky.urs.cz/item/CS_URS_2022_02/596911111"/>
    <hyperlink ref="F277" r:id="rId25" display="https://podminky.urs.cz/item/CS_URS_2022_02/637121113"/>
    <hyperlink ref="F283" r:id="rId26" display="https://podminky.urs.cz/item/CS_URS_2022_02/916231213"/>
    <hyperlink ref="F308" r:id="rId27" display="https://podminky.urs.cz/item/CS_URS_2022_02/997221571"/>
    <hyperlink ref="F310" r:id="rId28" display="https://podminky.urs.cz/item/CS_URS_2022_02/997221579"/>
    <hyperlink ref="F313" r:id="rId29" display="https://podminky.urs.cz/item/CS_URS_2022_02/997221611"/>
    <hyperlink ref="F315" r:id="rId30" display="https://podminky.urs.cz/item/CS_URS_2022_02/997013631"/>
    <hyperlink ref="F318" r:id="rId31" display="https://podminky.urs.cz/item/CS_URS_2022_02/998223011"/>
    <hyperlink ref="F322" r:id="rId32" display="https://podminky.urs.cz/item/CS_URS_2022_02/766411811"/>
    <hyperlink ref="F327" r:id="rId33" display="https://podminky.urs.cz/item/CS_URS_2022_02/99876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88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 hidden="1">
      <c r="B4" s="20"/>
      <c r="D4" s="103" t="s">
        <v>92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80" t="str">
        <f>'Rekapitulace stavby'!K6</f>
        <v>Úpravy zahrady MŠ Komenského, p.č. 124/1/,676 - 1.etapa</v>
      </c>
      <c r="F7" s="281"/>
      <c r="G7" s="281"/>
      <c r="H7" s="281"/>
      <c r="L7" s="20"/>
    </row>
    <row r="8" spans="1:31" s="2" customFormat="1" ht="12" customHeight="1" hidden="1">
      <c r="A8" s="34"/>
      <c r="B8" s="39"/>
      <c r="C8" s="34"/>
      <c r="D8" s="105" t="s">
        <v>93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2" t="s">
        <v>636</v>
      </c>
      <c r="F9" s="283"/>
      <c r="G9" s="283"/>
      <c r="H9" s="28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6. 4. 2023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4" t="str">
        <f>'Rekapitulace stavby'!E14</f>
        <v>Vyplň údaj</v>
      </c>
      <c r="F18" s="285"/>
      <c r="G18" s="285"/>
      <c r="H18" s="285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86" t="s">
        <v>19</v>
      </c>
      <c r="F27" s="286"/>
      <c r="G27" s="286"/>
      <c r="H27" s="28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ROUND(J91,2)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42</v>
      </c>
      <c r="E33" s="105" t="s">
        <v>43</v>
      </c>
      <c r="F33" s="117">
        <f>ROUND((SUM(BE91:BE192)),2)</f>
        <v>0</v>
      </c>
      <c r="G33" s="34"/>
      <c r="H33" s="34"/>
      <c r="I33" s="118">
        <v>0.21</v>
      </c>
      <c r="J33" s="117">
        <f>ROUND(((SUM(BE91:BE192))*I33),2)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44</v>
      </c>
      <c r="F34" s="117">
        <f>ROUND((SUM(BF91:BF192)),2)</f>
        <v>0</v>
      </c>
      <c r="G34" s="34"/>
      <c r="H34" s="34"/>
      <c r="I34" s="118">
        <v>0.15</v>
      </c>
      <c r="J34" s="117">
        <f>ROUND(((SUM(BF91:BF192))*I34),2)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ROUND((SUM(BG91:BG192)),2)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ROUND((SUM(BH91:BH192)),2)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ROUND((SUM(BI91:BI192)),2)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95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7" t="str">
        <f>E7</f>
        <v>Úpravy zahrady MŠ Komenského, p.č. 124/1/,676 - 1.etapa</v>
      </c>
      <c r="F48" s="288"/>
      <c r="G48" s="288"/>
      <c r="H48" s="28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93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40" t="str">
        <f>E9</f>
        <v>04 - Vstup do objektu</v>
      </c>
      <c r="F50" s="289"/>
      <c r="G50" s="289"/>
      <c r="H50" s="28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Nový Jičín</v>
      </c>
      <c r="G52" s="36"/>
      <c r="H52" s="36"/>
      <c r="I52" s="29" t="s">
        <v>23</v>
      </c>
      <c r="J52" s="59" t="str">
        <f>IF(J12="","",J12)</f>
        <v>6. 4. 2023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Město Nový Jičín</v>
      </c>
      <c r="G54" s="36"/>
      <c r="H54" s="36"/>
      <c r="I54" s="29" t="s">
        <v>31</v>
      </c>
      <c r="J54" s="32" t="str">
        <f>E21</f>
        <v>ing. arch. Tomáš Kudělka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96</v>
      </c>
      <c r="D57" s="131"/>
      <c r="E57" s="131"/>
      <c r="F57" s="131"/>
      <c r="G57" s="131"/>
      <c r="H57" s="131"/>
      <c r="I57" s="131"/>
      <c r="J57" s="132" t="s">
        <v>97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J91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98</v>
      </c>
    </row>
    <row r="60" spans="2:12" s="9" customFormat="1" ht="24.95" customHeight="1">
      <c r="B60" s="134"/>
      <c r="C60" s="135"/>
      <c r="D60" s="136" t="s">
        <v>99</v>
      </c>
      <c r="E60" s="137"/>
      <c r="F60" s="137"/>
      <c r="G60" s="137"/>
      <c r="H60" s="137"/>
      <c r="I60" s="137"/>
      <c r="J60" s="138">
        <f>J92</f>
        <v>0</v>
      </c>
      <c r="K60" s="135"/>
      <c r="L60" s="139"/>
    </row>
    <row r="61" spans="2:12" s="10" customFormat="1" ht="19.9" customHeight="1">
      <c r="B61" s="140"/>
      <c r="C61" s="141"/>
      <c r="D61" s="142" t="s">
        <v>100</v>
      </c>
      <c r="E61" s="143"/>
      <c r="F61" s="143"/>
      <c r="G61" s="143"/>
      <c r="H61" s="143"/>
      <c r="I61" s="143"/>
      <c r="J61" s="144">
        <f>J93</f>
        <v>0</v>
      </c>
      <c r="K61" s="141"/>
      <c r="L61" s="145"/>
    </row>
    <row r="62" spans="2:12" s="10" customFormat="1" ht="19.9" customHeight="1">
      <c r="B62" s="140"/>
      <c r="C62" s="141"/>
      <c r="D62" s="142" t="s">
        <v>101</v>
      </c>
      <c r="E62" s="143"/>
      <c r="F62" s="143"/>
      <c r="G62" s="143"/>
      <c r="H62" s="143"/>
      <c r="I62" s="143"/>
      <c r="J62" s="144">
        <f>J107</f>
        <v>0</v>
      </c>
      <c r="K62" s="141"/>
      <c r="L62" s="145"/>
    </row>
    <row r="63" spans="2:12" s="10" customFormat="1" ht="19.9" customHeight="1">
      <c r="B63" s="140"/>
      <c r="C63" s="141"/>
      <c r="D63" s="142" t="s">
        <v>637</v>
      </c>
      <c r="E63" s="143"/>
      <c r="F63" s="143"/>
      <c r="G63" s="143"/>
      <c r="H63" s="143"/>
      <c r="I63" s="143"/>
      <c r="J63" s="144">
        <f>J113</f>
        <v>0</v>
      </c>
      <c r="K63" s="141"/>
      <c r="L63" s="145"/>
    </row>
    <row r="64" spans="2:12" s="10" customFormat="1" ht="19.9" customHeight="1">
      <c r="B64" s="140"/>
      <c r="C64" s="141"/>
      <c r="D64" s="142" t="s">
        <v>638</v>
      </c>
      <c r="E64" s="143"/>
      <c r="F64" s="143"/>
      <c r="G64" s="143"/>
      <c r="H64" s="143"/>
      <c r="I64" s="143"/>
      <c r="J64" s="144">
        <f>J125</f>
        <v>0</v>
      </c>
      <c r="K64" s="141"/>
      <c r="L64" s="145"/>
    </row>
    <row r="65" spans="2:12" s="10" customFormat="1" ht="19.9" customHeight="1">
      <c r="B65" s="140"/>
      <c r="C65" s="141"/>
      <c r="D65" s="142" t="s">
        <v>103</v>
      </c>
      <c r="E65" s="143"/>
      <c r="F65" s="143"/>
      <c r="G65" s="143"/>
      <c r="H65" s="143"/>
      <c r="I65" s="143"/>
      <c r="J65" s="144">
        <f>J126</f>
        <v>0</v>
      </c>
      <c r="K65" s="141"/>
      <c r="L65" s="145"/>
    </row>
    <row r="66" spans="2:12" s="10" customFormat="1" ht="19.9" customHeight="1">
      <c r="B66" s="140"/>
      <c r="C66" s="141"/>
      <c r="D66" s="142" t="s">
        <v>105</v>
      </c>
      <c r="E66" s="143"/>
      <c r="F66" s="143"/>
      <c r="G66" s="143"/>
      <c r="H66" s="143"/>
      <c r="I66" s="143"/>
      <c r="J66" s="144">
        <f>J137</f>
        <v>0</v>
      </c>
      <c r="K66" s="141"/>
      <c r="L66" s="145"/>
    </row>
    <row r="67" spans="2:12" s="10" customFormat="1" ht="19.9" customHeight="1">
      <c r="B67" s="140"/>
      <c r="C67" s="141"/>
      <c r="D67" s="142" t="s">
        <v>107</v>
      </c>
      <c r="E67" s="143"/>
      <c r="F67" s="143"/>
      <c r="G67" s="143"/>
      <c r="H67" s="143"/>
      <c r="I67" s="143"/>
      <c r="J67" s="144">
        <f>J155</f>
        <v>0</v>
      </c>
      <c r="K67" s="141"/>
      <c r="L67" s="145"/>
    </row>
    <row r="68" spans="2:12" s="10" customFormat="1" ht="19.9" customHeight="1">
      <c r="B68" s="140"/>
      <c r="C68" s="141"/>
      <c r="D68" s="142" t="s">
        <v>108</v>
      </c>
      <c r="E68" s="143"/>
      <c r="F68" s="143"/>
      <c r="G68" s="143"/>
      <c r="H68" s="143"/>
      <c r="I68" s="143"/>
      <c r="J68" s="144">
        <f>J167</f>
        <v>0</v>
      </c>
      <c r="K68" s="141"/>
      <c r="L68" s="145"/>
    </row>
    <row r="69" spans="2:12" s="9" customFormat="1" ht="24.95" customHeight="1">
      <c r="B69" s="134"/>
      <c r="C69" s="135"/>
      <c r="D69" s="136" t="s">
        <v>109</v>
      </c>
      <c r="E69" s="137"/>
      <c r="F69" s="137"/>
      <c r="G69" s="137"/>
      <c r="H69" s="137"/>
      <c r="I69" s="137"/>
      <c r="J69" s="138">
        <f>J170</f>
        <v>0</v>
      </c>
      <c r="K69" s="135"/>
      <c r="L69" s="139"/>
    </row>
    <row r="70" spans="2:12" s="10" customFormat="1" ht="19.9" customHeight="1">
      <c r="B70" s="140"/>
      <c r="C70" s="141"/>
      <c r="D70" s="142" t="s">
        <v>639</v>
      </c>
      <c r="E70" s="143"/>
      <c r="F70" s="143"/>
      <c r="G70" s="143"/>
      <c r="H70" s="143"/>
      <c r="I70" s="143"/>
      <c r="J70" s="144">
        <f>J171</f>
        <v>0</v>
      </c>
      <c r="K70" s="141"/>
      <c r="L70" s="145"/>
    </row>
    <row r="71" spans="2:12" s="10" customFormat="1" ht="19.9" customHeight="1">
      <c r="B71" s="140"/>
      <c r="C71" s="141"/>
      <c r="D71" s="142" t="s">
        <v>640</v>
      </c>
      <c r="E71" s="143"/>
      <c r="F71" s="143"/>
      <c r="G71" s="143"/>
      <c r="H71" s="143"/>
      <c r="I71" s="143"/>
      <c r="J71" s="144">
        <f>J185</f>
        <v>0</v>
      </c>
      <c r="K71" s="141"/>
      <c r="L71" s="145"/>
    </row>
    <row r="72" spans="1:31" s="2" customFormat="1" ht="21.7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47"/>
      <c r="C73" s="48"/>
      <c r="D73" s="48"/>
      <c r="E73" s="48"/>
      <c r="F73" s="48"/>
      <c r="G73" s="48"/>
      <c r="H73" s="48"/>
      <c r="I73" s="48"/>
      <c r="J73" s="48"/>
      <c r="K73" s="48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5" customHeight="1">
      <c r="A77" s="34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5" customHeight="1">
      <c r="A78" s="34"/>
      <c r="B78" s="35"/>
      <c r="C78" s="23" t="s">
        <v>111</v>
      </c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16</v>
      </c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6"/>
      <c r="D81" s="36"/>
      <c r="E81" s="287" t="str">
        <f>E7</f>
        <v>Úpravy zahrady MŠ Komenského, p.č. 124/1/,676 - 1.etapa</v>
      </c>
      <c r="F81" s="288"/>
      <c r="G81" s="288"/>
      <c r="H81" s="288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93</v>
      </c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6"/>
      <c r="D83" s="36"/>
      <c r="E83" s="240" t="str">
        <f>E9</f>
        <v>04 - Vstup do objektu</v>
      </c>
      <c r="F83" s="289"/>
      <c r="G83" s="289"/>
      <c r="H83" s="289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21</v>
      </c>
      <c r="D85" s="36"/>
      <c r="E85" s="36"/>
      <c r="F85" s="27" t="str">
        <f>F12</f>
        <v>Nový Jičín</v>
      </c>
      <c r="G85" s="36"/>
      <c r="H85" s="36"/>
      <c r="I85" s="29" t="s">
        <v>23</v>
      </c>
      <c r="J85" s="59" t="str">
        <f>IF(J12="","",J12)</f>
        <v>6. 4. 2023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25.7" customHeight="1">
      <c r="A87" s="34"/>
      <c r="B87" s="35"/>
      <c r="C87" s="29" t="s">
        <v>25</v>
      </c>
      <c r="D87" s="36"/>
      <c r="E87" s="36"/>
      <c r="F87" s="27" t="str">
        <f>E15</f>
        <v>Město Nový Jičín</v>
      </c>
      <c r="G87" s="36"/>
      <c r="H87" s="36"/>
      <c r="I87" s="29" t="s">
        <v>31</v>
      </c>
      <c r="J87" s="32" t="str">
        <f>E21</f>
        <v>ing. arch. Tomáš Kudělka</v>
      </c>
      <c r="K87" s="36"/>
      <c r="L87" s="10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2" customHeight="1">
      <c r="A88" s="34"/>
      <c r="B88" s="35"/>
      <c r="C88" s="29" t="s">
        <v>29</v>
      </c>
      <c r="D88" s="36"/>
      <c r="E88" s="36"/>
      <c r="F88" s="27" t="str">
        <f>IF(E18="","",E18)</f>
        <v>Vyplň údaj</v>
      </c>
      <c r="G88" s="36"/>
      <c r="H88" s="36"/>
      <c r="I88" s="29" t="s">
        <v>34</v>
      </c>
      <c r="J88" s="32" t="str">
        <f>E24</f>
        <v xml:space="preserve"> </v>
      </c>
      <c r="K88" s="36"/>
      <c r="L88" s="10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5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0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46"/>
      <c r="B90" s="147"/>
      <c r="C90" s="148" t="s">
        <v>112</v>
      </c>
      <c r="D90" s="149" t="s">
        <v>57</v>
      </c>
      <c r="E90" s="149" t="s">
        <v>53</v>
      </c>
      <c r="F90" s="149" t="s">
        <v>54</v>
      </c>
      <c r="G90" s="149" t="s">
        <v>113</v>
      </c>
      <c r="H90" s="149" t="s">
        <v>114</v>
      </c>
      <c r="I90" s="149" t="s">
        <v>115</v>
      </c>
      <c r="J90" s="149" t="s">
        <v>97</v>
      </c>
      <c r="K90" s="150" t="s">
        <v>116</v>
      </c>
      <c r="L90" s="151"/>
      <c r="M90" s="68" t="s">
        <v>19</v>
      </c>
      <c r="N90" s="69" t="s">
        <v>42</v>
      </c>
      <c r="O90" s="69" t="s">
        <v>117</v>
      </c>
      <c r="P90" s="69" t="s">
        <v>118</v>
      </c>
      <c r="Q90" s="69" t="s">
        <v>119</v>
      </c>
      <c r="R90" s="69" t="s">
        <v>120</v>
      </c>
      <c r="S90" s="69" t="s">
        <v>121</v>
      </c>
      <c r="T90" s="70" t="s">
        <v>122</v>
      </c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</row>
    <row r="91" spans="1:63" s="2" customFormat="1" ht="22.9" customHeight="1">
      <c r="A91" s="34"/>
      <c r="B91" s="35"/>
      <c r="C91" s="75" t="s">
        <v>123</v>
      </c>
      <c r="D91" s="36"/>
      <c r="E91" s="36"/>
      <c r="F91" s="36"/>
      <c r="G91" s="36"/>
      <c r="H91" s="36"/>
      <c r="I91" s="36"/>
      <c r="J91" s="152">
        <f>BK91</f>
        <v>0</v>
      </c>
      <c r="K91" s="36"/>
      <c r="L91" s="39"/>
      <c r="M91" s="71"/>
      <c r="N91" s="153"/>
      <c r="O91" s="72"/>
      <c r="P91" s="154">
        <f>P92+P170</f>
        <v>0</v>
      </c>
      <c r="Q91" s="72"/>
      <c r="R91" s="154">
        <f>R92+R170</f>
        <v>3.7930761</v>
      </c>
      <c r="S91" s="72"/>
      <c r="T91" s="155">
        <f>T92+T170</f>
        <v>1.143135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71</v>
      </c>
      <c r="AU91" s="17" t="s">
        <v>98</v>
      </c>
      <c r="BK91" s="156">
        <f>BK92+BK170</f>
        <v>0</v>
      </c>
    </row>
    <row r="92" spans="2:63" s="12" customFormat="1" ht="25.9" customHeight="1">
      <c r="B92" s="157"/>
      <c r="C92" s="158"/>
      <c r="D92" s="159" t="s">
        <v>71</v>
      </c>
      <c r="E92" s="160" t="s">
        <v>124</v>
      </c>
      <c r="F92" s="160" t="s">
        <v>125</v>
      </c>
      <c r="G92" s="158"/>
      <c r="H92" s="158"/>
      <c r="I92" s="161"/>
      <c r="J92" s="162">
        <f>BK92</f>
        <v>0</v>
      </c>
      <c r="K92" s="158"/>
      <c r="L92" s="163"/>
      <c r="M92" s="164"/>
      <c r="N92" s="165"/>
      <c r="O92" s="165"/>
      <c r="P92" s="166">
        <f>P93+P107+P113+P125+P126+P137+P155+P167</f>
        <v>0</v>
      </c>
      <c r="Q92" s="165"/>
      <c r="R92" s="166">
        <f>R93+R107+R113+R125+R126+R137+R155+R167</f>
        <v>1.70659494</v>
      </c>
      <c r="S92" s="165"/>
      <c r="T92" s="167">
        <f>T93+T107+T113+T125+T126+T137+T155+T167</f>
        <v>1.143135</v>
      </c>
      <c r="AR92" s="168" t="s">
        <v>80</v>
      </c>
      <c r="AT92" s="169" t="s">
        <v>71</v>
      </c>
      <c r="AU92" s="169" t="s">
        <v>72</v>
      </c>
      <c r="AY92" s="168" t="s">
        <v>126</v>
      </c>
      <c r="BK92" s="170">
        <f>BK93+BK107+BK113+BK125+BK126+BK137+BK155+BK167</f>
        <v>0</v>
      </c>
    </row>
    <row r="93" spans="2:63" s="12" customFormat="1" ht="22.9" customHeight="1">
      <c r="B93" s="157"/>
      <c r="C93" s="158"/>
      <c r="D93" s="159" t="s">
        <v>71</v>
      </c>
      <c r="E93" s="171" t="s">
        <v>80</v>
      </c>
      <c r="F93" s="171" t="s">
        <v>127</v>
      </c>
      <c r="G93" s="158"/>
      <c r="H93" s="158"/>
      <c r="I93" s="161"/>
      <c r="J93" s="172">
        <f>BK93</f>
        <v>0</v>
      </c>
      <c r="K93" s="158"/>
      <c r="L93" s="163"/>
      <c r="M93" s="164"/>
      <c r="N93" s="165"/>
      <c r="O93" s="165"/>
      <c r="P93" s="166">
        <f>SUM(P94:P106)</f>
        <v>0</v>
      </c>
      <c r="Q93" s="165"/>
      <c r="R93" s="166">
        <f>SUM(R94:R106)</f>
        <v>0</v>
      </c>
      <c r="S93" s="165"/>
      <c r="T93" s="167">
        <f>SUM(T94:T106)</f>
        <v>0</v>
      </c>
      <c r="AR93" s="168" t="s">
        <v>80</v>
      </c>
      <c r="AT93" s="169" t="s">
        <v>71</v>
      </c>
      <c r="AU93" s="169" t="s">
        <v>80</v>
      </c>
      <c r="AY93" s="168" t="s">
        <v>126</v>
      </c>
      <c r="BK93" s="170">
        <f>SUM(BK94:BK106)</f>
        <v>0</v>
      </c>
    </row>
    <row r="94" spans="1:65" s="2" customFormat="1" ht="44.25" customHeight="1">
      <c r="A94" s="34"/>
      <c r="B94" s="35"/>
      <c r="C94" s="173" t="s">
        <v>80</v>
      </c>
      <c r="D94" s="173" t="s">
        <v>128</v>
      </c>
      <c r="E94" s="174" t="s">
        <v>641</v>
      </c>
      <c r="F94" s="175" t="s">
        <v>642</v>
      </c>
      <c r="G94" s="176" t="s">
        <v>157</v>
      </c>
      <c r="H94" s="177">
        <v>0.468</v>
      </c>
      <c r="I94" s="178"/>
      <c r="J94" s="179">
        <f>ROUND(I94*H94,2)</f>
        <v>0</v>
      </c>
      <c r="K94" s="175" t="s">
        <v>147</v>
      </c>
      <c r="L94" s="39"/>
      <c r="M94" s="180" t="s">
        <v>19</v>
      </c>
      <c r="N94" s="181" t="s">
        <v>43</v>
      </c>
      <c r="O94" s="64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144</v>
      </c>
      <c r="AT94" s="184" t="s">
        <v>128</v>
      </c>
      <c r="AU94" s="184" t="s">
        <v>82</v>
      </c>
      <c r="AY94" s="17" t="s">
        <v>126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80</v>
      </c>
      <c r="BK94" s="185">
        <f>ROUND(I94*H94,2)</f>
        <v>0</v>
      </c>
      <c r="BL94" s="17" t="s">
        <v>144</v>
      </c>
      <c r="BM94" s="184" t="s">
        <v>643</v>
      </c>
    </row>
    <row r="95" spans="1:47" s="2" customFormat="1" ht="11.25">
      <c r="A95" s="34"/>
      <c r="B95" s="35"/>
      <c r="C95" s="36"/>
      <c r="D95" s="219" t="s">
        <v>149</v>
      </c>
      <c r="E95" s="36"/>
      <c r="F95" s="220" t="s">
        <v>644</v>
      </c>
      <c r="G95" s="36"/>
      <c r="H95" s="36"/>
      <c r="I95" s="221"/>
      <c r="J95" s="36"/>
      <c r="K95" s="36"/>
      <c r="L95" s="39"/>
      <c r="M95" s="222"/>
      <c r="N95" s="223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149</v>
      </c>
      <c r="AU95" s="17" t="s">
        <v>82</v>
      </c>
    </row>
    <row r="96" spans="2:51" s="13" customFormat="1" ht="11.25">
      <c r="B96" s="186"/>
      <c r="C96" s="187"/>
      <c r="D96" s="188" t="s">
        <v>134</v>
      </c>
      <c r="E96" s="189" t="s">
        <v>19</v>
      </c>
      <c r="F96" s="190" t="s">
        <v>645</v>
      </c>
      <c r="G96" s="187"/>
      <c r="H96" s="189" t="s">
        <v>19</v>
      </c>
      <c r="I96" s="191"/>
      <c r="J96" s="187"/>
      <c r="K96" s="187"/>
      <c r="L96" s="192"/>
      <c r="M96" s="193"/>
      <c r="N96" s="194"/>
      <c r="O96" s="194"/>
      <c r="P96" s="194"/>
      <c r="Q96" s="194"/>
      <c r="R96" s="194"/>
      <c r="S96" s="194"/>
      <c r="T96" s="195"/>
      <c r="AT96" s="196" t="s">
        <v>134</v>
      </c>
      <c r="AU96" s="196" t="s">
        <v>82</v>
      </c>
      <c r="AV96" s="13" t="s">
        <v>80</v>
      </c>
      <c r="AW96" s="13" t="s">
        <v>33</v>
      </c>
      <c r="AX96" s="13" t="s">
        <v>72</v>
      </c>
      <c r="AY96" s="196" t="s">
        <v>126</v>
      </c>
    </row>
    <row r="97" spans="2:51" s="14" customFormat="1" ht="11.25">
      <c r="B97" s="197"/>
      <c r="C97" s="198"/>
      <c r="D97" s="188" t="s">
        <v>134</v>
      </c>
      <c r="E97" s="199" t="s">
        <v>19</v>
      </c>
      <c r="F97" s="200" t="s">
        <v>646</v>
      </c>
      <c r="G97" s="198"/>
      <c r="H97" s="201">
        <v>0.468</v>
      </c>
      <c r="I97" s="202"/>
      <c r="J97" s="198"/>
      <c r="K97" s="198"/>
      <c r="L97" s="203"/>
      <c r="M97" s="204"/>
      <c r="N97" s="205"/>
      <c r="O97" s="205"/>
      <c r="P97" s="205"/>
      <c r="Q97" s="205"/>
      <c r="R97" s="205"/>
      <c r="S97" s="205"/>
      <c r="T97" s="206"/>
      <c r="AT97" s="207" t="s">
        <v>134</v>
      </c>
      <c r="AU97" s="207" t="s">
        <v>82</v>
      </c>
      <c r="AV97" s="14" t="s">
        <v>82</v>
      </c>
      <c r="AW97" s="14" t="s">
        <v>33</v>
      </c>
      <c r="AX97" s="14" t="s">
        <v>72</v>
      </c>
      <c r="AY97" s="207" t="s">
        <v>126</v>
      </c>
    </row>
    <row r="98" spans="2:51" s="15" customFormat="1" ht="11.25">
      <c r="B98" s="208"/>
      <c r="C98" s="209"/>
      <c r="D98" s="188" t="s">
        <v>134</v>
      </c>
      <c r="E98" s="210" t="s">
        <v>19</v>
      </c>
      <c r="F98" s="211" t="s">
        <v>143</v>
      </c>
      <c r="G98" s="209"/>
      <c r="H98" s="212">
        <v>0.468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134</v>
      </c>
      <c r="AU98" s="218" t="s">
        <v>82</v>
      </c>
      <c r="AV98" s="15" t="s">
        <v>144</v>
      </c>
      <c r="AW98" s="15" t="s">
        <v>33</v>
      </c>
      <c r="AX98" s="15" t="s">
        <v>80</v>
      </c>
      <c r="AY98" s="218" t="s">
        <v>126</v>
      </c>
    </row>
    <row r="99" spans="1:65" s="2" customFormat="1" ht="62.65" customHeight="1">
      <c r="A99" s="34"/>
      <c r="B99" s="35"/>
      <c r="C99" s="173" t="s">
        <v>82</v>
      </c>
      <c r="D99" s="173" t="s">
        <v>128</v>
      </c>
      <c r="E99" s="174" t="s">
        <v>224</v>
      </c>
      <c r="F99" s="175" t="s">
        <v>225</v>
      </c>
      <c r="G99" s="176" t="s">
        <v>157</v>
      </c>
      <c r="H99" s="177">
        <v>0.468</v>
      </c>
      <c r="I99" s="178"/>
      <c r="J99" s="179">
        <f>ROUND(I99*H99,2)</f>
        <v>0</v>
      </c>
      <c r="K99" s="175" t="s">
        <v>147</v>
      </c>
      <c r="L99" s="39"/>
      <c r="M99" s="180" t="s">
        <v>19</v>
      </c>
      <c r="N99" s="181" t="s">
        <v>43</v>
      </c>
      <c r="O99" s="64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4" t="s">
        <v>144</v>
      </c>
      <c r="AT99" s="184" t="s">
        <v>128</v>
      </c>
      <c r="AU99" s="184" t="s">
        <v>82</v>
      </c>
      <c r="AY99" s="17" t="s">
        <v>126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7" t="s">
        <v>80</v>
      </c>
      <c r="BK99" s="185">
        <f>ROUND(I99*H99,2)</f>
        <v>0</v>
      </c>
      <c r="BL99" s="17" t="s">
        <v>144</v>
      </c>
      <c r="BM99" s="184" t="s">
        <v>647</v>
      </c>
    </row>
    <row r="100" spans="1:47" s="2" customFormat="1" ht="11.25">
      <c r="A100" s="34"/>
      <c r="B100" s="35"/>
      <c r="C100" s="36"/>
      <c r="D100" s="219" t="s">
        <v>149</v>
      </c>
      <c r="E100" s="36"/>
      <c r="F100" s="220" t="s">
        <v>227</v>
      </c>
      <c r="G100" s="36"/>
      <c r="H100" s="36"/>
      <c r="I100" s="221"/>
      <c r="J100" s="36"/>
      <c r="K100" s="36"/>
      <c r="L100" s="39"/>
      <c r="M100" s="222"/>
      <c r="N100" s="223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149</v>
      </c>
      <c r="AU100" s="17" t="s">
        <v>82</v>
      </c>
    </row>
    <row r="101" spans="2:51" s="14" customFormat="1" ht="11.25">
      <c r="B101" s="197"/>
      <c r="C101" s="198"/>
      <c r="D101" s="188" t="s">
        <v>134</v>
      </c>
      <c r="E101" s="199" t="s">
        <v>19</v>
      </c>
      <c r="F101" s="200" t="s">
        <v>648</v>
      </c>
      <c r="G101" s="198"/>
      <c r="H101" s="201">
        <v>0.468</v>
      </c>
      <c r="I101" s="202"/>
      <c r="J101" s="198"/>
      <c r="K101" s="198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134</v>
      </c>
      <c r="AU101" s="207" t="s">
        <v>82</v>
      </c>
      <c r="AV101" s="14" t="s">
        <v>82</v>
      </c>
      <c r="AW101" s="14" t="s">
        <v>33</v>
      </c>
      <c r="AX101" s="14" t="s">
        <v>72</v>
      </c>
      <c r="AY101" s="207" t="s">
        <v>126</v>
      </c>
    </row>
    <row r="102" spans="2:51" s="15" customFormat="1" ht="11.25">
      <c r="B102" s="208"/>
      <c r="C102" s="209"/>
      <c r="D102" s="188" t="s">
        <v>134</v>
      </c>
      <c r="E102" s="210" t="s">
        <v>19</v>
      </c>
      <c r="F102" s="211" t="s">
        <v>143</v>
      </c>
      <c r="G102" s="209"/>
      <c r="H102" s="212">
        <v>0.468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134</v>
      </c>
      <c r="AU102" s="218" t="s">
        <v>82</v>
      </c>
      <c r="AV102" s="15" t="s">
        <v>144</v>
      </c>
      <c r="AW102" s="15" t="s">
        <v>33</v>
      </c>
      <c r="AX102" s="15" t="s">
        <v>80</v>
      </c>
      <c r="AY102" s="218" t="s">
        <v>126</v>
      </c>
    </row>
    <row r="103" spans="1:65" s="2" customFormat="1" ht="44.25" customHeight="1">
      <c r="A103" s="34"/>
      <c r="B103" s="35"/>
      <c r="C103" s="173" t="s">
        <v>154</v>
      </c>
      <c r="D103" s="173" t="s">
        <v>128</v>
      </c>
      <c r="E103" s="174" t="s">
        <v>234</v>
      </c>
      <c r="F103" s="175" t="s">
        <v>235</v>
      </c>
      <c r="G103" s="176" t="s">
        <v>236</v>
      </c>
      <c r="H103" s="177">
        <v>0.749</v>
      </c>
      <c r="I103" s="178"/>
      <c r="J103" s="179">
        <f>ROUND(I103*H103,2)</f>
        <v>0</v>
      </c>
      <c r="K103" s="175" t="s">
        <v>147</v>
      </c>
      <c r="L103" s="39"/>
      <c r="M103" s="180" t="s">
        <v>19</v>
      </c>
      <c r="N103" s="181" t="s">
        <v>43</v>
      </c>
      <c r="O103" s="64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4" t="s">
        <v>144</v>
      </c>
      <c r="AT103" s="184" t="s">
        <v>128</v>
      </c>
      <c r="AU103" s="184" t="s">
        <v>82</v>
      </c>
      <c r="AY103" s="17" t="s">
        <v>126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7" t="s">
        <v>80</v>
      </c>
      <c r="BK103" s="185">
        <f>ROUND(I103*H103,2)</f>
        <v>0</v>
      </c>
      <c r="BL103" s="17" t="s">
        <v>144</v>
      </c>
      <c r="BM103" s="184" t="s">
        <v>649</v>
      </c>
    </row>
    <row r="104" spans="1:47" s="2" customFormat="1" ht="11.25">
      <c r="A104" s="34"/>
      <c r="B104" s="35"/>
      <c r="C104" s="36"/>
      <c r="D104" s="219" t="s">
        <v>149</v>
      </c>
      <c r="E104" s="36"/>
      <c r="F104" s="220" t="s">
        <v>238</v>
      </c>
      <c r="G104" s="36"/>
      <c r="H104" s="36"/>
      <c r="I104" s="221"/>
      <c r="J104" s="36"/>
      <c r="K104" s="36"/>
      <c r="L104" s="39"/>
      <c r="M104" s="222"/>
      <c r="N104" s="223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149</v>
      </c>
      <c r="AU104" s="17" t="s">
        <v>82</v>
      </c>
    </row>
    <row r="105" spans="2:51" s="14" customFormat="1" ht="11.25">
      <c r="B105" s="197"/>
      <c r="C105" s="198"/>
      <c r="D105" s="188" t="s">
        <v>134</v>
      </c>
      <c r="E105" s="199" t="s">
        <v>19</v>
      </c>
      <c r="F105" s="200" t="s">
        <v>650</v>
      </c>
      <c r="G105" s="198"/>
      <c r="H105" s="201">
        <v>0.749</v>
      </c>
      <c r="I105" s="202"/>
      <c r="J105" s="198"/>
      <c r="K105" s="198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134</v>
      </c>
      <c r="AU105" s="207" t="s">
        <v>82</v>
      </c>
      <c r="AV105" s="14" t="s">
        <v>82</v>
      </c>
      <c r="AW105" s="14" t="s">
        <v>33</v>
      </c>
      <c r="AX105" s="14" t="s">
        <v>72</v>
      </c>
      <c r="AY105" s="207" t="s">
        <v>126</v>
      </c>
    </row>
    <row r="106" spans="2:51" s="15" customFormat="1" ht="11.25">
      <c r="B106" s="208"/>
      <c r="C106" s="209"/>
      <c r="D106" s="188" t="s">
        <v>134</v>
      </c>
      <c r="E106" s="210" t="s">
        <v>19</v>
      </c>
      <c r="F106" s="211" t="s">
        <v>143</v>
      </c>
      <c r="G106" s="209"/>
      <c r="H106" s="212">
        <v>0.749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134</v>
      </c>
      <c r="AU106" s="218" t="s">
        <v>82</v>
      </c>
      <c r="AV106" s="15" t="s">
        <v>144</v>
      </c>
      <c r="AW106" s="15" t="s">
        <v>33</v>
      </c>
      <c r="AX106" s="15" t="s">
        <v>80</v>
      </c>
      <c r="AY106" s="218" t="s">
        <v>126</v>
      </c>
    </row>
    <row r="107" spans="2:63" s="12" customFormat="1" ht="22.9" customHeight="1">
      <c r="B107" s="157"/>
      <c r="C107" s="158"/>
      <c r="D107" s="159" t="s">
        <v>71</v>
      </c>
      <c r="E107" s="171" t="s">
        <v>82</v>
      </c>
      <c r="F107" s="171" t="s">
        <v>245</v>
      </c>
      <c r="G107" s="158"/>
      <c r="H107" s="158"/>
      <c r="I107" s="161"/>
      <c r="J107" s="172">
        <f>BK107</f>
        <v>0</v>
      </c>
      <c r="K107" s="158"/>
      <c r="L107" s="163"/>
      <c r="M107" s="164"/>
      <c r="N107" s="165"/>
      <c r="O107" s="165"/>
      <c r="P107" s="166">
        <f>SUM(P108:P112)</f>
        <v>0</v>
      </c>
      <c r="Q107" s="165"/>
      <c r="R107" s="166">
        <f>SUM(R108:R112)</f>
        <v>1.17087516</v>
      </c>
      <c r="S107" s="165"/>
      <c r="T107" s="167">
        <f>SUM(T108:T112)</f>
        <v>0</v>
      </c>
      <c r="AR107" s="168" t="s">
        <v>80</v>
      </c>
      <c r="AT107" s="169" t="s">
        <v>71</v>
      </c>
      <c r="AU107" s="169" t="s">
        <v>80</v>
      </c>
      <c r="AY107" s="168" t="s">
        <v>126</v>
      </c>
      <c r="BK107" s="170">
        <f>SUM(BK108:BK112)</f>
        <v>0</v>
      </c>
    </row>
    <row r="108" spans="1:65" s="2" customFormat="1" ht="24.2" customHeight="1">
      <c r="A108" s="34"/>
      <c r="B108" s="35"/>
      <c r="C108" s="173" t="s">
        <v>144</v>
      </c>
      <c r="D108" s="173" t="s">
        <v>128</v>
      </c>
      <c r="E108" s="174" t="s">
        <v>651</v>
      </c>
      <c r="F108" s="175" t="s">
        <v>652</v>
      </c>
      <c r="G108" s="176" t="s">
        <v>157</v>
      </c>
      <c r="H108" s="177">
        <v>0.468</v>
      </c>
      <c r="I108" s="178"/>
      <c r="J108" s="179">
        <f>ROUND(I108*H108,2)</f>
        <v>0</v>
      </c>
      <c r="K108" s="175" t="s">
        <v>147</v>
      </c>
      <c r="L108" s="39"/>
      <c r="M108" s="180" t="s">
        <v>19</v>
      </c>
      <c r="N108" s="181" t="s">
        <v>43</v>
      </c>
      <c r="O108" s="64"/>
      <c r="P108" s="182">
        <f>O108*H108</f>
        <v>0</v>
      </c>
      <c r="Q108" s="182">
        <v>2.50187</v>
      </c>
      <c r="R108" s="182">
        <f>Q108*H108</f>
        <v>1.17087516</v>
      </c>
      <c r="S108" s="182">
        <v>0</v>
      </c>
      <c r="T108" s="183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144</v>
      </c>
      <c r="AT108" s="184" t="s">
        <v>128</v>
      </c>
      <c r="AU108" s="184" t="s">
        <v>82</v>
      </c>
      <c r="AY108" s="17" t="s">
        <v>126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80</v>
      </c>
      <c r="BK108" s="185">
        <f>ROUND(I108*H108,2)</f>
        <v>0</v>
      </c>
      <c r="BL108" s="17" t="s">
        <v>144</v>
      </c>
      <c r="BM108" s="184" t="s">
        <v>653</v>
      </c>
    </row>
    <row r="109" spans="1:47" s="2" customFormat="1" ht="11.25">
      <c r="A109" s="34"/>
      <c r="B109" s="35"/>
      <c r="C109" s="36"/>
      <c r="D109" s="219" t="s">
        <v>149</v>
      </c>
      <c r="E109" s="36"/>
      <c r="F109" s="220" t="s">
        <v>654</v>
      </c>
      <c r="G109" s="36"/>
      <c r="H109" s="36"/>
      <c r="I109" s="221"/>
      <c r="J109" s="36"/>
      <c r="K109" s="36"/>
      <c r="L109" s="39"/>
      <c r="M109" s="222"/>
      <c r="N109" s="223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149</v>
      </c>
      <c r="AU109" s="17" t="s">
        <v>82</v>
      </c>
    </row>
    <row r="110" spans="2:51" s="13" customFormat="1" ht="11.25">
      <c r="B110" s="186"/>
      <c r="C110" s="187"/>
      <c r="D110" s="188" t="s">
        <v>134</v>
      </c>
      <c r="E110" s="189" t="s">
        <v>19</v>
      </c>
      <c r="F110" s="190" t="s">
        <v>645</v>
      </c>
      <c r="G110" s="187"/>
      <c r="H110" s="189" t="s">
        <v>19</v>
      </c>
      <c r="I110" s="191"/>
      <c r="J110" s="187"/>
      <c r="K110" s="187"/>
      <c r="L110" s="192"/>
      <c r="M110" s="193"/>
      <c r="N110" s="194"/>
      <c r="O110" s="194"/>
      <c r="P110" s="194"/>
      <c r="Q110" s="194"/>
      <c r="R110" s="194"/>
      <c r="S110" s="194"/>
      <c r="T110" s="195"/>
      <c r="AT110" s="196" t="s">
        <v>134</v>
      </c>
      <c r="AU110" s="196" t="s">
        <v>82</v>
      </c>
      <c r="AV110" s="13" t="s">
        <v>80</v>
      </c>
      <c r="AW110" s="13" t="s">
        <v>33</v>
      </c>
      <c r="AX110" s="13" t="s">
        <v>72</v>
      </c>
      <c r="AY110" s="196" t="s">
        <v>126</v>
      </c>
    </row>
    <row r="111" spans="2:51" s="14" customFormat="1" ht="11.25">
      <c r="B111" s="197"/>
      <c r="C111" s="198"/>
      <c r="D111" s="188" t="s">
        <v>134</v>
      </c>
      <c r="E111" s="199" t="s">
        <v>19</v>
      </c>
      <c r="F111" s="200" t="s">
        <v>646</v>
      </c>
      <c r="G111" s="198"/>
      <c r="H111" s="201">
        <v>0.468</v>
      </c>
      <c r="I111" s="202"/>
      <c r="J111" s="198"/>
      <c r="K111" s="198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134</v>
      </c>
      <c r="AU111" s="207" t="s">
        <v>82</v>
      </c>
      <c r="AV111" s="14" t="s">
        <v>82</v>
      </c>
      <c r="AW111" s="14" t="s">
        <v>33</v>
      </c>
      <c r="AX111" s="14" t="s">
        <v>72</v>
      </c>
      <c r="AY111" s="207" t="s">
        <v>126</v>
      </c>
    </row>
    <row r="112" spans="2:51" s="15" customFormat="1" ht="11.25">
      <c r="B112" s="208"/>
      <c r="C112" s="209"/>
      <c r="D112" s="188" t="s">
        <v>134</v>
      </c>
      <c r="E112" s="210" t="s">
        <v>19</v>
      </c>
      <c r="F112" s="211" t="s">
        <v>143</v>
      </c>
      <c r="G112" s="209"/>
      <c r="H112" s="212">
        <v>0.468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134</v>
      </c>
      <c r="AU112" s="218" t="s">
        <v>82</v>
      </c>
      <c r="AV112" s="15" t="s">
        <v>144</v>
      </c>
      <c r="AW112" s="15" t="s">
        <v>33</v>
      </c>
      <c r="AX112" s="15" t="s">
        <v>80</v>
      </c>
      <c r="AY112" s="218" t="s">
        <v>126</v>
      </c>
    </row>
    <row r="113" spans="2:63" s="12" customFormat="1" ht="22.9" customHeight="1">
      <c r="B113" s="157"/>
      <c r="C113" s="158"/>
      <c r="D113" s="159" t="s">
        <v>71</v>
      </c>
      <c r="E113" s="171" t="s">
        <v>154</v>
      </c>
      <c r="F113" s="171" t="s">
        <v>655</v>
      </c>
      <c r="G113" s="158"/>
      <c r="H113" s="158"/>
      <c r="I113" s="161"/>
      <c r="J113" s="172">
        <f>BK113</f>
        <v>0</v>
      </c>
      <c r="K113" s="158"/>
      <c r="L113" s="163"/>
      <c r="M113" s="164"/>
      <c r="N113" s="165"/>
      <c r="O113" s="165"/>
      <c r="P113" s="166">
        <f>SUM(P114:P124)</f>
        <v>0</v>
      </c>
      <c r="Q113" s="165"/>
      <c r="R113" s="166">
        <f>SUM(R114:R124)</f>
        <v>0.13986058</v>
      </c>
      <c r="S113" s="165"/>
      <c r="T113" s="167">
        <f>SUM(T114:T124)</f>
        <v>0</v>
      </c>
      <c r="AR113" s="168" t="s">
        <v>80</v>
      </c>
      <c r="AT113" s="169" t="s">
        <v>71</v>
      </c>
      <c r="AU113" s="169" t="s">
        <v>80</v>
      </c>
      <c r="AY113" s="168" t="s">
        <v>126</v>
      </c>
      <c r="BK113" s="170">
        <f>SUM(BK114:BK124)</f>
        <v>0</v>
      </c>
    </row>
    <row r="114" spans="1:65" s="2" customFormat="1" ht="37.9" customHeight="1">
      <c r="A114" s="34"/>
      <c r="B114" s="35"/>
      <c r="C114" s="173" t="s">
        <v>271</v>
      </c>
      <c r="D114" s="173" t="s">
        <v>128</v>
      </c>
      <c r="E114" s="174" t="s">
        <v>656</v>
      </c>
      <c r="F114" s="175" t="s">
        <v>657</v>
      </c>
      <c r="G114" s="176" t="s">
        <v>236</v>
      </c>
      <c r="H114" s="177">
        <v>0.032</v>
      </c>
      <c r="I114" s="178"/>
      <c r="J114" s="179">
        <f>ROUND(I114*H114,2)</f>
        <v>0</v>
      </c>
      <c r="K114" s="175" t="s">
        <v>147</v>
      </c>
      <c r="L114" s="39"/>
      <c r="M114" s="180" t="s">
        <v>19</v>
      </c>
      <c r="N114" s="181" t="s">
        <v>43</v>
      </c>
      <c r="O114" s="64"/>
      <c r="P114" s="182">
        <f>O114*H114</f>
        <v>0</v>
      </c>
      <c r="Q114" s="182">
        <v>0.01954</v>
      </c>
      <c r="R114" s="182">
        <f>Q114*H114</f>
        <v>0.00062528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144</v>
      </c>
      <c r="AT114" s="184" t="s">
        <v>128</v>
      </c>
      <c r="AU114" s="184" t="s">
        <v>82</v>
      </c>
      <c r="AY114" s="17" t="s">
        <v>126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80</v>
      </c>
      <c r="BK114" s="185">
        <f>ROUND(I114*H114,2)</f>
        <v>0</v>
      </c>
      <c r="BL114" s="17" t="s">
        <v>144</v>
      </c>
      <c r="BM114" s="184" t="s">
        <v>658</v>
      </c>
    </row>
    <row r="115" spans="1:47" s="2" customFormat="1" ht="11.25">
      <c r="A115" s="34"/>
      <c r="B115" s="35"/>
      <c r="C115" s="36"/>
      <c r="D115" s="219" t="s">
        <v>149</v>
      </c>
      <c r="E115" s="36"/>
      <c r="F115" s="220" t="s">
        <v>659</v>
      </c>
      <c r="G115" s="36"/>
      <c r="H115" s="36"/>
      <c r="I115" s="221"/>
      <c r="J115" s="36"/>
      <c r="K115" s="36"/>
      <c r="L115" s="39"/>
      <c r="M115" s="222"/>
      <c r="N115" s="223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149</v>
      </c>
      <c r="AU115" s="17" t="s">
        <v>82</v>
      </c>
    </row>
    <row r="116" spans="2:51" s="14" customFormat="1" ht="11.25">
      <c r="B116" s="197"/>
      <c r="C116" s="198"/>
      <c r="D116" s="188" t="s">
        <v>134</v>
      </c>
      <c r="E116" s="199" t="s">
        <v>19</v>
      </c>
      <c r="F116" s="200" t="s">
        <v>660</v>
      </c>
      <c r="G116" s="198"/>
      <c r="H116" s="201">
        <v>0.032</v>
      </c>
      <c r="I116" s="202"/>
      <c r="J116" s="198"/>
      <c r="K116" s="198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134</v>
      </c>
      <c r="AU116" s="207" t="s">
        <v>82</v>
      </c>
      <c r="AV116" s="14" t="s">
        <v>82</v>
      </c>
      <c r="AW116" s="14" t="s">
        <v>33</v>
      </c>
      <c r="AX116" s="14" t="s">
        <v>72</v>
      </c>
      <c r="AY116" s="207" t="s">
        <v>126</v>
      </c>
    </row>
    <row r="117" spans="2:51" s="15" customFormat="1" ht="11.25">
      <c r="B117" s="208"/>
      <c r="C117" s="209"/>
      <c r="D117" s="188" t="s">
        <v>134</v>
      </c>
      <c r="E117" s="210" t="s">
        <v>19</v>
      </c>
      <c r="F117" s="211" t="s">
        <v>143</v>
      </c>
      <c r="G117" s="209"/>
      <c r="H117" s="212">
        <v>0.032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134</v>
      </c>
      <c r="AU117" s="218" t="s">
        <v>82</v>
      </c>
      <c r="AV117" s="15" t="s">
        <v>144</v>
      </c>
      <c r="AW117" s="15" t="s">
        <v>33</v>
      </c>
      <c r="AX117" s="15" t="s">
        <v>80</v>
      </c>
      <c r="AY117" s="218" t="s">
        <v>126</v>
      </c>
    </row>
    <row r="118" spans="1:65" s="2" customFormat="1" ht="24.2" customHeight="1">
      <c r="A118" s="34"/>
      <c r="B118" s="35"/>
      <c r="C118" s="224" t="s">
        <v>277</v>
      </c>
      <c r="D118" s="224" t="s">
        <v>314</v>
      </c>
      <c r="E118" s="225" t="s">
        <v>661</v>
      </c>
      <c r="F118" s="226" t="s">
        <v>662</v>
      </c>
      <c r="G118" s="227" t="s">
        <v>236</v>
      </c>
      <c r="H118" s="228">
        <v>0.035</v>
      </c>
      <c r="I118" s="229"/>
      <c r="J118" s="230">
        <f>ROUND(I118*H118,2)</f>
        <v>0</v>
      </c>
      <c r="K118" s="226" t="s">
        <v>147</v>
      </c>
      <c r="L118" s="231"/>
      <c r="M118" s="232" t="s">
        <v>19</v>
      </c>
      <c r="N118" s="233" t="s">
        <v>43</v>
      </c>
      <c r="O118" s="64"/>
      <c r="P118" s="182">
        <f>O118*H118</f>
        <v>0</v>
      </c>
      <c r="Q118" s="182">
        <v>1</v>
      </c>
      <c r="R118" s="182">
        <f>Q118*H118</f>
        <v>0.035</v>
      </c>
      <c r="S118" s="182">
        <v>0</v>
      </c>
      <c r="T118" s="183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196</v>
      </c>
      <c r="AT118" s="184" t="s">
        <v>314</v>
      </c>
      <c r="AU118" s="184" t="s">
        <v>82</v>
      </c>
      <c r="AY118" s="17" t="s">
        <v>126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80</v>
      </c>
      <c r="BK118" s="185">
        <f>ROUND(I118*H118,2)</f>
        <v>0</v>
      </c>
      <c r="BL118" s="17" t="s">
        <v>144</v>
      </c>
      <c r="BM118" s="184" t="s">
        <v>663</v>
      </c>
    </row>
    <row r="119" spans="2:51" s="14" customFormat="1" ht="11.25">
      <c r="B119" s="197"/>
      <c r="C119" s="198"/>
      <c r="D119" s="188" t="s">
        <v>134</v>
      </c>
      <c r="E119" s="199" t="s">
        <v>19</v>
      </c>
      <c r="F119" s="200" t="s">
        <v>664</v>
      </c>
      <c r="G119" s="198"/>
      <c r="H119" s="201">
        <v>0.035</v>
      </c>
      <c r="I119" s="202"/>
      <c r="J119" s="198"/>
      <c r="K119" s="198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134</v>
      </c>
      <c r="AU119" s="207" t="s">
        <v>82</v>
      </c>
      <c r="AV119" s="14" t="s">
        <v>82</v>
      </c>
      <c r="AW119" s="14" t="s">
        <v>33</v>
      </c>
      <c r="AX119" s="14" t="s">
        <v>72</v>
      </c>
      <c r="AY119" s="207" t="s">
        <v>126</v>
      </c>
    </row>
    <row r="120" spans="2:51" s="15" customFormat="1" ht="11.25">
      <c r="B120" s="208"/>
      <c r="C120" s="209"/>
      <c r="D120" s="188" t="s">
        <v>134</v>
      </c>
      <c r="E120" s="210" t="s">
        <v>19</v>
      </c>
      <c r="F120" s="211" t="s">
        <v>143</v>
      </c>
      <c r="G120" s="209"/>
      <c r="H120" s="212">
        <v>0.035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134</v>
      </c>
      <c r="AU120" s="218" t="s">
        <v>82</v>
      </c>
      <c r="AV120" s="15" t="s">
        <v>144</v>
      </c>
      <c r="AW120" s="15" t="s">
        <v>33</v>
      </c>
      <c r="AX120" s="15" t="s">
        <v>80</v>
      </c>
      <c r="AY120" s="218" t="s">
        <v>126</v>
      </c>
    </row>
    <row r="121" spans="1:65" s="2" customFormat="1" ht="37.9" customHeight="1">
      <c r="A121" s="34"/>
      <c r="B121" s="35"/>
      <c r="C121" s="173" t="s">
        <v>265</v>
      </c>
      <c r="D121" s="173" t="s">
        <v>128</v>
      </c>
      <c r="E121" s="174" t="s">
        <v>665</v>
      </c>
      <c r="F121" s="175" t="s">
        <v>666</v>
      </c>
      <c r="G121" s="176" t="s">
        <v>131</v>
      </c>
      <c r="H121" s="177">
        <v>0.585</v>
      </c>
      <c r="I121" s="178"/>
      <c r="J121" s="179">
        <f>ROUND(I121*H121,2)</f>
        <v>0</v>
      </c>
      <c r="K121" s="175" t="s">
        <v>147</v>
      </c>
      <c r="L121" s="39"/>
      <c r="M121" s="180" t="s">
        <v>19</v>
      </c>
      <c r="N121" s="181" t="s">
        <v>43</v>
      </c>
      <c r="O121" s="64"/>
      <c r="P121" s="182">
        <f>O121*H121</f>
        <v>0</v>
      </c>
      <c r="Q121" s="182">
        <v>0.17818</v>
      </c>
      <c r="R121" s="182">
        <f>Q121*H121</f>
        <v>0.1042353</v>
      </c>
      <c r="S121" s="182">
        <v>0</v>
      </c>
      <c r="T121" s="18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144</v>
      </c>
      <c r="AT121" s="184" t="s">
        <v>128</v>
      </c>
      <c r="AU121" s="184" t="s">
        <v>82</v>
      </c>
      <c r="AY121" s="17" t="s">
        <v>126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80</v>
      </c>
      <c r="BK121" s="185">
        <f>ROUND(I121*H121,2)</f>
        <v>0</v>
      </c>
      <c r="BL121" s="17" t="s">
        <v>144</v>
      </c>
      <c r="BM121" s="184" t="s">
        <v>667</v>
      </c>
    </row>
    <row r="122" spans="1:47" s="2" customFormat="1" ht="11.25">
      <c r="A122" s="34"/>
      <c r="B122" s="35"/>
      <c r="C122" s="36"/>
      <c r="D122" s="219" t="s">
        <v>149</v>
      </c>
      <c r="E122" s="36"/>
      <c r="F122" s="220" t="s">
        <v>668</v>
      </c>
      <c r="G122" s="36"/>
      <c r="H122" s="36"/>
      <c r="I122" s="221"/>
      <c r="J122" s="36"/>
      <c r="K122" s="36"/>
      <c r="L122" s="39"/>
      <c r="M122" s="222"/>
      <c r="N122" s="223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149</v>
      </c>
      <c r="AU122" s="17" t="s">
        <v>82</v>
      </c>
    </row>
    <row r="123" spans="2:51" s="14" customFormat="1" ht="11.25">
      <c r="B123" s="197"/>
      <c r="C123" s="198"/>
      <c r="D123" s="188" t="s">
        <v>134</v>
      </c>
      <c r="E123" s="199" t="s">
        <v>19</v>
      </c>
      <c r="F123" s="200" t="s">
        <v>669</v>
      </c>
      <c r="G123" s="198"/>
      <c r="H123" s="201">
        <v>0.585</v>
      </c>
      <c r="I123" s="202"/>
      <c r="J123" s="198"/>
      <c r="K123" s="198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134</v>
      </c>
      <c r="AU123" s="207" t="s">
        <v>82</v>
      </c>
      <c r="AV123" s="14" t="s">
        <v>82</v>
      </c>
      <c r="AW123" s="14" t="s">
        <v>33</v>
      </c>
      <c r="AX123" s="14" t="s">
        <v>72</v>
      </c>
      <c r="AY123" s="207" t="s">
        <v>126</v>
      </c>
    </row>
    <row r="124" spans="2:51" s="15" customFormat="1" ht="11.25">
      <c r="B124" s="208"/>
      <c r="C124" s="209"/>
      <c r="D124" s="188" t="s">
        <v>134</v>
      </c>
      <c r="E124" s="210" t="s">
        <v>19</v>
      </c>
      <c r="F124" s="211" t="s">
        <v>143</v>
      </c>
      <c r="G124" s="209"/>
      <c r="H124" s="212">
        <v>0.585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134</v>
      </c>
      <c r="AU124" s="218" t="s">
        <v>82</v>
      </c>
      <c r="AV124" s="15" t="s">
        <v>144</v>
      </c>
      <c r="AW124" s="15" t="s">
        <v>33</v>
      </c>
      <c r="AX124" s="15" t="s">
        <v>80</v>
      </c>
      <c r="AY124" s="218" t="s">
        <v>126</v>
      </c>
    </row>
    <row r="125" spans="2:63" s="12" customFormat="1" ht="22.9" customHeight="1">
      <c r="B125" s="157"/>
      <c r="C125" s="158"/>
      <c r="D125" s="159" t="s">
        <v>71</v>
      </c>
      <c r="E125" s="171" t="s">
        <v>144</v>
      </c>
      <c r="F125" s="171" t="s">
        <v>670</v>
      </c>
      <c r="G125" s="158"/>
      <c r="H125" s="158"/>
      <c r="I125" s="161"/>
      <c r="J125" s="172">
        <f>BK125</f>
        <v>0</v>
      </c>
      <c r="K125" s="158"/>
      <c r="L125" s="163"/>
      <c r="M125" s="164"/>
      <c r="N125" s="165"/>
      <c r="O125" s="165"/>
      <c r="P125" s="166">
        <v>0</v>
      </c>
      <c r="Q125" s="165"/>
      <c r="R125" s="166">
        <v>0</v>
      </c>
      <c r="S125" s="165"/>
      <c r="T125" s="167">
        <v>0</v>
      </c>
      <c r="AR125" s="168" t="s">
        <v>80</v>
      </c>
      <c r="AT125" s="169" t="s">
        <v>71</v>
      </c>
      <c r="AU125" s="169" t="s">
        <v>80</v>
      </c>
      <c r="AY125" s="168" t="s">
        <v>126</v>
      </c>
      <c r="BK125" s="170">
        <v>0</v>
      </c>
    </row>
    <row r="126" spans="2:63" s="12" customFormat="1" ht="22.9" customHeight="1">
      <c r="B126" s="157"/>
      <c r="C126" s="158"/>
      <c r="D126" s="159" t="s">
        <v>71</v>
      </c>
      <c r="E126" s="171" t="s">
        <v>179</v>
      </c>
      <c r="F126" s="171" t="s">
        <v>331</v>
      </c>
      <c r="G126" s="158"/>
      <c r="H126" s="158"/>
      <c r="I126" s="161"/>
      <c r="J126" s="172">
        <f>BK126</f>
        <v>0</v>
      </c>
      <c r="K126" s="158"/>
      <c r="L126" s="163"/>
      <c r="M126" s="164"/>
      <c r="N126" s="165"/>
      <c r="O126" s="165"/>
      <c r="P126" s="166">
        <f>SUM(P127:P136)</f>
        <v>0</v>
      </c>
      <c r="Q126" s="165"/>
      <c r="R126" s="166">
        <f>SUM(R127:R136)</f>
        <v>0.39585919999999997</v>
      </c>
      <c r="S126" s="165"/>
      <c r="T126" s="167">
        <f>SUM(T127:T136)</f>
        <v>0</v>
      </c>
      <c r="AR126" s="168" t="s">
        <v>80</v>
      </c>
      <c r="AT126" s="169" t="s">
        <v>71</v>
      </c>
      <c r="AU126" s="169" t="s">
        <v>80</v>
      </c>
      <c r="AY126" s="168" t="s">
        <v>126</v>
      </c>
      <c r="BK126" s="170">
        <f>SUM(BK127:BK136)</f>
        <v>0</v>
      </c>
    </row>
    <row r="127" spans="1:65" s="2" customFormat="1" ht="33" customHeight="1">
      <c r="A127" s="34"/>
      <c r="B127" s="35"/>
      <c r="C127" s="173" t="s">
        <v>332</v>
      </c>
      <c r="D127" s="173" t="s">
        <v>128</v>
      </c>
      <c r="E127" s="174" t="s">
        <v>671</v>
      </c>
      <c r="F127" s="175" t="s">
        <v>672</v>
      </c>
      <c r="G127" s="176" t="s">
        <v>414</v>
      </c>
      <c r="H127" s="177">
        <v>1</v>
      </c>
      <c r="I127" s="178"/>
      <c r="J127" s="179">
        <f>ROUND(I127*H127,2)</f>
        <v>0</v>
      </c>
      <c r="K127" s="175" t="s">
        <v>147</v>
      </c>
      <c r="L127" s="39"/>
      <c r="M127" s="180" t="s">
        <v>19</v>
      </c>
      <c r="N127" s="181" t="s">
        <v>43</v>
      </c>
      <c r="O127" s="64"/>
      <c r="P127" s="182">
        <f>O127*H127</f>
        <v>0</v>
      </c>
      <c r="Q127" s="182">
        <v>0.1575</v>
      </c>
      <c r="R127" s="182">
        <f>Q127*H127</f>
        <v>0.1575</v>
      </c>
      <c r="S127" s="182">
        <v>0</v>
      </c>
      <c r="T127" s="18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4" t="s">
        <v>144</v>
      </c>
      <c r="AT127" s="184" t="s">
        <v>128</v>
      </c>
      <c r="AU127" s="184" t="s">
        <v>82</v>
      </c>
      <c r="AY127" s="17" t="s">
        <v>126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7" t="s">
        <v>80</v>
      </c>
      <c r="BK127" s="185">
        <f>ROUND(I127*H127,2)</f>
        <v>0</v>
      </c>
      <c r="BL127" s="17" t="s">
        <v>144</v>
      </c>
      <c r="BM127" s="184" t="s">
        <v>673</v>
      </c>
    </row>
    <row r="128" spans="1:47" s="2" customFormat="1" ht="11.25">
      <c r="A128" s="34"/>
      <c r="B128" s="35"/>
      <c r="C128" s="36"/>
      <c r="D128" s="219" t="s">
        <v>149</v>
      </c>
      <c r="E128" s="36"/>
      <c r="F128" s="220" t="s">
        <v>674</v>
      </c>
      <c r="G128" s="36"/>
      <c r="H128" s="36"/>
      <c r="I128" s="221"/>
      <c r="J128" s="36"/>
      <c r="K128" s="36"/>
      <c r="L128" s="39"/>
      <c r="M128" s="222"/>
      <c r="N128" s="223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149</v>
      </c>
      <c r="AU128" s="17" t="s">
        <v>82</v>
      </c>
    </row>
    <row r="129" spans="1:65" s="2" customFormat="1" ht="24.2" customHeight="1">
      <c r="A129" s="34"/>
      <c r="B129" s="35"/>
      <c r="C129" s="173" t="s">
        <v>339</v>
      </c>
      <c r="D129" s="173" t="s">
        <v>128</v>
      </c>
      <c r="E129" s="174" t="s">
        <v>675</v>
      </c>
      <c r="F129" s="175" t="s">
        <v>676</v>
      </c>
      <c r="G129" s="176" t="s">
        <v>131</v>
      </c>
      <c r="H129" s="177">
        <v>1.29</v>
      </c>
      <c r="I129" s="178"/>
      <c r="J129" s="179">
        <f>ROUND(I129*H129,2)</f>
        <v>0</v>
      </c>
      <c r="K129" s="175" t="s">
        <v>147</v>
      </c>
      <c r="L129" s="39"/>
      <c r="M129" s="180" t="s">
        <v>19</v>
      </c>
      <c r="N129" s="181" t="s">
        <v>43</v>
      </c>
      <c r="O129" s="64"/>
      <c r="P129" s="182">
        <f>O129*H129</f>
        <v>0</v>
      </c>
      <c r="Q129" s="182">
        <v>0.03358</v>
      </c>
      <c r="R129" s="182">
        <f>Q129*H129</f>
        <v>0.0433182</v>
      </c>
      <c r="S129" s="182">
        <v>0</v>
      </c>
      <c r="T129" s="18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4" t="s">
        <v>144</v>
      </c>
      <c r="AT129" s="184" t="s">
        <v>128</v>
      </c>
      <c r="AU129" s="184" t="s">
        <v>82</v>
      </c>
      <c r="AY129" s="17" t="s">
        <v>126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7" t="s">
        <v>80</v>
      </c>
      <c r="BK129" s="185">
        <f>ROUND(I129*H129,2)</f>
        <v>0</v>
      </c>
      <c r="BL129" s="17" t="s">
        <v>144</v>
      </c>
      <c r="BM129" s="184" t="s">
        <v>677</v>
      </c>
    </row>
    <row r="130" spans="1:47" s="2" customFormat="1" ht="11.25">
      <c r="A130" s="34"/>
      <c r="B130" s="35"/>
      <c r="C130" s="36"/>
      <c r="D130" s="219" t="s">
        <v>149</v>
      </c>
      <c r="E130" s="36"/>
      <c r="F130" s="220" t="s">
        <v>678</v>
      </c>
      <c r="G130" s="36"/>
      <c r="H130" s="36"/>
      <c r="I130" s="221"/>
      <c r="J130" s="36"/>
      <c r="K130" s="36"/>
      <c r="L130" s="39"/>
      <c r="M130" s="222"/>
      <c r="N130" s="223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149</v>
      </c>
      <c r="AU130" s="17" t="s">
        <v>82</v>
      </c>
    </row>
    <row r="131" spans="2:51" s="14" customFormat="1" ht="11.25">
      <c r="B131" s="197"/>
      <c r="C131" s="198"/>
      <c r="D131" s="188" t="s">
        <v>134</v>
      </c>
      <c r="E131" s="199" t="s">
        <v>19</v>
      </c>
      <c r="F131" s="200" t="s">
        <v>679</v>
      </c>
      <c r="G131" s="198"/>
      <c r="H131" s="201">
        <v>1.29</v>
      </c>
      <c r="I131" s="202"/>
      <c r="J131" s="198"/>
      <c r="K131" s="198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134</v>
      </c>
      <c r="AU131" s="207" t="s">
        <v>82</v>
      </c>
      <c r="AV131" s="14" t="s">
        <v>82</v>
      </c>
      <c r="AW131" s="14" t="s">
        <v>33</v>
      </c>
      <c r="AX131" s="14" t="s">
        <v>72</v>
      </c>
      <c r="AY131" s="207" t="s">
        <v>126</v>
      </c>
    </row>
    <row r="132" spans="2:51" s="15" customFormat="1" ht="11.25">
      <c r="B132" s="208"/>
      <c r="C132" s="209"/>
      <c r="D132" s="188" t="s">
        <v>134</v>
      </c>
      <c r="E132" s="210" t="s">
        <v>19</v>
      </c>
      <c r="F132" s="211" t="s">
        <v>143</v>
      </c>
      <c r="G132" s="209"/>
      <c r="H132" s="212">
        <v>1.29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134</v>
      </c>
      <c r="AU132" s="218" t="s">
        <v>82</v>
      </c>
      <c r="AV132" s="15" t="s">
        <v>144</v>
      </c>
      <c r="AW132" s="15" t="s">
        <v>33</v>
      </c>
      <c r="AX132" s="15" t="s">
        <v>80</v>
      </c>
      <c r="AY132" s="218" t="s">
        <v>126</v>
      </c>
    </row>
    <row r="133" spans="1:65" s="2" customFormat="1" ht="37.9" customHeight="1">
      <c r="A133" s="34"/>
      <c r="B133" s="35"/>
      <c r="C133" s="173" t="s">
        <v>378</v>
      </c>
      <c r="D133" s="173" t="s">
        <v>128</v>
      </c>
      <c r="E133" s="174" t="s">
        <v>680</v>
      </c>
      <c r="F133" s="175" t="s">
        <v>681</v>
      </c>
      <c r="G133" s="176" t="s">
        <v>131</v>
      </c>
      <c r="H133" s="177">
        <v>7.45</v>
      </c>
      <c r="I133" s="178"/>
      <c r="J133" s="179">
        <f>ROUND(I133*H133,2)</f>
        <v>0</v>
      </c>
      <c r="K133" s="175" t="s">
        <v>147</v>
      </c>
      <c r="L133" s="39"/>
      <c r="M133" s="180" t="s">
        <v>19</v>
      </c>
      <c r="N133" s="181" t="s">
        <v>43</v>
      </c>
      <c r="O133" s="64"/>
      <c r="P133" s="182">
        <f>O133*H133</f>
        <v>0</v>
      </c>
      <c r="Q133" s="182">
        <v>0.02618</v>
      </c>
      <c r="R133" s="182">
        <f>Q133*H133</f>
        <v>0.195041</v>
      </c>
      <c r="S133" s="182">
        <v>0</v>
      </c>
      <c r="T133" s="18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4" t="s">
        <v>144</v>
      </c>
      <c r="AT133" s="184" t="s">
        <v>128</v>
      </c>
      <c r="AU133" s="184" t="s">
        <v>82</v>
      </c>
      <c r="AY133" s="17" t="s">
        <v>126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7" t="s">
        <v>80</v>
      </c>
      <c r="BK133" s="185">
        <f>ROUND(I133*H133,2)</f>
        <v>0</v>
      </c>
      <c r="BL133" s="17" t="s">
        <v>144</v>
      </c>
      <c r="BM133" s="184" t="s">
        <v>682</v>
      </c>
    </row>
    <row r="134" spans="1:47" s="2" customFormat="1" ht="11.25">
      <c r="A134" s="34"/>
      <c r="B134" s="35"/>
      <c r="C134" s="36"/>
      <c r="D134" s="219" t="s">
        <v>149</v>
      </c>
      <c r="E134" s="36"/>
      <c r="F134" s="220" t="s">
        <v>683</v>
      </c>
      <c r="G134" s="36"/>
      <c r="H134" s="36"/>
      <c r="I134" s="221"/>
      <c r="J134" s="36"/>
      <c r="K134" s="36"/>
      <c r="L134" s="39"/>
      <c r="M134" s="222"/>
      <c r="N134" s="223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149</v>
      </c>
      <c r="AU134" s="17" t="s">
        <v>82</v>
      </c>
    </row>
    <row r="135" spans="2:51" s="14" customFormat="1" ht="11.25">
      <c r="B135" s="197"/>
      <c r="C135" s="198"/>
      <c r="D135" s="188" t="s">
        <v>134</v>
      </c>
      <c r="E135" s="199" t="s">
        <v>19</v>
      </c>
      <c r="F135" s="200" t="s">
        <v>684</v>
      </c>
      <c r="G135" s="198"/>
      <c r="H135" s="201">
        <v>7.45</v>
      </c>
      <c r="I135" s="202"/>
      <c r="J135" s="198"/>
      <c r="K135" s="198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134</v>
      </c>
      <c r="AU135" s="207" t="s">
        <v>82</v>
      </c>
      <c r="AV135" s="14" t="s">
        <v>82</v>
      </c>
      <c r="AW135" s="14" t="s">
        <v>33</v>
      </c>
      <c r="AX135" s="14" t="s">
        <v>72</v>
      </c>
      <c r="AY135" s="207" t="s">
        <v>126</v>
      </c>
    </row>
    <row r="136" spans="2:51" s="15" customFormat="1" ht="11.25">
      <c r="B136" s="208"/>
      <c r="C136" s="209"/>
      <c r="D136" s="188" t="s">
        <v>134</v>
      </c>
      <c r="E136" s="210" t="s">
        <v>19</v>
      </c>
      <c r="F136" s="211" t="s">
        <v>143</v>
      </c>
      <c r="G136" s="209"/>
      <c r="H136" s="212">
        <v>7.45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134</v>
      </c>
      <c r="AU136" s="218" t="s">
        <v>82</v>
      </c>
      <c r="AV136" s="15" t="s">
        <v>144</v>
      </c>
      <c r="AW136" s="15" t="s">
        <v>33</v>
      </c>
      <c r="AX136" s="15" t="s">
        <v>80</v>
      </c>
      <c r="AY136" s="218" t="s">
        <v>126</v>
      </c>
    </row>
    <row r="137" spans="2:63" s="12" customFormat="1" ht="22.9" customHeight="1">
      <c r="B137" s="157"/>
      <c r="C137" s="158"/>
      <c r="D137" s="159" t="s">
        <v>71</v>
      </c>
      <c r="E137" s="171" t="s">
        <v>201</v>
      </c>
      <c r="F137" s="171" t="s">
        <v>344</v>
      </c>
      <c r="G137" s="158"/>
      <c r="H137" s="158"/>
      <c r="I137" s="161"/>
      <c r="J137" s="172">
        <f>BK137</f>
        <v>0</v>
      </c>
      <c r="K137" s="158"/>
      <c r="L137" s="163"/>
      <c r="M137" s="164"/>
      <c r="N137" s="165"/>
      <c r="O137" s="165"/>
      <c r="P137" s="166">
        <f>SUM(P138:P154)</f>
        <v>0</v>
      </c>
      <c r="Q137" s="165"/>
      <c r="R137" s="166">
        <f>SUM(R138:R154)</f>
        <v>0</v>
      </c>
      <c r="S137" s="165"/>
      <c r="T137" s="167">
        <f>SUM(T138:T154)</f>
        <v>1.143135</v>
      </c>
      <c r="AR137" s="168" t="s">
        <v>80</v>
      </c>
      <c r="AT137" s="169" t="s">
        <v>71</v>
      </c>
      <c r="AU137" s="169" t="s">
        <v>80</v>
      </c>
      <c r="AY137" s="168" t="s">
        <v>126</v>
      </c>
      <c r="BK137" s="170">
        <f>SUM(BK138:BK154)</f>
        <v>0</v>
      </c>
    </row>
    <row r="138" spans="1:65" s="2" customFormat="1" ht="49.15" customHeight="1">
      <c r="A138" s="34"/>
      <c r="B138" s="35"/>
      <c r="C138" s="173" t="s">
        <v>240</v>
      </c>
      <c r="D138" s="173" t="s">
        <v>128</v>
      </c>
      <c r="E138" s="174" t="s">
        <v>685</v>
      </c>
      <c r="F138" s="175" t="s">
        <v>686</v>
      </c>
      <c r="G138" s="176" t="s">
        <v>131</v>
      </c>
      <c r="H138" s="177">
        <v>1.137</v>
      </c>
      <c r="I138" s="178"/>
      <c r="J138" s="179">
        <f>ROUND(I138*H138,2)</f>
        <v>0</v>
      </c>
      <c r="K138" s="175" t="s">
        <v>147</v>
      </c>
      <c r="L138" s="39"/>
      <c r="M138" s="180" t="s">
        <v>19</v>
      </c>
      <c r="N138" s="181" t="s">
        <v>43</v>
      </c>
      <c r="O138" s="64"/>
      <c r="P138" s="182">
        <f>O138*H138</f>
        <v>0</v>
      </c>
      <c r="Q138" s="182">
        <v>0</v>
      </c>
      <c r="R138" s="182">
        <f>Q138*H138</f>
        <v>0</v>
      </c>
      <c r="S138" s="182">
        <v>0.055</v>
      </c>
      <c r="T138" s="183">
        <f>S138*H138</f>
        <v>0.06253500000000001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144</v>
      </c>
      <c r="AT138" s="184" t="s">
        <v>128</v>
      </c>
      <c r="AU138" s="184" t="s">
        <v>82</v>
      </c>
      <c r="AY138" s="17" t="s">
        <v>126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80</v>
      </c>
      <c r="BK138" s="185">
        <f>ROUND(I138*H138,2)</f>
        <v>0</v>
      </c>
      <c r="BL138" s="17" t="s">
        <v>144</v>
      </c>
      <c r="BM138" s="184" t="s">
        <v>687</v>
      </c>
    </row>
    <row r="139" spans="1:47" s="2" customFormat="1" ht="11.25">
      <c r="A139" s="34"/>
      <c r="B139" s="35"/>
      <c r="C139" s="36"/>
      <c r="D139" s="219" t="s">
        <v>149</v>
      </c>
      <c r="E139" s="36"/>
      <c r="F139" s="220" t="s">
        <v>688</v>
      </c>
      <c r="G139" s="36"/>
      <c r="H139" s="36"/>
      <c r="I139" s="221"/>
      <c r="J139" s="36"/>
      <c r="K139" s="36"/>
      <c r="L139" s="39"/>
      <c r="M139" s="222"/>
      <c r="N139" s="223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149</v>
      </c>
      <c r="AU139" s="17" t="s">
        <v>82</v>
      </c>
    </row>
    <row r="140" spans="2:51" s="14" customFormat="1" ht="11.25">
      <c r="B140" s="197"/>
      <c r="C140" s="198"/>
      <c r="D140" s="188" t="s">
        <v>134</v>
      </c>
      <c r="E140" s="199" t="s">
        <v>19</v>
      </c>
      <c r="F140" s="200" t="s">
        <v>689</v>
      </c>
      <c r="G140" s="198"/>
      <c r="H140" s="201">
        <v>1.05</v>
      </c>
      <c r="I140" s="202"/>
      <c r="J140" s="198"/>
      <c r="K140" s="198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134</v>
      </c>
      <c r="AU140" s="207" t="s">
        <v>82</v>
      </c>
      <c r="AV140" s="14" t="s">
        <v>82</v>
      </c>
      <c r="AW140" s="14" t="s">
        <v>33</v>
      </c>
      <c r="AX140" s="14" t="s">
        <v>72</v>
      </c>
      <c r="AY140" s="207" t="s">
        <v>126</v>
      </c>
    </row>
    <row r="141" spans="2:51" s="14" customFormat="1" ht="11.25">
      <c r="B141" s="197"/>
      <c r="C141" s="198"/>
      <c r="D141" s="188" t="s">
        <v>134</v>
      </c>
      <c r="E141" s="199" t="s">
        <v>19</v>
      </c>
      <c r="F141" s="200" t="s">
        <v>690</v>
      </c>
      <c r="G141" s="198"/>
      <c r="H141" s="201">
        <v>0.087</v>
      </c>
      <c r="I141" s="202"/>
      <c r="J141" s="198"/>
      <c r="K141" s="198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134</v>
      </c>
      <c r="AU141" s="207" t="s">
        <v>82</v>
      </c>
      <c r="AV141" s="14" t="s">
        <v>82</v>
      </c>
      <c r="AW141" s="14" t="s">
        <v>33</v>
      </c>
      <c r="AX141" s="14" t="s">
        <v>72</v>
      </c>
      <c r="AY141" s="207" t="s">
        <v>126</v>
      </c>
    </row>
    <row r="142" spans="2:51" s="15" customFormat="1" ht="11.25">
      <c r="B142" s="208"/>
      <c r="C142" s="209"/>
      <c r="D142" s="188" t="s">
        <v>134</v>
      </c>
      <c r="E142" s="210" t="s">
        <v>19</v>
      </c>
      <c r="F142" s="211" t="s">
        <v>143</v>
      </c>
      <c r="G142" s="209"/>
      <c r="H142" s="212">
        <v>1.137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134</v>
      </c>
      <c r="AU142" s="218" t="s">
        <v>82</v>
      </c>
      <c r="AV142" s="15" t="s">
        <v>144</v>
      </c>
      <c r="AW142" s="15" t="s">
        <v>33</v>
      </c>
      <c r="AX142" s="15" t="s">
        <v>80</v>
      </c>
      <c r="AY142" s="218" t="s">
        <v>126</v>
      </c>
    </row>
    <row r="143" spans="1:65" s="2" customFormat="1" ht="55.5" customHeight="1">
      <c r="A143" s="34"/>
      <c r="B143" s="35"/>
      <c r="C143" s="173" t="s">
        <v>223</v>
      </c>
      <c r="D143" s="173" t="s">
        <v>128</v>
      </c>
      <c r="E143" s="174" t="s">
        <v>691</v>
      </c>
      <c r="F143" s="175" t="s">
        <v>692</v>
      </c>
      <c r="G143" s="176" t="s">
        <v>131</v>
      </c>
      <c r="H143" s="177">
        <v>0.3</v>
      </c>
      <c r="I143" s="178"/>
      <c r="J143" s="179">
        <f>ROUND(I143*H143,2)</f>
        <v>0</v>
      </c>
      <c r="K143" s="175" t="s">
        <v>147</v>
      </c>
      <c r="L143" s="39"/>
      <c r="M143" s="180" t="s">
        <v>19</v>
      </c>
      <c r="N143" s="181" t="s">
        <v>43</v>
      </c>
      <c r="O143" s="64"/>
      <c r="P143" s="182">
        <f>O143*H143</f>
        <v>0</v>
      </c>
      <c r="Q143" s="182">
        <v>0</v>
      </c>
      <c r="R143" s="182">
        <f>Q143*H143</f>
        <v>0</v>
      </c>
      <c r="S143" s="182">
        <v>0.27</v>
      </c>
      <c r="T143" s="183">
        <f>S143*H143</f>
        <v>0.081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4" t="s">
        <v>144</v>
      </c>
      <c r="AT143" s="184" t="s">
        <v>128</v>
      </c>
      <c r="AU143" s="184" t="s">
        <v>82</v>
      </c>
      <c r="AY143" s="17" t="s">
        <v>126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7" t="s">
        <v>80</v>
      </c>
      <c r="BK143" s="185">
        <f>ROUND(I143*H143,2)</f>
        <v>0</v>
      </c>
      <c r="BL143" s="17" t="s">
        <v>144</v>
      </c>
      <c r="BM143" s="184" t="s">
        <v>693</v>
      </c>
    </row>
    <row r="144" spans="1:47" s="2" customFormat="1" ht="11.25">
      <c r="A144" s="34"/>
      <c r="B144" s="35"/>
      <c r="C144" s="36"/>
      <c r="D144" s="219" t="s">
        <v>149</v>
      </c>
      <c r="E144" s="36"/>
      <c r="F144" s="220" t="s">
        <v>694</v>
      </c>
      <c r="G144" s="36"/>
      <c r="H144" s="36"/>
      <c r="I144" s="221"/>
      <c r="J144" s="36"/>
      <c r="K144" s="36"/>
      <c r="L144" s="39"/>
      <c r="M144" s="222"/>
      <c r="N144" s="223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149</v>
      </c>
      <c r="AU144" s="17" t="s">
        <v>82</v>
      </c>
    </row>
    <row r="145" spans="2:51" s="14" customFormat="1" ht="11.25">
      <c r="B145" s="197"/>
      <c r="C145" s="198"/>
      <c r="D145" s="188" t="s">
        <v>134</v>
      </c>
      <c r="E145" s="199" t="s">
        <v>19</v>
      </c>
      <c r="F145" s="200" t="s">
        <v>695</v>
      </c>
      <c r="G145" s="198"/>
      <c r="H145" s="201">
        <v>0.3</v>
      </c>
      <c r="I145" s="202"/>
      <c r="J145" s="198"/>
      <c r="K145" s="198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134</v>
      </c>
      <c r="AU145" s="207" t="s">
        <v>82</v>
      </c>
      <c r="AV145" s="14" t="s">
        <v>82</v>
      </c>
      <c r="AW145" s="14" t="s">
        <v>33</v>
      </c>
      <c r="AX145" s="14" t="s">
        <v>72</v>
      </c>
      <c r="AY145" s="207" t="s">
        <v>126</v>
      </c>
    </row>
    <row r="146" spans="2:51" s="15" customFormat="1" ht="11.25">
      <c r="B146" s="208"/>
      <c r="C146" s="209"/>
      <c r="D146" s="188" t="s">
        <v>134</v>
      </c>
      <c r="E146" s="210" t="s">
        <v>19</v>
      </c>
      <c r="F146" s="211" t="s">
        <v>143</v>
      </c>
      <c r="G146" s="209"/>
      <c r="H146" s="212">
        <v>0.3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134</v>
      </c>
      <c r="AU146" s="218" t="s">
        <v>82</v>
      </c>
      <c r="AV146" s="15" t="s">
        <v>144</v>
      </c>
      <c r="AW146" s="15" t="s">
        <v>33</v>
      </c>
      <c r="AX146" s="15" t="s">
        <v>80</v>
      </c>
      <c r="AY146" s="218" t="s">
        <v>126</v>
      </c>
    </row>
    <row r="147" spans="1:65" s="2" customFormat="1" ht="55.5" customHeight="1">
      <c r="A147" s="34"/>
      <c r="B147" s="35"/>
      <c r="C147" s="173" t="s">
        <v>215</v>
      </c>
      <c r="D147" s="173" t="s">
        <v>128</v>
      </c>
      <c r="E147" s="174" t="s">
        <v>696</v>
      </c>
      <c r="F147" s="175" t="s">
        <v>697</v>
      </c>
      <c r="G147" s="176" t="s">
        <v>157</v>
      </c>
      <c r="H147" s="177">
        <v>0.525</v>
      </c>
      <c r="I147" s="178"/>
      <c r="J147" s="179">
        <f>ROUND(I147*H147,2)</f>
        <v>0</v>
      </c>
      <c r="K147" s="175" t="s">
        <v>147</v>
      </c>
      <c r="L147" s="39"/>
      <c r="M147" s="180" t="s">
        <v>19</v>
      </c>
      <c r="N147" s="181" t="s">
        <v>43</v>
      </c>
      <c r="O147" s="64"/>
      <c r="P147" s="182">
        <f>O147*H147</f>
        <v>0</v>
      </c>
      <c r="Q147" s="182">
        <v>0</v>
      </c>
      <c r="R147" s="182">
        <f>Q147*H147</f>
        <v>0</v>
      </c>
      <c r="S147" s="182">
        <v>1.8</v>
      </c>
      <c r="T147" s="183">
        <f>S147*H147</f>
        <v>0.9450000000000001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4" t="s">
        <v>144</v>
      </c>
      <c r="AT147" s="184" t="s">
        <v>128</v>
      </c>
      <c r="AU147" s="184" t="s">
        <v>82</v>
      </c>
      <c r="AY147" s="17" t="s">
        <v>126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7" t="s">
        <v>80</v>
      </c>
      <c r="BK147" s="185">
        <f>ROUND(I147*H147,2)</f>
        <v>0</v>
      </c>
      <c r="BL147" s="17" t="s">
        <v>144</v>
      </c>
      <c r="BM147" s="184" t="s">
        <v>698</v>
      </c>
    </row>
    <row r="148" spans="1:47" s="2" customFormat="1" ht="11.25">
      <c r="A148" s="34"/>
      <c r="B148" s="35"/>
      <c r="C148" s="36"/>
      <c r="D148" s="219" t="s">
        <v>149</v>
      </c>
      <c r="E148" s="36"/>
      <c r="F148" s="220" t="s">
        <v>699</v>
      </c>
      <c r="G148" s="36"/>
      <c r="H148" s="36"/>
      <c r="I148" s="221"/>
      <c r="J148" s="36"/>
      <c r="K148" s="36"/>
      <c r="L148" s="39"/>
      <c r="M148" s="222"/>
      <c r="N148" s="223"/>
      <c r="O148" s="64"/>
      <c r="P148" s="64"/>
      <c r="Q148" s="64"/>
      <c r="R148" s="64"/>
      <c r="S148" s="64"/>
      <c r="T148" s="65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149</v>
      </c>
      <c r="AU148" s="17" t="s">
        <v>82</v>
      </c>
    </row>
    <row r="149" spans="2:51" s="14" customFormat="1" ht="11.25">
      <c r="B149" s="197"/>
      <c r="C149" s="198"/>
      <c r="D149" s="188" t="s">
        <v>134</v>
      </c>
      <c r="E149" s="199" t="s">
        <v>19</v>
      </c>
      <c r="F149" s="200" t="s">
        <v>700</v>
      </c>
      <c r="G149" s="198"/>
      <c r="H149" s="201">
        <v>0.525</v>
      </c>
      <c r="I149" s="202"/>
      <c r="J149" s="198"/>
      <c r="K149" s="198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134</v>
      </c>
      <c r="AU149" s="207" t="s">
        <v>82</v>
      </c>
      <c r="AV149" s="14" t="s">
        <v>82</v>
      </c>
      <c r="AW149" s="14" t="s">
        <v>33</v>
      </c>
      <c r="AX149" s="14" t="s">
        <v>72</v>
      </c>
      <c r="AY149" s="207" t="s">
        <v>126</v>
      </c>
    </row>
    <row r="150" spans="2:51" s="15" customFormat="1" ht="11.25">
      <c r="B150" s="208"/>
      <c r="C150" s="209"/>
      <c r="D150" s="188" t="s">
        <v>134</v>
      </c>
      <c r="E150" s="210" t="s">
        <v>19</v>
      </c>
      <c r="F150" s="211" t="s">
        <v>143</v>
      </c>
      <c r="G150" s="209"/>
      <c r="H150" s="212">
        <v>0.525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134</v>
      </c>
      <c r="AU150" s="218" t="s">
        <v>82</v>
      </c>
      <c r="AV150" s="15" t="s">
        <v>144</v>
      </c>
      <c r="AW150" s="15" t="s">
        <v>33</v>
      </c>
      <c r="AX150" s="15" t="s">
        <v>80</v>
      </c>
      <c r="AY150" s="218" t="s">
        <v>126</v>
      </c>
    </row>
    <row r="151" spans="1:65" s="2" customFormat="1" ht="49.15" customHeight="1">
      <c r="A151" s="34"/>
      <c r="B151" s="35"/>
      <c r="C151" s="173" t="s">
        <v>233</v>
      </c>
      <c r="D151" s="173" t="s">
        <v>128</v>
      </c>
      <c r="E151" s="174" t="s">
        <v>701</v>
      </c>
      <c r="F151" s="175" t="s">
        <v>702</v>
      </c>
      <c r="G151" s="176" t="s">
        <v>342</v>
      </c>
      <c r="H151" s="177">
        <v>1.3</v>
      </c>
      <c r="I151" s="178"/>
      <c r="J151" s="179">
        <f>ROUND(I151*H151,2)</f>
        <v>0</v>
      </c>
      <c r="K151" s="175" t="s">
        <v>147</v>
      </c>
      <c r="L151" s="39"/>
      <c r="M151" s="180" t="s">
        <v>19</v>
      </c>
      <c r="N151" s="181" t="s">
        <v>43</v>
      </c>
      <c r="O151" s="64"/>
      <c r="P151" s="182">
        <f>O151*H151</f>
        <v>0</v>
      </c>
      <c r="Q151" s="182">
        <v>0</v>
      </c>
      <c r="R151" s="182">
        <f>Q151*H151</f>
        <v>0</v>
      </c>
      <c r="S151" s="182">
        <v>0.042</v>
      </c>
      <c r="T151" s="183">
        <f>S151*H151</f>
        <v>0.0546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4" t="s">
        <v>144</v>
      </c>
      <c r="AT151" s="184" t="s">
        <v>128</v>
      </c>
      <c r="AU151" s="184" t="s">
        <v>82</v>
      </c>
      <c r="AY151" s="17" t="s">
        <v>126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7" t="s">
        <v>80</v>
      </c>
      <c r="BK151" s="185">
        <f>ROUND(I151*H151,2)</f>
        <v>0</v>
      </c>
      <c r="BL151" s="17" t="s">
        <v>144</v>
      </c>
      <c r="BM151" s="184" t="s">
        <v>703</v>
      </c>
    </row>
    <row r="152" spans="1:47" s="2" customFormat="1" ht="11.25">
      <c r="A152" s="34"/>
      <c r="B152" s="35"/>
      <c r="C152" s="36"/>
      <c r="D152" s="219" t="s">
        <v>149</v>
      </c>
      <c r="E152" s="36"/>
      <c r="F152" s="220" t="s">
        <v>704</v>
      </c>
      <c r="G152" s="36"/>
      <c r="H152" s="36"/>
      <c r="I152" s="221"/>
      <c r="J152" s="36"/>
      <c r="K152" s="36"/>
      <c r="L152" s="39"/>
      <c r="M152" s="222"/>
      <c r="N152" s="223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149</v>
      </c>
      <c r="AU152" s="17" t="s">
        <v>82</v>
      </c>
    </row>
    <row r="153" spans="2:51" s="14" customFormat="1" ht="11.25">
      <c r="B153" s="197"/>
      <c r="C153" s="198"/>
      <c r="D153" s="188" t="s">
        <v>134</v>
      </c>
      <c r="E153" s="199" t="s">
        <v>19</v>
      </c>
      <c r="F153" s="200" t="s">
        <v>705</v>
      </c>
      <c r="G153" s="198"/>
      <c r="H153" s="201">
        <v>1.3</v>
      </c>
      <c r="I153" s="202"/>
      <c r="J153" s="198"/>
      <c r="K153" s="198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134</v>
      </c>
      <c r="AU153" s="207" t="s">
        <v>82</v>
      </c>
      <c r="AV153" s="14" t="s">
        <v>82</v>
      </c>
      <c r="AW153" s="14" t="s">
        <v>33</v>
      </c>
      <c r="AX153" s="14" t="s">
        <v>72</v>
      </c>
      <c r="AY153" s="207" t="s">
        <v>126</v>
      </c>
    </row>
    <row r="154" spans="2:51" s="15" customFormat="1" ht="11.25">
      <c r="B154" s="208"/>
      <c r="C154" s="209"/>
      <c r="D154" s="188" t="s">
        <v>134</v>
      </c>
      <c r="E154" s="210" t="s">
        <v>19</v>
      </c>
      <c r="F154" s="211" t="s">
        <v>143</v>
      </c>
      <c r="G154" s="209"/>
      <c r="H154" s="212">
        <v>1.3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134</v>
      </c>
      <c r="AU154" s="218" t="s">
        <v>82</v>
      </c>
      <c r="AV154" s="15" t="s">
        <v>144</v>
      </c>
      <c r="AW154" s="15" t="s">
        <v>33</v>
      </c>
      <c r="AX154" s="15" t="s">
        <v>80</v>
      </c>
      <c r="AY154" s="218" t="s">
        <v>126</v>
      </c>
    </row>
    <row r="155" spans="2:63" s="12" customFormat="1" ht="22.9" customHeight="1">
      <c r="B155" s="157"/>
      <c r="C155" s="158"/>
      <c r="D155" s="159" t="s">
        <v>71</v>
      </c>
      <c r="E155" s="171" t="s">
        <v>448</v>
      </c>
      <c r="F155" s="171" t="s">
        <v>449</v>
      </c>
      <c r="G155" s="158"/>
      <c r="H155" s="158"/>
      <c r="I155" s="161"/>
      <c r="J155" s="172">
        <f>BK155</f>
        <v>0</v>
      </c>
      <c r="K155" s="158"/>
      <c r="L155" s="163"/>
      <c r="M155" s="164"/>
      <c r="N155" s="165"/>
      <c r="O155" s="165"/>
      <c r="P155" s="166">
        <f>SUM(P156:P166)</f>
        <v>0</v>
      </c>
      <c r="Q155" s="165"/>
      <c r="R155" s="166">
        <f>SUM(R156:R166)</f>
        <v>0</v>
      </c>
      <c r="S155" s="165"/>
      <c r="T155" s="167">
        <f>SUM(T156:T166)</f>
        <v>0</v>
      </c>
      <c r="AR155" s="168" t="s">
        <v>80</v>
      </c>
      <c r="AT155" s="169" t="s">
        <v>71</v>
      </c>
      <c r="AU155" s="169" t="s">
        <v>80</v>
      </c>
      <c r="AY155" s="168" t="s">
        <v>126</v>
      </c>
      <c r="BK155" s="170">
        <f>SUM(BK156:BK166)</f>
        <v>0</v>
      </c>
    </row>
    <row r="156" spans="1:65" s="2" customFormat="1" ht="37.9" customHeight="1">
      <c r="A156" s="34"/>
      <c r="B156" s="35"/>
      <c r="C156" s="173" t="s">
        <v>8</v>
      </c>
      <c r="D156" s="173" t="s">
        <v>128</v>
      </c>
      <c r="E156" s="174" t="s">
        <v>706</v>
      </c>
      <c r="F156" s="175" t="s">
        <v>707</v>
      </c>
      <c r="G156" s="176" t="s">
        <v>236</v>
      </c>
      <c r="H156" s="177">
        <v>1.143</v>
      </c>
      <c r="I156" s="178"/>
      <c r="J156" s="179">
        <f>ROUND(I156*H156,2)</f>
        <v>0</v>
      </c>
      <c r="K156" s="175" t="s">
        <v>147</v>
      </c>
      <c r="L156" s="39"/>
      <c r="M156" s="180" t="s">
        <v>19</v>
      </c>
      <c r="N156" s="181" t="s">
        <v>43</v>
      </c>
      <c r="O156" s="64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4" t="s">
        <v>144</v>
      </c>
      <c r="AT156" s="184" t="s">
        <v>128</v>
      </c>
      <c r="AU156" s="184" t="s">
        <v>82</v>
      </c>
      <c r="AY156" s="17" t="s">
        <v>126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7" t="s">
        <v>80</v>
      </c>
      <c r="BK156" s="185">
        <f>ROUND(I156*H156,2)</f>
        <v>0</v>
      </c>
      <c r="BL156" s="17" t="s">
        <v>144</v>
      </c>
      <c r="BM156" s="184" t="s">
        <v>708</v>
      </c>
    </row>
    <row r="157" spans="1:47" s="2" customFormat="1" ht="11.25">
      <c r="A157" s="34"/>
      <c r="B157" s="35"/>
      <c r="C157" s="36"/>
      <c r="D157" s="219" t="s">
        <v>149</v>
      </c>
      <c r="E157" s="36"/>
      <c r="F157" s="220" t="s">
        <v>709</v>
      </c>
      <c r="G157" s="36"/>
      <c r="H157" s="36"/>
      <c r="I157" s="221"/>
      <c r="J157" s="36"/>
      <c r="K157" s="36"/>
      <c r="L157" s="39"/>
      <c r="M157" s="222"/>
      <c r="N157" s="223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149</v>
      </c>
      <c r="AU157" s="17" t="s">
        <v>82</v>
      </c>
    </row>
    <row r="158" spans="1:65" s="2" customFormat="1" ht="33" customHeight="1">
      <c r="A158" s="34"/>
      <c r="B158" s="35"/>
      <c r="C158" s="173" t="s">
        <v>252</v>
      </c>
      <c r="D158" s="173" t="s">
        <v>128</v>
      </c>
      <c r="E158" s="174" t="s">
        <v>710</v>
      </c>
      <c r="F158" s="175" t="s">
        <v>711</v>
      </c>
      <c r="G158" s="176" t="s">
        <v>236</v>
      </c>
      <c r="H158" s="177">
        <v>1.143</v>
      </c>
      <c r="I158" s="178"/>
      <c r="J158" s="179">
        <f>ROUND(I158*H158,2)</f>
        <v>0</v>
      </c>
      <c r="K158" s="175" t="s">
        <v>147</v>
      </c>
      <c r="L158" s="39"/>
      <c r="M158" s="180" t="s">
        <v>19</v>
      </c>
      <c r="N158" s="181" t="s">
        <v>43</v>
      </c>
      <c r="O158" s="64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4" t="s">
        <v>144</v>
      </c>
      <c r="AT158" s="184" t="s">
        <v>128</v>
      </c>
      <c r="AU158" s="184" t="s">
        <v>82</v>
      </c>
      <c r="AY158" s="17" t="s">
        <v>126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7" t="s">
        <v>80</v>
      </c>
      <c r="BK158" s="185">
        <f>ROUND(I158*H158,2)</f>
        <v>0</v>
      </c>
      <c r="BL158" s="17" t="s">
        <v>144</v>
      </c>
      <c r="BM158" s="184" t="s">
        <v>712</v>
      </c>
    </row>
    <row r="159" spans="1:47" s="2" customFormat="1" ht="11.25">
      <c r="A159" s="34"/>
      <c r="B159" s="35"/>
      <c r="C159" s="36"/>
      <c r="D159" s="219" t="s">
        <v>149</v>
      </c>
      <c r="E159" s="36"/>
      <c r="F159" s="220" t="s">
        <v>713</v>
      </c>
      <c r="G159" s="36"/>
      <c r="H159" s="36"/>
      <c r="I159" s="221"/>
      <c r="J159" s="36"/>
      <c r="K159" s="36"/>
      <c r="L159" s="39"/>
      <c r="M159" s="222"/>
      <c r="N159" s="223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149</v>
      </c>
      <c r="AU159" s="17" t="s">
        <v>82</v>
      </c>
    </row>
    <row r="160" spans="1:65" s="2" customFormat="1" ht="44.25" customHeight="1">
      <c r="A160" s="34"/>
      <c r="B160" s="35"/>
      <c r="C160" s="173" t="s">
        <v>257</v>
      </c>
      <c r="D160" s="173" t="s">
        <v>128</v>
      </c>
      <c r="E160" s="174" t="s">
        <v>714</v>
      </c>
      <c r="F160" s="175" t="s">
        <v>715</v>
      </c>
      <c r="G160" s="176" t="s">
        <v>236</v>
      </c>
      <c r="H160" s="177">
        <v>10.287</v>
      </c>
      <c r="I160" s="178"/>
      <c r="J160" s="179">
        <f>ROUND(I160*H160,2)</f>
        <v>0</v>
      </c>
      <c r="K160" s="175" t="s">
        <v>147</v>
      </c>
      <c r="L160" s="39"/>
      <c r="M160" s="180" t="s">
        <v>19</v>
      </c>
      <c r="N160" s="181" t="s">
        <v>43</v>
      </c>
      <c r="O160" s="64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4" t="s">
        <v>144</v>
      </c>
      <c r="AT160" s="184" t="s">
        <v>128</v>
      </c>
      <c r="AU160" s="184" t="s">
        <v>82</v>
      </c>
      <c r="AY160" s="17" t="s">
        <v>126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7" t="s">
        <v>80</v>
      </c>
      <c r="BK160" s="185">
        <f>ROUND(I160*H160,2)</f>
        <v>0</v>
      </c>
      <c r="BL160" s="17" t="s">
        <v>144</v>
      </c>
      <c r="BM160" s="184" t="s">
        <v>716</v>
      </c>
    </row>
    <row r="161" spans="1:47" s="2" customFormat="1" ht="11.25">
      <c r="A161" s="34"/>
      <c r="B161" s="35"/>
      <c r="C161" s="36"/>
      <c r="D161" s="219" t="s">
        <v>149</v>
      </c>
      <c r="E161" s="36"/>
      <c r="F161" s="220" t="s">
        <v>717</v>
      </c>
      <c r="G161" s="36"/>
      <c r="H161" s="36"/>
      <c r="I161" s="221"/>
      <c r="J161" s="36"/>
      <c r="K161" s="36"/>
      <c r="L161" s="39"/>
      <c r="M161" s="222"/>
      <c r="N161" s="223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149</v>
      </c>
      <c r="AU161" s="17" t="s">
        <v>82</v>
      </c>
    </row>
    <row r="162" spans="2:51" s="14" customFormat="1" ht="11.25">
      <c r="B162" s="197"/>
      <c r="C162" s="198"/>
      <c r="D162" s="188" t="s">
        <v>134</v>
      </c>
      <c r="E162" s="198"/>
      <c r="F162" s="200" t="s">
        <v>718</v>
      </c>
      <c r="G162" s="198"/>
      <c r="H162" s="201">
        <v>10.287</v>
      </c>
      <c r="I162" s="202"/>
      <c r="J162" s="198"/>
      <c r="K162" s="198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134</v>
      </c>
      <c r="AU162" s="207" t="s">
        <v>82</v>
      </c>
      <c r="AV162" s="14" t="s">
        <v>82</v>
      </c>
      <c r="AW162" s="14" t="s">
        <v>4</v>
      </c>
      <c r="AX162" s="14" t="s">
        <v>80</v>
      </c>
      <c r="AY162" s="207" t="s">
        <v>126</v>
      </c>
    </row>
    <row r="163" spans="1:65" s="2" customFormat="1" ht="44.25" customHeight="1">
      <c r="A163" s="34"/>
      <c r="B163" s="35"/>
      <c r="C163" s="173" t="s">
        <v>201</v>
      </c>
      <c r="D163" s="173" t="s">
        <v>128</v>
      </c>
      <c r="E163" s="174" t="s">
        <v>467</v>
      </c>
      <c r="F163" s="175" t="s">
        <v>468</v>
      </c>
      <c r="G163" s="176" t="s">
        <v>236</v>
      </c>
      <c r="H163" s="177">
        <v>1.143</v>
      </c>
      <c r="I163" s="178"/>
      <c r="J163" s="179">
        <f>ROUND(I163*H163,2)</f>
        <v>0</v>
      </c>
      <c r="K163" s="175" t="s">
        <v>147</v>
      </c>
      <c r="L163" s="39"/>
      <c r="M163" s="180" t="s">
        <v>19</v>
      </c>
      <c r="N163" s="181" t="s">
        <v>43</v>
      </c>
      <c r="O163" s="64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144</v>
      </c>
      <c r="AT163" s="184" t="s">
        <v>128</v>
      </c>
      <c r="AU163" s="184" t="s">
        <v>82</v>
      </c>
      <c r="AY163" s="17" t="s">
        <v>126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80</v>
      </c>
      <c r="BK163" s="185">
        <f>ROUND(I163*H163,2)</f>
        <v>0</v>
      </c>
      <c r="BL163" s="17" t="s">
        <v>144</v>
      </c>
      <c r="BM163" s="184" t="s">
        <v>719</v>
      </c>
    </row>
    <row r="164" spans="1:47" s="2" customFormat="1" ht="11.25">
      <c r="A164" s="34"/>
      <c r="B164" s="35"/>
      <c r="C164" s="36"/>
      <c r="D164" s="219" t="s">
        <v>149</v>
      </c>
      <c r="E164" s="36"/>
      <c r="F164" s="220" t="s">
        <v>470</v>
      </c>
      <c r="G164" s="36"/>
      <c r="H164" s="36"/>
      <c r="I164" s="221"/>
      <c r="J164" s="36"/>
      <c r="K164" s="36"/>
      <c r="L164" s="39"/>
      <c r="M164" s="222"/>
      <c r="N164" s="223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149</v>
      </c>
      <c r="AU164" s="17" t="s">
        <v>82</v>
      </c>
    </row>
    <row r="165" spans="1:65" s="2" customFormat="1" ht="24.2" customHeight="1">
      <c r="A165" s="34"/>
      <c r="B165" s="35"/>
      <c r="C165" s="173" t="s">
        <v>186</v>
      </c>
      <c r="D165" s="173" t="s">
        <v>128</v>
      </c>
      <c r="E165" s="174" t="s">
        <v>462</v>
      </c>
      <c r="F165" s="175" t="s">
        <v>463</v>
      </c>
      <c r="G165" s="176" t="s">
        <v>236</v>
      </c>
      <c r="H165" s="177">
        <v>1.143</v>
      </c>
      <c r="I165" s="178"/>
      <c r="J165" s="179">
        <f>ROUND(I165*H165,2)</f>
        <v>0</v>
      </c>
      <c r="K165" s="175" t="s">
        <v>147</v>
      </c>
      <c r="L165" s="39"/>
      <c r="M165" s="180" t="s">
        <v>19</v>
      </c>
      <c r="N165" s="181" t="s">
        <v>43</v>
      </c>
      <c r="O165" s="64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4" t="s">
        <v>144</v>
      </c>
      <c r="AT165" s="184" t="s">
        <v>128</v>
      </c>
      <c r="AU165" s="184" t="s">
        <v>82</v>
      </c>
      <c r="AY165" s="17" t="s">
        <v>126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7" t="s">
        <v>80</v>
      </c>
      <c r="BK165" s="185">
        <f>ROUND(I165*H165,2)</f>
        <v>0</v>
      </c>
      <c r="BL165" s="17" t="s">
        <v>144</v>
      </c>
      <c r="BM165" s="184" t="s">
        <v>720</v>
      </c>
    </row>
    <row r="166" spans="1:47" s="2" customFormat="1" ht="11.25">
      <c r="A166" s="34"/>
      <c r="B166" s="35"/>
      <c r="C166" s="36"/>
      <c r="D166" s="219" t="s">
        <v>149</v>
      </c>
      <c r="E166" s="36"/>
      <c r="F166" s="220" t="s">
        <v>465</v>
      </c>
      <c r="G166" s="36"/>
      <c r="H166" s="36"/>
      <c r="I166" s="221"/>
      <c r="J166" s="36"/>
      <c r="K166" s="36"/>
      <c r="L166" s="39"/>
      <c r="M166" s="222"/>
      <c r="N166" s="223"/>
      <c r="O166" s="64"/>
      <c r="P166" s="64"/>
      <c r="Q166" s="64"/>
      <c r="R166" s="64"/>
      <c r="S166" s="64"/>
      <c r="T166" s="6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149</v>
      </c>
      <c r="AU166" s="17" t="s">
        <v>82</v>
      </c>
    </row>
    <row r="167" spans="2:63" s="12" customFormat="1" ht="22.9" customHeight="1">
      <c r="B167" s="157"/>
      <c r="C167" s="158"/>
      <c r="D167" s="159" t="s">
        <v>71</v>
      </c>
      <c r="E167" s="171" t="s">
        <v>471</v>
      </c>
      <c r="F167" s="171" t="s">
        <v>472</v>
      </c>
      <c r="G167" s="158"/>
      <c r="H167" s="158"/>
      <c r="I167" s="161"/>
      <c r="J167" s="172">
        <f>BK167</f>
        <v>0</v>
      </c>
      <c r="K167" s="158"/>
      <c r="L167" s="163"/>
      <c r="M167" s="164"/>
      <c r="N167" s="165"/>
      <c r="O167" s="165"/>
      <c r="P167" s="166">
        <f>SUM(P168:P169)</f>
        <v>0</v>
      </c>
      <c r="Q167" s="165"/>
      <c r="R167" s="166">
        <f>SUM(R168:R169)</f>
        <v>0</v>
      </c>
      <c r="S167" s="165"/>
      <c r="T167" s="167">
        <f>SUM(T168:T169)</f>
        <v>0</v>
      </c>
      <c r="AR167" s="168" t="s">
        <v>80</v>
      </c>
      <c r="AT167" s="169" t="s">
        <v>71</v>
      </c>
      <c r="AU167" s="169" t="s">
        <v>80</v>
      </c>
      <c r="AY167" s="168" t="s">
        <v>126</v>
      </c>
      <c r="BK167" s="170">
        <f>SUM(BK168:BK169)</f>
        <v>0</v>
      </c>
    </row>
    <row r="168" spans="1:65" s="2" customFormat="1" ht="55.5" customHeight="1">
      <c r="A168" s="34"/>
      <c r="B168" s="35"/>
      <c r="C168" s="173" t="s">
        <v>208</v>
      </c>
      <c r="D168" s="173" t="s">
        <v>128</v>
      </c>
      <c r="E168" s="174" t="s">
        <v>721</v>
      </c>
      <c r="F168" s="175" t="s">
        <v>722</v>
      </c>
      <c r="G168" s="176" t="s">
        <v>236</v>
      </c>
      <c r="H168" s="177">
        <v>1.707</v>
      </c>
      <c r="I168" s="178"/>
      <c r="J168" s="179">
        <f>ROUND(I168*H168,2)</f>
        <v>0</v>
      </c>
      <c r="K168" s="175" t="s">
        <v>147</v>
      </c>
      <c r="L168" s="39"/>
      <c r="M168" s="180" t="s">
        <v>19</v>
      </c>
      <c r="N168" s="181" t="s">
        <v>43</v>
      </c>
      <c r="O168" s="64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4" t="s">
        <v>144</v>
      </c>
      <c r="AT168" s="184" t="s">
        <v>128</v>
      </c>
      <c r="AU168" s="184" t="s">
        <v>82</v>
      </c>
      <c r="AY168" s="17" t="s">
        <v>126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7" t="s">
        <v>80</v>
      </c>
      <c r="BK168" s="185">
        <f>ROUND(I168*H168,2)</f>
        <v>0</v>
      </c>
      <c r="BL168" s="17" t="s">
        <v>144</v>
      </c>
      <c r="BM168" s="184" t="s">
        <v>723</v>
      </c>
    </row>
    <row r="169" spans="1:47" s="2" customFormat="1" ht="11.25">
      <c r="A169" s="34"/>
      <c r="B169" s="35"/>
      <c r="C169" s="36"/>
      <c r="D169" s="219" t="s">
        <v>149</v>
      </c>
      <c r="E169" s="36"/>
      <c r="F169" s="220" t="s">
        <v>724</v>
      </c>
      <c r="G169" s="36"/>
      <c r="H169" s="36"/>
      <c r="I169" s="221"/>
      <c r="J169" s="36"/>
      <c r="K169" s="36"/>
      <c r="L169" s="39"/>
      <c r="M169" s="222"/>
      <c r="N169" s="223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149</v>
      </c>
      <c r="AU169" s="17" t="s">
        <v>82</v>
      </c>
    </row>
    <row r="170" spans="2:63" s="12" customFormat="1" ht="25.9" customHeight="1">
      <c r="B170" s="157"/>
      <c r="C170" s="158"/>
      <c r="D170" s="159" t="s">
        <v>71</v>
      </c>
      <c r="E170" s="160" t="s">
        <v>478</v>
      </c>
      <c r="F170" s="160" t="s">
        <v>479</v>
      </c>
      <c r="G170" s="158"/>
      <c r="H170" s="158"/>
      <c r="I170" s="161"/>
      <c r="J170" s="162">
        <f>BK170</f>
        <v>0</v>
      </c>
      <c r="K170" s="158"/>
      <c r="L170" s="163"/>
      <c r="M170" s="164"/>
      <c r="N170" s="165"/>
      <c r="O170" s="165"/>
      <c r="P170" s="166">
        <f>P171+P185</f>
        <v>0</v>
      </c>
      <c r="Q170" s="165"/>
      <c r="R170" s="166">
        <f>R171+R185</f>
        <v>2.08648116</v>
      </c>
      <c r="S170" s="165"/>
      <c r="T170" s="167">
        <f>T171+T185</f>
        <v>0</v>
      </c>
      <c r="AR170" s="168" t="s">
        <v>82</v>
      </c>
      <c r="AT170" s="169" t="s">
        <v>71</v>
      </c>
      <c r="AU170" s="169" t="s">
        <v>72</v>
      </c>
      <c r="AY170" s="168" t="s">
        <v>126</v>
      </c>
      <c r="BK170" s="170">
        <f>BK171+BK185</f>
        <v>0</v>
      </c>
    </row>
    <row r="171" spans="2:63" s="12" customFormat="1" ht="22.9" customHeight="1">
      <c r="B171" s="157"/>
      <c r="C171" s="158"/>
      <c r="D171" s="159" t="s">
        <v>71</v>
      </c>
      <c r="E171" s="171" t="s">
        <v>725</v>
      </c>
      <c r="F171" s="171" t="s">
        <v>726</v>
      </c>
      <c r="G171" s="158"/>
      <c r="H171" s="158"/>
      <c r="I171" s="161"/>
      <c r="J171" s="172">
        <f>BK171</f>
        <v>0</v>
      </c>
      <c r="K171" s="158"/>
      <c r="L171" s="163"/>
      <c r="M171" s="164"/>
      <c r="N171" s="165"/>
      <c r="O171" s="165"/>
      <c r="P171" s="166">
        <f>SUM(P172:P184)</f>
        <v>0</v>
      </c>
      <c r="Q171" s="165"/>
      <c r="R171" s="166">
        <f>SUM(R172:R184)</f>
        <v>2.0688</v>
      </c>
      <c r="S171" s="165"/>
      <c r="T171" s="167">
        <f>SUM(T172:T184)</f>
        <v>0</v>
      </c>
      <c r="AR171" s="168" t="s">
        <v>82</v>
      </c>
      <c r="AT171" s="169" t="s">
        <v>71</v>
      </c>
      <c r="AU171" s="169" t="s">
        <v>80</v>
      </c>
      <c r="AY171" s="168" t="s">
        <v>126</v>
      </c>
      <c r="BK171" s="170">
        <f>SUM(BK172:BK184)</f>
        <v>0</v>
      </c>
    </row>
    <row r="172" spans="1:65" s="2" customFormat="1" ht="24.2" customHeight="1">
      <c r="A172" s="34"/>
      <c r="B172" s="35"/>
      <c r="C172" s="173" t="s">
        <v>7</v>
      </c>
      <c r="D172" s="173" t="s">
        <v>128</v>
      </c>
      <c r="E172" s="174" t="s">
        <v>727</v>
      </c>
      <c r="F172" s="175" t="s">
        <v>728</v>
      </c>
      <c r="G172" s="176" t="s">
        <v>342</v>
      </c>
      <c r="H172" s="177">
        <v>3</v>
      </c>
      <c r="I172" s="178"/>
      <c r="J172" s="179">
        <f>ROUND(I172*H172,2)</f>
        <v>0</v>
      </c>
      <c r="K172" s="175" t="s">
        <v>19</v>
      </c>
      <c r="L172" s="39"/>
      <c r="M172" s="180" t="s">
        <v>19</v>
      </c>
      <c r="N172" s="181" t="s">
        <v>43</v>
      </c>
      <c r="O172" s="64"/>
      <c r="P172" s="182">
        <f>O172*H172</f>
        <v>0</v>
      </c>
      <c r="Q172" s="182">
        <v>0.0004</v>
      </c>
      <c r="R172" s="182">
        <f>Q172*H172</f>
        <v>0.0012000000000000001</v>
      </c>
      <c r="S172" s="182">
        <v>0</v>
      </c>
      <c r="T172" s="183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4" t="s">
        <v>252</v>
      </c>
      <c r="AT172" s="184" t="s">
        <v>128</v>
      </c>
      <c r="AU172" s="184" t="s">
        <v>82</v>
      </c>
      <c r="AY172" s="17" t="s">
        <v>126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7" t="s">
        <v>80</v>
      </c>
      <c r="BK172" s="185">
        <f>ROUND(I172*H172,2)</f>
        <v>0</v>
      </c>
      <c r="BL172" s="17" t="s">
        <v>252</v>
      </c>
      <c r="BM172" s="184" t="s">
        <v>729</v>
      </c>
    </row>
    <row r="173" spans="2:51" s="14" customFormat="1" ht="11.25">
      <c r="B173" s="197"/>
      <c r="C173" s="198"/>
      <c r="D173" s="188" t="s">
        <v>134</v>
      </c>
      <c r="E173" s="199" t="s">
        <v>19</v>
      </c>
      <c r="F173" s="200" t="s">
        <v>730</v>
      </c>
      <c r="G173" s="198"/>
      <c r="H173" s="201">
        <v>3</v>
      </c>
      <c r="I173" s="202"/>
      <c r="J173" s="198"/>
      <c r="K173" s="198"/>
      <c r="L173" s="203"/>
      <c r="M173" s="204"/>
      <c r="N173" s="205"/>
      <c r="O173" s="205"/>
      <c r="P173" s="205"/>
      <c r="Q173" s="205"/>
      <c r="R173" s="205"/>
      <c r="S173" s="205"/>
      <c r="T173" s="206"/>
      <c r="AT173" s="207" t="s">
        <v>134</v>
      </c>
      <c r="AU173" s="207" t="s">
        <v>82</v>
      </c>
      <c r="AV173" s="14" t="s">
        <v>82</v>
      </c>
      <c r="AW173" s="14" t="s">
        <v>33</v>
      </c>
      <c r="AX173" s="14" t="s">
        <v>72</v>
      </c>
      <c r="AY173" s="207" t="s">
        <v>126</v>
      </c>
    </row>
    <row r="174" spans="2:51" s="15" customFormat="1" ht="11.25">
      <c r="B174" s="208"/>
      <c r="C174" s="209"/>
      <c r="D174" s="188" t="s">
        <v>134</v>
      </c>
      <c r="E174" s="210" t="s">
        <v>19</v>
      </c>
      <c r="F174" s="211" t="s">
        <v>143</v>
      </c>
      <c r="G174" s="209"/>
      <c r="H174" s="212">
        <v>3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134</v>
      </c>
      <c r="AU174" s="218" t="s">
        <v>82</v>
      </c>
      <c r="AV174" s="15" t="s">
        <v>144</v>
      </c>
      <c r="AW174" s="15" t="s">
        <v>33</v>
      </c>
      <c r="AX174" s="15" t="s">
        <v>80</v>
      </c>
      <c r="AY174" s="218" t="s">
        <v>126</v>
      </c>
    </row>
    <row r="175" spans="1:65" s="2" customFormat="1" ht="16.5" customHeight="1">
      <c r="A175" s="34"/>
      <c r="B175" s="35"/>
      <c r="C175" s="173" t="s">
        <v>295</v>
      </c>
      <c r="D175" s="173" t="s">
        <v>128</v>
      </c>
      <c r="E175" s="174" t="s">
        <v>731</v>
      </c>
      <c r="F175" s="175" t="s">
        <v>732</v>
      </c>
      <c r="G175" s="176" t="s">
        <v>342</v>
      </c>
      <c r="H175" s="177">
        <v>3</v>
      </c>
      <c r="I175" s="178"/>
      <c r="J175" s="179">
        <f>ROUND(I175*H175,2)</f>
        <v>0</v>
      </c>
      <c r="K175" s="175" t="s">
        <v>147</v>
      </c>
      <c r="L175" s="39"/>
      <c r="M175" s="180" t="s">
        <v>19</v>
      </c>
      <c r="N175" s="181" t="s">
        <v>43</v>
      </c>
      <c r="O175" s="64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4" t="s">
        <v>252</v>
      </c>
      <c r="AT175" s="184" t="s">
        <v>128</v>
      </c>
      <c r="AU175" s="184" t="s">
        <v>82</v>
      </c>
      <c r="AY175" s="17" t="s">
        <v>126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7" t="s">
        <v>80</v>
      </c>
      <c r="BK175" s="185">
        <f>ROUND(I175*H175,2)</f>
        <v>0</v>
      </c>
      <c r="BL175" s="17" t="s">
        <v>252</v>
      </c>
      <c r="BM175" s="184" t="s">
        <v>733</v>
      </c>
    </row>
    <row r="176" spans="1:47" s="2" customFormat="1" ht="11.25">
      <c r="A176" s="34"/>
      <c r="B176" s="35"/>
      <c r="C176" s="36"/>
      <c r="D176" s="219" t="s">
        <v>149</v>
      </c>
      <c r="E176" s="36"/>
      <c r="F176" s="220" t="s">
        <v>734</v>
      </c>
      <c r="G176" s="36"/>
      <c r="H176" s="36"/>
      <c r="I176" s="221"/>
      <c r="J176" s="36"/>
      <c r="K176" s="36"/>
      <c r="L176" s="39"/>
      <c r="M176" s="222"/>
      <c r="N176" s="223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149</v>
      </c>
      <c r="AU176" s="17" t="s">
        <v>82</v>
      </c>
    </row>
    <row r="177" spans="2:51" s="14" customFormat="1" ht="11.25">
      <c r="B177" s="197"/>
      <c r="C177" s="198"/>
      <c r="D177" s="188" t="s">
        <v>134</v>
      </c>
      <c r="E177" s="199" t="s">
        <v>19</v>
      </c>
      <c r="F177" s="200" t="s">
        <v>730</v>
      </c>
      <c r="G177" s="198"/>
      <c r="H177" s="201">
        <v>3</v>
      </c>
      <c r="I177" s="202"/>
      <c r="J177" s="198"/>
      <c r="K177" s="198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134</v>
      </c>
      <c r="AU177" s="207" t="s">
        <v>82</v>
      </c>
      <c r="AV177" s="14" t="s">
        <v>82</v>
      </c>
      <c r="AW177" s="14" t="s">
        <v>33</v>
      </c>
      <c r="AX177" s="14" t="s">
        <v>80</v>
      </c>
      <c r="AY177" s="207" t="s">
        <v>126</v>
      </c>
    </row>
    <row r="178" spans="1:65" s="2" customFormat="1" ht="24.2" customHeight="1">
      <c r="A178" s="34"/>
      <c r="B178" s="35"/>
      <c r="C178" s="224" t="s">
        <v>300</v>
      </c>
      <c r="D178" s="224" t="s">
        <v>314</v>
      </c>
      <c r="E178" s="225" t="s">
        <v>735</v>
      </c>
      <c r="F178" s="226" t="s">
        <v>736</v>
      </c>
      <c r="G178" s="227" t="s">
        <v>414</v>
      </c>
      <c r="H178" s="228">
        <v>2</v>
      </c>
      <c r="I178" s="229"/>
      <c r="J178" s="230">
        <f>ROUND(I178*H178,2)</f>
        <v>0</v>
      </c>
      <c r="K178" s="226" t="s">
        <v>19</v>
      </c>
      <c r="L178" s="231"/>
      <c r="M178" s="232" t="s">
        <v>19</v>
      </c>
      <c r="N178" s="233" t="s">
        <v>43</v>
      </c>
      <c r="O178" s="64"/>
      <c r="P178" s="182">
        <f>O178*H178</f>
        <v>0</v>
      </c>
      <c r="Q178" s="182">
        <v>1</v>
      </c>
      <c r="R178" s="182">
        <f>Q178*H178</f>
        <v>2</v>
      </c>
      <c r="S178" s="182">
        <v>0</v>
      </c>
      <c r="T178" s="18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4" t="s">
        <v>353</v>
      </c>
      <c r="AT178" s="184" t="s">
        <v>314</v>
      </c>
      <c r="AU178" s="184" t="s">
        <v>82</v>
      </c>
      <c r="AY178" s="17" t="s">
        <v>126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7" t="s">
        <v>80</v>
      </c>
      <c r="BK178" s="185">
        <f>ROUND(I178*H178,2)</f>
        <v>0</v>
      </c>
      <c r="BL178" s="17" t="s">
        <v>252</v>
      </c>
      <c r="BM178" s="184" t="s">
        <v>737</v>
      </c>
    </row>
    <row r="179" spans="1:65" s="2" customFormat="1" ht="24.2" customHeight="1">
      <c r="A179" s="34"/>
      <c r="B179" s="35"/>
      <c r="C179" s="173" t="s">
        <v>306</v>
      </c>
      <c r="D179" s="173" t="s">
        <v>128</v>
      </c>
      <c r="E179" s="174" t="s">
        <v>738</v>
      </c>
      <c r="F179" s="175" t="s">
        <v>739</v>
      </c>
      <c r="G179" s="176" t="s">
        <v>414</v>
      </c>
      <c r="H179" s="177">
        <v>4</v>
      </c>
      <c r="I179" s="178"/>
      <c r="J179" s="179">
        <f>ROUND(I179*H179,2)</f>
        <v>0</v>
      </c>
      <c r="K179" s="175" t="s">
        <v>147</v>
      </c>
      <c r="L179" s="39"/>
      <c r="M179" s="180" t="s">
        <v>19</v>
      </c>
      <c r="N179" s="181" t="s">
        <v>43</v>
      </c>
      <c r="O179" s="64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4" t="s">
        <v>252</v>
      </c>
      <c r="AT179" s="184" t="s">
        <v>128</v>
      </c>
      <c r="AU179" s="184" t="s">
        <v>82</v>
      </c>
      <c r="AY179" s="17" t="s">
        <v>126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7" t="s">
        <v>80</v>
      </c>
      <c r="BK179" s="185">
        <f>ROUND(I179*H179,2)</f>
        <v>0</v>
      </c>
      <c r="BL179" s="17" t="s">
        <v>252</v>
      </c>
      <c r="BM179" s="184" t="s">
        <v>740</v>
      </c>
    </row>
    <row r="180" spans="1:47" s="2" customFormat="1" ht="11.25">
      <c r="A180" s="34"/>
      <c r="B180" s="35"/>
      <c r="C180" s="36"/>
      <c r="D180" s="219" t="s">
        <v>149</v>
      </c>
      <c r="E180" s="36"/>
      <c r="F180" s="220" t="s">
        <v>741</v>
      </c>
      <c r="G180" s="36"/>
      <c r="H180" s="36"/>
      <c r="I180" s="221"/>
      <c r="J180" s="36"/>
      <c r="K180" s="36"/>
      <c r="L180" s="39"/>
      <c r="M180" s="222"/>
      <c r="N180" s="223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149</v>
      </c>
      <c r="AU180" s="17" t="s">
        <v>82</v>
      </c>
    </row>
    <row r="181" spans="1:65" s="2" customFormat="1" ht="24.2" customHeight="1">
      <c r="A181" s="34"/>
      <c r="B181" s="35"/>
      <c r="C181" s="224" t="s">
        <v>313</v>
      </c>
      <c r="D181" s="224" t="s">
        <v>314</v>
      </c>
      <c r="E181" s="225" t="s">
        <v>742</v>
      </c>
      <c r="F181" s="226" t="s">
        <v>743</v>
      </c>
      <c r="G181" s="227" t="s">
        <v>414</v>
      </c>
      <c r="H181" s="228">
        <v>4</v>
      </c>
      <c r="I181" s="229"/>
      <c r="J181" s="230">
        <f>ROUND(I181*H181,2)</f>
        <v>0</v>
      </c>
      <c r="K181" s="226" t="s">
        <v>147</v>
      </c>
      <c r="L181" s="231"/>
      <c r="M181" s="232" t="s">
        <v>19</v>
      </c>
      <c r="N181" s="233" t="s">
        <v>43</v>
      </c>
      <c r="O181" s="64"/>
      <c r="P181" s="182">
        <f>O181*H181</f>
        <v>0</v>
      </c>
      <c r="Q181" s="182">
        <v>0.0169</v>
      </c>
      <c r="R181" s="182">
        <f>Q181*H181</f>
        <v>0.0676</v>
      </c>
      <c r="S181" s="182">
        <v>0</v>
      </c>
      <c r="T181" s="18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4" t="s">
        <v>353</v>
      </c>
      <c r="AT181" s="184" t="s">
        <v>314</v>
      </c>
      <c r="AU181" s="184" t="s">
        <v>82</v>
      </c>
      <c r="AY181" s="17" t="s">
        <v>126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7" t="s">
        <v>80</v>
      </c>
      <c r="BK181" s="185">
        <f>ROUND(I181*H181,2)</f>
        <v>0</v>
      </c>
      <c r="BL181" s="17" t="s">
        <v>252</v>
      </c>
      <c r="BM181" s="184" t="s">
        <v>744</v>
      </c>
    </row>
    <row r="182" spans="1:65" s="2" customFormat="1" ht="24.2" customHeight="1">
      <c r="A182" s="34"/>
      <c r="B182" s="35"/>
      <c r="C182" s="173" t="s">
        <v>374</v>
      </c>
      <c r="D182" s="173" t="s">
        <v>128</v>
      </c>
      <c r="E182" s="174" t="s">
        <v>745</v>
      </c>
      <c r="F182" s="175" t="s">
        <v>746</v>
      </c>
      <c r="G182" s="176" t="s">
        <v>414</v>
      </c>
      <c r="H182" s="177">
        <v>1</v>
      </c>
      <c r="I182" s="178"/>
      <c r="J182" s="179">
        <f>ROUND(I182*H182,2)</f>
        <v>0</v>
      </c>
      <c r="K182" s="175" t="s">
        <v>19</v>
      </c>
      <c r="L182" s="39"/>
      <c r="M182" s="180" t="s">
        <v>19</v>
      </c>
      <c r="N182" s="181" t="s">
        <v>43</v>
      </c>
      <c r="O182" s="64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4" t="s">
        <v>252</v>
      </c>
      <c r="AT182" s="184" t="s">
        <v>128</v>
      </c>
      <c r="AU182" s="184" t="s">
        <v>82</v>
      </c>
      <c r="AY182" s="17" t="s">
        <v>126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7" t="s">
        <v>80</v>
      </c>
      <c r="BK182" s="185">
        <f>ROUND(I182*H182,2)</f>
        <v>0</v>
      </c>
      <c r="BL182" s="17" t="s">
        <v>252</v>
      </c>
      <c r="BM182" s="184" t="s">
        <v>747</v>
      </c>
    </row>
    <row r="183" spans="1:65" s="2" customFormat="1" ht="44.25" customHeight="1">
      <c r="A183" s="34"/>
      <c r="B183" s="35"/>
      <c r="C183" s="173" t="s">
        <v>370</v>
      </c>
      <c r="D183" s="173" t="s">
        <v>128</v>
      </c>
      <c r="E183" s="174" t="s">
        <v>748</v>
      </c>
      <c r="F183" s="175" t="s">
        <v>749</v>
      </c>
      <c r="G183" s="176" t="s">
        <v>492</v>
      </c>
      <c r="H183" s="234"/>
      <c r="I183" s="178"/>
      <c r="J183" s="179">
        <f>ROUND(I183*H183,2)</f>
        <v>0</v>
      </c>
      <c r="K183" s="175" t="s">
        <v>147</v>
      </c>
      <c r="L183" s="39"/>
      <c r="M183" s="180" t="s">
        <v>19</v>
      </c>
      <c r="N183" s="181" t="s">
        <v>43</v>
      </c>
      <c r="O183" s="64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4" t="s">
        <v>252</v>
      </c>
      <c r="AT183" s="184" t="s">
        <v>128</v>
      </c>
      <c r="AU183" s="184" t="s">
        <v>82</v>
      </c>
      <c r="AY183" s="17" t="s">
        <v>126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7" t="s">
        <v>80</v>
      </c>
      <c r="BK183" s="185">
        <f>ROUND(I183*H183,2)</f>
        <v>0</v>
      </c>
      <c r="BL183" s="17" t="s">
        <v>252</v>
      </c>
      <c r="BM183" s="184" t="s">
        <v>750</v>
      </c>
    </row>
    <row r="184" spans="1:47" s="2" customFormat="1" ht="11.25">
      <c r="A184" s="34"/>
      <c r="B184" s="35"/>
      <c r="C184" s="36"/>
      <c r="D184" s="219" t="s">
        <v>149</v>
      </c>
      <c r="E184" s="36"/>
      <c r="F184" s="220" t="s">
        <v>751</v>
      </c>
      <c r="G184" s="36"/>
      <c r="H184" s="36"/>
      <c r="I184" s="221"/>
      <c r="J184" s="36"/>
      <c r="K184" s="36"/>
      <c r="L184" s="39"/>
      <c r="M184" s="222"/>
      <c r="N184" s="223"/>
      <c r="O184" s="64"/>
      <c r="P184" s="64"/>
      <c r="Q184" s="64"/>
      <c r="R184" s="64"/>
      <c r="S184" s="64"/>
      <c r="T184" s="65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149</v>
      </c>
      <c r="AU184" s="17" t="s">
        <v>82</v>
      </c>
    </row>
    <row r="185" spans="2:63" s="12" customFormat="1" ht="22.9" customHeight="1">
      <c r="B185" s="157"/>
      <c r="C185" s="158"/>
      <c r="D185" s="159" t="s">
        <v>71</v>
      </c>
      <c r="E185" s="171" t="s">
        <v>752</v>
      </c>
      <c r="F185" s="171" t="s">
        <v>753</v>
      </c>
      <c r="G185" s="158"/>
      <c r="H185" s="158"/>
      <c r="I185" s="161"/>
      <c r="J185" s="172">
        <f>BK185</f>
        <v>0</v>
      </c>
      <c r="K185" s="158"/>
      <c r="L185" s="163"/>
      <c r="M185" s="164"/>
      <c r="N185" s="165"/>
      <c r="O185" s="165"/>
      <c r="P185" s="166">
        <f>SUM(P186:P192)</f>
        <v>0</v>
      </c>
      <c r="Q185" s="165"/>
      <c r="R185" s="166">
        <f>SUM(R186:R192)</f>
        <v>0.01768116</v>
      </c>
      <c r="S185" s="165"/>
      <c r="T185" s="167">
        <f>SUM(T186:T192)</f>
        <v>0</v>
      </c>
      <c r="AR185" s="168" t="s">
        <v>82</v>
      </c>
      <c r="AT185" s="169" t="s">
        <v>71</v>
      </c>
      <c r="AU185" s="169" t="s">
        <v>80</v>
      </c>
      <c r="AY185" s="168" t="s">
        <v>126</v>
      </c>
      <c r="BK185" s="170">
        <f>SUM(BK186:BK192)</f>
        <v>0</v>
      </c>
    </row>
    <row r="186" spans="1:65" s="2" customFormat="1" ht="24.2" customHeight="1">
      <c r="A186" s="34"/>
      <c r="B186" s="35"/>
      <c r="C186" s="173" t="s">
        <v>345</v>
      </c>
      <c r="D186" s="173" t="s">
        <v>128</v>
      </c>
      <c r="E186" s="174" t="s">
        <v>754</v>
      </c>
      <c r="F186" s="175" t="s">
        <v>755</v>
      </c>
      <c r="G186" s="176" t="s">
        <v>131</v>
      </c>
      <c r="H186" s="177">
        <v>36.084</v>
      </c>
      <c r="I186" s="178"/>
      <c r="J186" s="179">
        <f>ROUND(I186*H186,2)</f>
        <v>0</v>
      </c>
      <c r="K186" s="175" t="s">
        <v>147</v>
      </c>
      <c r="L186" s="39"/>
      <c r="M186" s="180" t="s">
        <v>19</v>
      </c>
      <c r="N186" s="181" t="s">
        <v>43</v>
      </c>
      <c r="O186" s="64"/>
      <c r="P186" s="182">
        <f>O186*H186</f>
        <v>0</v>
      </c>
      <c r="Q186" s="182">
        <v>0.00021</v>
      </c>
      <c r="R186" s="182">
        <f>Q186*H186</f>
        <v>0.007577640000000001</v>
      </c>
      <c r="S186" s="182">
        <v>0</v>
      </c>
      <c r="T186" s="183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4" t="s">
        <v>252</v>
      </c>
      <c r="AT186" s="184" t="s">
        <v>128</v>
      </c>
      <c r="AU186" s="184" t="s">
        <v>82</v>
      </c>
      <c r="AY186" s="17" t="s">
        <v>126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7" t="s">
        <v>80</v>
      </c>
      <c r="BK186" s="185">
        <f>ROUND(I186*H186,2)</f>
        <v>0</v>
      </c>
      <c r="BL186" s="17" t="s">
        <v>252</v>
      </c>
      <c r="BM186" s="184" t="s">
        <v>756</v>
      </c>
    </row>
    <row r="187" spans="1:47" s="2" customFormat="1" ht="11.25">
      <c r="A187" s="34"/>
      <c r="B187" s="35"/>
      <c r="C187" s="36"/>
      <c r="D187" s="219" t="s">
        <v>149</v>
      </c>
      <c r="E187" s="36"/>
      <c r="F187" s="220" t="s">
        <v>757</v>
      </c>
      <c r="G187" s="36"/>
      <c r="H187" s="36"/>
      <c r="I187" s="221"/>
      <c r="J187" s="36"/>
      <c r="K187" s="36"/>
      <c r="L187" s="39"/>
      <c r="M187" s="222"/>
      <c r="N187" s="223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149</v>
      </c>
      <c r="AU187" s="17" t="s">
        <v>82</v>
      </c>
    </row>
    <row r="188" spans="2:51" s="14" customFormat="1" ht="11.25">
      <c r="B188" s="197"/>
      <c r="C188" s="198"/>
      <c r="D188" s="188" t="s">
        <v>134</v>
      </c>
      <c r="E188" s="199" t="s">
        <v>19</v>
      </c>
      <c r="F188" s="200" t="s">
        <v>758</v>
      </c>
      <c r="G188" s="198"/>
      <c r="H188" s="201">
        <v>3.53</v>
      </c>
      <c r="I188" s="202"/>
      <c r="J188" s="198"/>
      <c r="K188" s="198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134</v>
      </c>
      <c r="AU188" s="207" t="s">
        <v>82</v>
      </c>
      <c r="AV188" s="14" t="s">
        <v>82</v>
      </c>
      <c r="AW188" s="14" t="s">
        <v>33</v>
      </c>
      <c r="AX188" s="14" t="s">
        <v>72</v>
      </c>
      <c r="AY188" s="207" t="s">
        <v>126</v>
      </c>
    </row>
    <row r="189" spans="2:51" s="14" customFormat="1" ht="11.25">
      <c r="B189" s="197"/>
      <c r="C189" s="198"/>
      <c r="D189" s="188" t="s">
        <v>134</v>
      </c>
      <c r="E189" s="199" t="s">
        <v>19</v>
      </c>
      <c r="F189" s="200" t="s">
        <v>759</v>
      </c>
      <c r="G189" s="198"/>
      <c r="H189" s="201">
        <v>32.554</v>
      </c>
      <c r="I189" s="202"/>
      <c r="J189" s="198"/>
      <c r="K189" s="198"/>
      <c r="L189" s="203"/>
      <c r="M189" s="204"/>
      <c r="N189" s="205"/>
      <c r="O189" s="205"/>
      <c r="P189" s="205"/>
      <c r="Q189" s="205"/>
      <c r="R189" s="205"/>
      <c r="S189" s="205"/>
      <c r="T189" s="206"/>
      <c r="AT189" s="207" t="s">
        <v>134</v>
      </c>
      <c r="AU189" s="207" t="s">
        <v>82</v>
      </c>
      <c r="AV189" s="14" t="s">
        <v>82</v>
      </c>
      <c r="AW189" s="14" t="s">
        <v>33</v>
      </c>
      <c r="AX189" s="14" t="s">
        <v>72</v>
      </c>
      <c r="AY189" s="207" t="s">
        <v>126</v>
      </c>
    </row>
    <row r="190" spans="2:51" s="15" customFormat="1" ht="11.25">
      <c r="B190" s="208"/>
      <c r="C190" s="209"/>
      <c r="D190" s="188" t="s">
        <v>134</v>
      </c>
      <c r="E190" s="210" t="s">
        <v>19</v>
      </c>
      <c r="F190" s="211" t="s">
        <v>143</v>
      </c>
      <c r="G190" s="209"/>
      <c r="H190" s="212">
        <v>36.084</v>
      </c>
      <c r="I190" s="213"/>
      <c r="J190" s="209"/>
      <c r="K190" s="209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134</v>
      </c>
      <c r="AU190" s="218" t="s">
        <v>82</v>
      </c>
      <c r="AV190" s="15" t="s">
        <v>144</v>
      </c>
      <c r="AW190" s="15" t="s">
        <v>33</v>
      </c>
      <c r="AX190" s="15" t="s">
        <v>80</v>
      </c>
      <c r="AY190" s="218" t="s">
        <v>126</v>
      </c>
    </row>
    <row r="191" spans="1:65" s="2" customFormat="1" ht="37.9" customHeight="1">
      <c r="A191" s="34"/>
      <c r="B191" s="35"/>
      <c r="C191" s="173" t="s">
        <v>359</v>
      </c>
      <c r="D191" s="173" t="s">
        <v>128</v>
      </c>
      <c r="E191" s="174" t="s">
        <v>760</v>
      </c>
      <c r="F191" s="175" t="s">
        <v>761</v>
      </c>
      <c r="G191" s="176" t="s">
        <v>131</v>
      </c>
      <c r="H191" s="177">
        <v>36.084</v>
      </c>
      <c r="I191" s="178"/>
      <c r="J191" s="179">
        <f>ROUND(I191*H191,2)</f>
        <v>0</v>
      </c>
      <c r="K191" s="175" t="s">
        <v>147</v>
      </c>
      <c r="L191" s="39"/>
      <c r="M191" s="180" t="s">
        <v>19</v>
      </c>
      <c r="N191" s="181" t="s">
        <v>43</v>
      </c>
      <c r="O191" s="64"/>
      <c r="P191" s="182">
        <f>O191*H191</f>
        <v>0</v>
      </c>
      <c r="Q191" s="182">
        <v>0.00028</v>
      </c>
      <c r="R191" s="182">
        <f>Q191*H191</f>
        <v>0.01010352</v>
      </c>
      <c r="S191" s="182">
        <v>0</v>
      </c>
      <c r="T191" s="183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4" t="s">
        <v>252</v>
      </c>
      <c r="AT191" s="184" t="s">
        <v>128</v>
      </c>
      <c r="AU191" s="184" t="s">
        <v>82</v>
      </c>
      <c r="AY191" s="17" t="s">
        <v>126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17" t="s">
        <v>80</v>
      </c>
      <c r="BK191" s="185">
        <f>ROUND(I191*H191,2)</f>
        <v>0</v>
      </c>
      <c r="BL191" s="17" t="s">
        <v>252</v>
      </c>
      <c r="BM191" s="184" t="s">
        <v>762</v>
      </c>
    </row>
    <row r="192" spans="1:47" s="2" customFormat="1" ht="11.25">
      <c r="A192" s="34"/>
      <c r="B192" s="35"/>
      <c r="C192" s="36"/>
      <c r="D192" s="219" t="s">
        <v>149</v>
      </c>
      <c r="E192" s="36"/>
      <c r="F192" s="220" t="s">
        <v>763</v>
      </c>
      <c r="G192" s="36"/>
      <c r="H192" s="36"/>
      <c r="I192" s="221"/>
      <c r="J192" s="36"/>
      <c r="K192" s="36"/>
      <c r="L192" s="39"/>
      <c r="M192" s="235"/>
      <c r="N192" s="236"/>
      <c r="O192" s="237"/>
      <c r="P192" s="237"/>
      <c r="Q192" s="237"/>
      <c r="R192" s="237"/>
      <c r="S192" s="237"/>
      <c r="T192" s="238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149</v>
      </c>
      <c r="AU192" s="17" t="s">
        <v>82</v>
      </c>
    </row>
    <row r="193" spans="1:31" s="2" customFormat="1" ht="6.95" customHeight="1">
      <c r="A193" s="34"/>
      <c r="B193" s="47"/>
      <c r="C193" s="48"/>
      <c r="D193" s="48"/>
      <c r="E193" s="48"/>
      <c r="F193" s="48"/>
      <c r="G193" s="48"/>
      <c r="H193" s="48"/>
      <c r="I193" s="48"/>
      <c r="J193" s="48"/>
      <c r="K193" s="48"/>
      <c r="L193" s="39"/>
      <c r="M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</row>
  </sheetData>
  <sheetProtection algorithmName="SHA-512" hashValue="WtAH18jphc4j58ZgAtp6QI/7Epe7nBtefUxbaSMCN/4o+BJg4LNulXJ9DJfQRSIY7KTOdXuCx95lJglQwKbwMQ==" saltValue="A9mcz3gx3Q/GwvjwhNbstrbT2hfOf5rcKDGUqbzPshkhwMOrDjcM4DNi9zGLQ67gOY0uzrKVNPUiwB7ogNtcwQ==" spinCount="100000" sheet="1" objects="1" scenarios="1" formatColumns="0" formatRows="0" autoFilter="0"/>
  <autoFilter ref="C90:K192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2_02/132251101"/>
    <hyperlink ref="F100" r:id="rId2" display="https://podminky.urs.cz/item/CS_URS_2022_02/162751117"/>
    <hyperlink ref="F104" r:id="rId3" display="https://podminky.urs.cz/item/CS_URS_2022_02/997221873"/>
    <hyperlink ref="F109" r:id="rId4" display="https://podminky.urs.cz/item/CS_URS_2022_02/274313711"/>
    <hyperlink ref="F115" r:id="rId5" display="https://podminky.urs.cz/item/CS_URS_2022_02/317941121"/>
    <hyperlink ref="F122" r:id="rId6" display="https://podminky.urs.cz/item/CS_URS_2022_02/346244381"/>
    <hyperlink ref="F128" r:id="rId7" display="https://podminky.urs.cz/item/CS_URS_2022_02/612325225"/>
    <hyperlink ref="F130" r:id="rId8" display="https://podminky.urs.cz/item/CS_URS_2022_02/612325302"/>
    <hyperlink ref="F134" r:id="rId9" display="https://podminky.urs.cz/item/CS_URS_2022_02/622335203"/>
    <hyperlink ref="F139" r:id="rId10" display="https://podminky.urs.cz/item/CS_URS_2022_02/967031132"/>
    <hyperlink ref="F144" r:id="rId11" display="https://podminky.urs.cz/item/CS_URS_2022_02/971033531"/>
    <hyperlink ref="F148" r:id="rId12" display="https://podminky.urs.cz/item/CS_URS_2022_02/971033641"/>
    <hyperlink ref="F152" r:id="rId13" display="https://podminky.urs.cz/item/CS_URS_2022_02/974031664"/>
    <hyperlink ref="F157" r:id="rId14" display="https://podminky.urs.cz/item/CS_URS_2022_02/997013211"/>
    <hyperlink ref="F159" r:id="rId15" display="https://podminky.urs.cz/item/CS_URS_2022_02/997013501"/>
    <hyperlink ref="F161" r:id="rId16" display="https://podminky.urs.cz/item/CS_URS_2022_02/997013509"/>
    <hyperlink ref="F164" r:id="rId17" display="https://podminky.urs.cz/item/CS_URS_2022_02/997013631"/>
    <hyperlink ref="F166" r:id="rId18" display="https://podminky.urs.cz/item/CS_URS_2022_02/997221611"/>
    <hyperlink ref="F169" r:id="rId19" display="https://podminky.urs.cz/item/CS_URS_2022_02/998018001"/>
    <hyperlink ref="F176" r:id="rId20" display="https://podminky.urs.cz/item/CS_URS_2022_02/767210112"/>
    <hyperlink ref="F180" r:id="rId21" display="https://podminky.urs.cz/item/CS_URS_2022_02/767210151"/>
    <hyperlink ref="F184" r:id="rId22" display="https://podminky.urs.cz/item/CS_URS_2022_02/998767201"/>
    <hyperlink ref="F187" r:id="rId23" display="https://podminky.urs.cz/item/CS_URS_2022_02/784181001"/>
    <hyperlink ref="F192" r:id="rId24" display="https://podminky.urs.cz/item/CS_URS_2022_02/78421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91</v>
      </c>
    </row>
    <row r="3" spans="2:4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82</v>
      </c>
    </row>
    <row r="4" spans="2:46" s="1" customFormat="1" ht="24.95" customHeight="1" hidden="1">
      <c r="B4" s="20"/>
      <c r="D4" s="103" t="s">
        <v>92</v>
      </c>
      <c r="L4" s="20"/>
      <c r="M4" s="104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05" t="s">
        <v>16</v>
      </c>
      <c r="L6" s="20"/>
    </row>
    <row r="7" spans="2:12" s="1" customFormat="1" ht="16.5" customHeight="1" hidden="1">
      <c r="B7" s="20"/>
      <c r="E7" s="280" t="str">
        <f>'Rekapitulace stavby'!K6</f>
        <v>Úpravy zahrady MŠ Komenského, p.č. 124/1/,676 - 1.etapa</v>
      </c>
      <c r="F7" s="281"/>
      <c r="G7" s="281"/>
      <c r="H7" s="281"/>
      <c r="L7" s="20"/>
    </row>
    <row r="8" spans="1:31" s="2" customFormat="1" ht="12" customHeight="1" hidden="1">
      <c r="A8" s="34"/>
      <c r="B8" s="39"/>
      <c r="C8" s="34"/>
      <c r="D8" s="105" t="s">
        <v>93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82" t="s">
        <v>764</v>
      </c>
      <c r="F9" s="283"/>
      <c r="G9" s="283"/>
      <c r="H9" s="28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6. 4. 2023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19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07" t="s">
        <v>27</v>
      </c>
      <c r="F15" s="34"/>
      <c r="G15" s="34"/>
      <c r="H15" s="34"/>
      <c r="I15" s="105" t="s">
        <v>28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05" t="s">
        <v>29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84" t="str">
        <f>'Rekapitulace stavby'!E14</f>
        <v>Vyplň údaj</v>
      </c>
      <c r="F18" s="285"/>
      <c r="G18" s="285"/>
      <c r="H18" s="285"/>
      <c r="I18" s="105" t="s">
        <v>28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05" t="s">
        <v>31</v>
      </c>
      <c r="E20" s="34"/>
      <c r="F20" s="34"/>
      <c r="G20" s="34"/>
      <c r="H20" s="34"/>
      <c r="I20" s="105" t="s">
        <v>26</v>
      </c>
      <c r="J20" s="107" t="s">
        <v>19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07" t="s">
        <v>32</v>
      </c>
      <c r="F21" s="34"/>
      <c r="G21" s="34"/>
      <c r="H21" s="34"/>
      <c r="I21" s="105" t="s">
        <v>28</v>
      </c>
      <c r="J21" s="107" t="s">
        <v>19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05" t="s">
        <v>34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28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05" t="s">
        <v>36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09"/>
      <c r="B27" s="110"/>
      <c r="C27" s="109"/>
      <c r="D27" s="109"/>
      <c r="E27" s="286" t="s">
        <v>19</v>
      </c>
      <c r="F27" s="286"/>
      <c r="G27" s="286"/>
      <c r="H27" s="28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3" t="s">
        <v>38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15" t="s">
        <v>40</v>
      </c>
      <c r="G32" s="34"/>
      <c r="H32" s="34"/>
      <c r="I32" s="115" t="s">
        <v>39</v>
      </c>
      <c r="J32" s="115" t="s">
        <v>41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16" t="s">
        <v>42</v>
      </c>
      <c r="E33" s="105" t="s">
        <v>43</v>
      </c>
      <c r="F33" s="117">
        <f>ROUND((SUM(BE81:BE99)),2)</f>
        <v>0</v>
      </c>
      <c r="G33" s="34"/>
      <c r="H33" s="34"/>
      <c r="I33" s="118">
        <v>0.21</v>
      </c>
      <c r="J33" s="117">
        <f>ROUND(((SUM(BE81:BE99))*I33),2)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5" t="s">
        <v>44</v>
      </c>
      <c r="F34" s="117">
        <f>ROUND((SUM(BF81:BF99)),2)</f>
        <v>0</v>
      </c>
      <c r="G34" s="34"/>
      <c r="H34" s="34"/>
      <c r="I34" s="118">
        <v>0.15</v>
      </c>
      <c r="J34" s="117">
        <f>ROUND(((SUM(BF81:BF99))*I34),2)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45</v>
      </c>
      <c r="F35" s="117">
        <f>ROUND((SUM(BG81:BG99)),2)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46</v>
      </c>
      <c r="F36" s="117">
        <f>ROUND((SUM(BH81:BH99)),2)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47</v>
      </c>
      <c r="F37" s="117">
        <f>ROUND((SUM(BI81:BI99)),2)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19"/>
      <c r="D39" s="120" t="s">
        <v>48</v>
      </c>
      <c r="E39" s="121"/>
      <c r="F39" s="121"/>
      <c r="G39" s="122" t="s">
        <v>49</v>
      </c>
      <c r="H39" s="123" t="s">
        <v>50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t="11.25" hidden="1"/>
    <row r="42" ht="11.25" hidden="1"/>
    <row r="43" ht="11.25" hidden="1"/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95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87" t="str">
        <f>E7</f>
        <v>Úpravy zahrady MŠ Komenského, p.č. 124/1/,676 - 1.etapa</v>
      </c>
      <c r="F48" s="288"/>
      <c r="G48" s="288"/>
      <c r="H48" s="28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93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40" t="str">
        <f>E9</f>
        <v>05 - VRN</v>
      </c>
      <c r="F50" s="289"/>
      <c r="G50" s="289"/>
      <c r="H50" s="28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Nový Jičín</v>
      </c>
      <c r="G52" s="36"/>
      <c r="H52" s="36"/>
      <c r="I52" s="29" t="s">
        <v>23</v>
      </c>
      <c r="J52" s="59" t="str">
        <f>IF(J12="","",J12)</f>
        <v>6. 4. 2023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6"/>
      <c r="E54" s="36"/>
      <c r="F54" s="27" t="str">
        <f>E15</f>
        <v>Město Nový Jičín</v>
      </c>
      <c r="G54" s="36"/>
      <c r="H54" s="36"/>
      <c r="I54" s="29" t="s">
        <v>31</v>
      </c>
      <c r="J54" s="32" t="str">
        <f>E21</f>
        <v>ing. arch. Tomáš Kudělka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29</v>
      </c>
      <c r="D55" s="36"/>
      <c r="E55" s="36"/>
      <c r="F55" s="27" t="str">
        <f>IF(E18="","",E18)</f>
        <v>Vyplň údaj</v>
      </c>
      <c r="G55" s="36"/>
      <c r="H55" s="36"/>
      <c r="I55" s="29" t="s">
        <v>34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96</v>
      </c>
      <c r="D57" s="131"/>
      <c r="E57" s="131"/>
      <c r="F57" s="131"/>
      <c r="G57" s="131"/>
      <c r="H57" s="131"/>
      <c r="I57" s="131"/>
      <c r="J57" s="132" t="s">
        <v>97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70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98</v>
      </c>
    </row>
    <row r="60" spans="2:12" s="9" customFormat="1" ht="24.95" customHeight="1">
      <c r="B60" s="134"/>
      <c r="C60" s="135"/>
      <c r="D60" s="136" t="s">
        <v>765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766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111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6"/>
      <c r="D71" s="36"/>
      <c r="E71" s="287" t="str">
        <f>E7</f>
        <v>Úpravy zahrady MŠ Komenského, p.č. 124/1/,676 - 1.etapa</v>
      </c>
      <c r="F71" s="288"/>
      <c r="G71" s="288"/>
      <c r="H71" s="28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93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240" t="str">
        <f>E9</f>
        <v>05 - VRN</v>
      </c>
      <c r="F73" s="289"/>
      <c r="G73" s="289"/>
      <c r="H73" s="28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Nový Jičín</v>
      </c>
      <c r="G75" s="36"/>
      <c r="H75" s="36"/>
      <c r="I75" s="29" t="s">
        <v>23</v>
      </c>
      <c r="J75" s="59" t="str">
        <f>IF(J12="","",J12)</f>
        <v>6. 4. 2023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5.7" customHeight="1">
      <c r="A77" s="34"/>
      <c r="B77" s="35"/>
      <c r="C77" s="29" t="s">
        <v>25</v>
      </c>
      <c r="D77" s="36"/>
      <c r="E77" s="36"/>
      <c r="F77" s="27" t="str">
        <f>E15</f>
        <v>Město Nový Jičín</v>
      </c>
      <c r="G77" s="36"/>
      <c r="H77" s="36"/>
      <c r="I77" s="29" t="s">
        <v>31</v>
      </c>
      <c r="J77" s="32" t="str">
        <f>E21</f>
        <v>ing. arch. Tomáš Kudělka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29</v>
      </c>
      <c r="D78" s="36"/>
      <c r="E78" s="36"/>
      <c r="F78" s="27" t="str">
        <f>IF(E18="","",E18)</f>
        <v>Vyplň údaj</v>
      </c>
      <c r="G78" s="36"/>
      <c r="H78" s="36"/>
      <c r="I78" s="29" t="s">
        <v>34</v>
      </c>
      <c r="J78" s="32" t="str">
        <f>E24</f>
        <v xml:space="preserve"> 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112</v>
      </c>
      <c r="D80" s="149" t="s">
        <v>57</v>
      </c>
      <c r="E80" s="149" t="s">
        <v>53</v>
      </c>
      <c r="F80" s="149" t="s">
        <v>54</v>
      </c>
      <c r="G80" s="149" t="s">
        <v>113</v>
      </c>
      <c r="H80" s="149" t="s">
        <v>114</v>
      </c>
      <c r="I80" s="149" t="s">
        <v>115</v>
      </c>
      <c r="J80" s="149" t="s">
        <v>97</v>
      </c>
      <c r="K80" s="150" t="s">
        <v>116</v>
      </c>
      <c r="L80" s="151"/>
      <c r="M80" s="68" t="s">
        <v>19</v>
      </c>
      <c r="N80" s="69" t="s">
        <v>42</v>
      </c>
      <c r="O80" s="69" t="s">
        <v>117</v>
      </c>
      <c r="P80" s="69" t="s">
        <v>118</v>
      </c>
      <c r="Q80" s="69" t="s">
        <v>119</v>
      </c>
      <c r="R80" s="69" t="s">
        <v>120</v>
      </c>
      <c r="S80" s="69" t="s">
        <v>121</v>
      </c>
      <c r="T80" s="70" t="s">
        <v>122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123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71</v>
      </c>
      <c r="AU81" s="17" t="s">
        <v>98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71</v>
      </c>
      <c r="E82" s="160" t="s">
        <v>767</v>
      </c>
      <c r="F82" s="160" t="s">
        <v>90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170</v>
      </c>
      <c r="AT82" s="169" t="s">
        <v>71</v>
      </c>
      <c r="AU82" s="169" t="s">
        <v>72</v>
      </c>
      <c r="AY82" s="168" t="s">
        <v>126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71</v>
      </c>
      <c r="E83" s="171" t="s">
        <v>90</v>
      </c>
      <c r="F83" s="171" t="s">
        <v>768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SUM(P84:P99)</f>
        <v>0</v>
      </c>
      <c r="Q83" s="165"/>
      <c r="R83" s="166">
        <f>SUM(R84:R99)</f>
        <v>0</v>
      </c>
      <c r="S83" s="165"/>
      <c r="T83" s="167">
        <f>SUM(T84:T99)</f>
        <v>0</v>
      </c>
      <c r="AR83" s="168" t="s">
        <v>170</v>
      </c>
      <c r="AT83" s="169" t="s">
        <v>71</v>
      </c>
      <c r="AU83" s="169" t="s">
        <v>80</v>
      </c>
      <c r="AY83" s="168" t="s">
        <v>126</v>
      </c>
      <c r="BK83" s="170">
        <f>SUM(BK84:BK99)</f>
        <v>0</v>
      </c>
    </row>
    <row r="84" spans="1:65" s="2" customFormat="1" ht="24.2" customHeight="1">
      <c r="A84" s="34"/>
      <c r="B84" s="35"/>
      <c r="C84" s="173" t="s">
        <v>80</v>
      </c>
      <c r="D84" s="173" t="s">
        <v>128</v>
      </c>
      <c r="E84" s="174" t="s">
        <v>769</v>
      </c>
      <c r="F84" s="175" t="s">
        <v>770</v>
      </c>
      <c r="G84" s="176" t="s">
        <v>771</v>
      </c>
      <c r="H84" s="177">
        <v>1</v>
      </c>
      <c r="I84" s="178"/>
      <c r="J84" s="179">
        <f>ROUND(I84*H84,2)</f>
        <v>0</v>
      </c>
      <c r="K84" s="175" t="s">
        <v>19</v>
      </c>
      <c r="L84" s="39"/>
      <c r="M84" s="180" t="s">
        <v>19</v>
      </c>
      <c r="N84" s="181" t="s">
        <v>43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144</v>
      </c>
      <c r="AT84" s="184" t="s">
        <v>128</v>
      </c>
      <c r="AU84" s="184" t="s">
        <v>82</v>
      </c>
      <c r="AY84" s="17" t="s">
        <v>126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80</v>
      </c>
      <c r="BK84" s="185">
        <f>ROUND(I84*H84,2)</f>
        <v>0</v>
      </c>
      <c r="BL84" s="17" t="s">
        <v>144</v>
      </c>
      <c r="BM84" s="184" t="s">
        <v>772</v>
      </c>
    </row>
    <row r="85" spans="1:47" s="2" customFormat="1" ht="19.5">
      <c r="A85" s="34"/>
      <c r="B85" s="35"/>
      <c r="C85" s="36"/>
      <c r="D85" s="188" t="s">
        <v>773</v>
      </c>
      <c r="E85" s="36"/>
      <c r="F85" s="239" t="s">
        <v>774</v>
      </c>
      <c r="G85" s="36"/>
      <c r="H85" s="36"/>
      <c r="I85" s="221"/>
      <c r="J85" s="36"/>
      <c r="K85" s="36"/>
      <c r="L85" s="39"/>
      <c r="M85" s="222"/>
      <c r="N85" s="223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773</v>
      </c>
      <c r="AU85" s="17" t="s">
        <v>82</v>
      </c>
    </row>
    <row r="86" spans="1:65" s="2" customFormat="1" ht="24.2" customHeight="1">
      <c r="A86" s="34"/>
      <c r="B86" s="35"/>
      <c r="C86" s="173" t="s">
        <v>82</v>
      </c>
      <c r="D86" s="173" t="s">
        <v>128</v>
      </c>
      <c r="E86" s="174" t="s">
        <v>775</v>
      </c>
      <c r="F86" s="175" t="s">
        <v>776</v>
      </c>
      <c r="G86" s="176" t="s">
        <v>771</v>
      </c>
      <c r="H86" s="177">
        <v>1</v>
      </c>
      <c r="I86" s="178"/>
      <c r="J86" s="179">
        <f>ROUND(I86*H86,2)</f>
        <v>0</v>
      </c>
      <c r="K86" s="175" t="s">
        <v>19</v>
      </c>
      <c r="L86" s="39"/>
      <c r="M86" s="180" t="s">
        <v>19</v>
      </c>
      <c r="N86" s="181" t="s">
        <v>43</v>
      </c>
      <c r="O86" s="64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144</v>
      </c>
      <c r="AT86" s="184" t="s">
        <v>128</v>
      </c>
      <c r="AU86" s="184" t="s">
        <v>82</v>
      </c>
      <c r="AY86" s="17" t="s">
        <v>126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17" t="s">
        <v>80</v>
      </c>
      <c r="BK86" s="185">
        <f>ROUND(I86*H86,2)</f>
        <v>0</v>
      </c>
      <c r="BL86" s="17" t="s">
        <v>144</v>
      </c>
      <c r="BM86" s="184" t="s">
        <v>777</v>
      </c>
    </row>
    <row r="87" spans="1:47" s="2" customFormat="1" ht="19.5">
      <c r="A87" s="34"/>
      <c r="B87" s="35"/>
      <c r="C87" s="36"/>
      <c r="D87" s="188" t="s">
        <v>773</v>
      </c>
      <c r="E87" s="36"/>
      <c r="F87" s="239" t="s">
        <v>778</v>
      </c>
      <c r="G87" s="36"/>
      <c r="H87" s="36"/>
      <c r="I87" s="221"/>
      <c r="J87" s="36"/>
      <c r="K87" s="36"/>
      <c r="L87" s="39"/>
      <c r="M87" s="222"/>
      <c r="N87" s="223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773</v>
      </c>
      <c r="AU87" s="17" t="s">
        <v>82</v>
      </c>
    </row>
    <row r="88" spans="1:65" s="2" customFormat="1" ht="24.2" customHeight="1">
      <c r="A88" s="34"/>
      <c r="B88" s="35"/>
      <c r="C88" s="173" t="s">
        <v>154</v>
      </c>
      <c r="D88" s="173" t="s">
        <v>128</v>
      </c>
      <c r="E88" s="174" t="s">
        <v>779</v>
      </c>
      <c r="F88" s="175" t="s">
        <v>780</v>
      </c>
      <c r="G88" s="176" t="s">
        <v>771</v>
      </c>
      <c r="H88" s="177">
        <v>1</v>
      </c>
      <c r="I88" s="178"/>
      <c r="J88" s="179">
        <f>ROUND(I88*H88,2)</f>
        <v>0</v>
      </c>
      <c r="K88" s="175" t="s">
        <v>19</v>
      </c>
      <c r="L88" s="39"/>
      <c r="M88" s="180" t="s">
        <v>19</v>
      </c>
      <c r="N88" s="181" t="s">
        <v>43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144</v>
      </c>
      <c r="AT88" s="184" t="s">
        <v>128</v>
      </c>
      <c r="AU88" s="184" t="s">
        <v>82</v>
      </c>
      <c r="AY88" s="17" t="s">
        <v>126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80</v>
      </c>
      <c r="BK88" s="185">
        <f>ROUND(I88*H88,2)</f>
        <v>0</v>
      </c>
      <c r="BL88" s="17" t="s">
        <v>144</v>
      </c>
      <c r="BM88" s="184" t="s">
        <v>781</v>
      </c>
    </row>
    <row r="89" spans="1:47" s="2" customFormat="1" ht="29.25">
      <c r="A89" s="34"/>
      <c r="B89" s="35"/>
      <c r="C89" s="36"/>
      <c r="D89" s="188" t="s">
        <v>773</v>
      </c>
      <c r="E89" s="36"/>
      <c r="F89" s="239" t="s">
        <v>782</v>
      </c>
      <c r="G89" s="36"/>
      <c r="H89" s="36"/>
      <c r="I89" s="221"/>
      <c r="J89" s="36"/>
      <c r="K89" s="36"/>
      <c r="L89" s="39"/>
      <c r="M89" s="222"/>
      <c r="N89" s="223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773</v>
      </c>
      <c r="AU89" s="17" t="s">
        <v>82</v>
      </c>
    </row>
    <row r="90" spans="1:65" s="2" customFormat="1" ht="24.2" customHeight="1">
      <c r="A90" s="34"/>
      <c r="B90" s="35"/>
      <c r="C90" s="173" t="s">
        <v>144</v>
      </c>
      <c r="D90" s="173" t="s">
        <v>128</v>
      </c>
      <c r="E90" s="174" t="s">
        <v>783</v>
      </c>
      <c r="F90" s="175" t="s">
        <v>784</v>
      </c>
      <c r="G90" s="176" t="s">
        <v>771</v>
      </c>
      <c r="H90" s="177">
        <v>1</v>
      </c>
      <c r="I90" s="178"/>
      <c r="J90" s="179">
        <f>ROUND(I90*H90,2)</f>
        <v>0</v>
      </c>
      <c r="K90" s="175" t="s">
        <v>19</v>
      </c>
      <c r="L90" s="39"/>
      <c r="M90" s="180" t="s">
        <v>19</v>
      </c>
      <c r="N90" s="181" t="s">
        <v>43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144</v>
      </c>
      <c r="AT90" s="184" t="s">
        <v>128</v>
      </c>
      <c r="AU90" s="184" t="s">
        <v>82</v>
      </c>
      <c r="AY90" s="17" t="s">
        <v>126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80</v>
      </c>
      <c r="BK90" s="185">
        <f>ROUND(I90*H90,2)</f>
        <v>0</v>
      </c>
      <c r="BL90" s="17" t="s">
        <v>144</v>
      </c>
      <c r="BM90" s="184" t="s">
        <v>785</v>
      </c>
    </row>
    <row r="91" spans="1:47" s="2" customFormat="1" ht="29.25">
      <c r="A91" s="34"/>
      <c r="B91" s="35"/>
      <c r="C91" s="36"/>
      <c r="D91" s="188" t="s">
        <v>773</v>
      </c>
      <c r="E91" s="36"/>
      <c r="F91" s="239" t="s">
        <v>786</v>
      </c>
      <c r="G91" s="36"/>
      <c r="H91" s="36"/>
      <c r="I91" s="221"/>
      <c r="J91" s="36"/>
      <c r="K91" s="36"/>
      <c r="L91" s="39"/>
      <c r="M91" s="222"/>
      <c r="N91" s="223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773</v>
      </c>
      <c r="AU91" s="17" t="s">
        <v>82</v>
      </c>
    </row>
    <row r="92" spans="1:65" s="2" customFormat="1" ht="24.2" customHeight="1">
      <c r="A92" s="34"/>
      <c r="B92" s="35"/>
      <c r="C92" s="173" t="s">
        <v>170</v>
      </c>
      <c r="D92" s="173" t="s">
        <v>128</v>
      </c>
      <c r="E92" s="174" t="s">
        <v>787</v>
      </c>
      <c r="F92" s="175" t="s">
        <v>788</v>
      </c>
      <c r="G92" s="176" t="s">
        <v>771</v>
      </c>
      <c r="H92" s="177">
        <v>1</v>
      </c>
      <c r="I92" s="178"/>
      <c r="J92" s="179">
        <f>ROUND(I92*H92,2)</f>
        <v>0</v>
      </c>
      <c r="K92" s="175" t="s">
        <v>19</v>
      </c>
      <c r="L92" s="39"/>
      <c r="M92" s="180" t="s">
        <v>19</v>
      </c>
      <c r="N92" s="181" t="s">
        <v>43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144</v>
      </c>
      <c r="AT92" s="184" t="s">
        <v>128</v>
      </c>
      <c r="AU92" s="184" t="s">
        <v>82</v>
      </c>
      <c r="AY92" s="17" t="s">
        <v>126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80</v>
      </c>
      <c r="BK92" s="185">
        <f>ROUND(I92*H92,2)</f>
        <v>0</v>
      </c>
      <c r="BL92" s="17" t="s">
        <v>144</v>
      </c>
      <c r="BM92" s="184" t="s">
        <v>789</v>
      </c>
    </row>
    <row r="93" spans="1:47" s="2" customFormat="1" ht="68.25">
      <c r="A93" s="34"/>
      <c r="B93" s="35"/>
      <c r="C93" s="36"/>
      <c r="D93" s="188" t="s">
        <v>773</v>
      </c>
      <c r="E93" s="36"/>
      <c r="F93" s="239" t="s">
        <v>790</v>
      </c>
      <c r="G93" s="36"/>
      <c r="H93" s="36"/>
      <c r="I93" s="221"/>
      <c r="J93" s="36"/>
      <c r="K93" s="36"/>
      <c r="L93" s="39"/>
      <c r="M93" s="222"/>
      <c r="N93" s="223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773</v>
      </c>
      <c r="AU93" s="17" t="s">
        <v>82</v>
      </c>
    </row>
    <row r="94" spans="1:65" s="2" customFormat="1" ht="24.2" customHeight="1">
      <c r="A94" s="34"/>
      <c r="B94" s="35"/>
      <c r="C94" s="173" t="s">
        <v>179</v>
      </c>
      <c r="D94" s="173" t="s">
        <v>128</v>
      </c>
      <c r="E94" s="174" t="s">
        <v>791</v>
      </c>
      <c r="F94" s="175" t="s">
        <v>792</v>
      </c>
      <c r="G94" s="176" t="s">
        <v>771</v>
      </c>
      <c r="H94" s="177">
        <v>1</v>
      </c>
      <c r="I94" s="178"/>
      <c r="J94" s="179">
        <f>ROUND(I94*H94,2)</f>
        <v>0</v>
      </c>
      <c r="K94" s="175" t="s">
        <v>19</v>
      </c>
      <c r="L94" s="39"/>
      <c r="M94" s="180" t="s">
        <v>19</v>
      </c>
      <c r="N94" s="181" t="s">
        <v>43</v>
      </c>
      <c r="O94" s="64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144</v>
      </c>
      <c r="AT94" s="184" t="s">
        <v>128</v>
      </c>
      <c r="AU94" s="184" t="s">
        <v>82</v>
      </c>
      <c r="AY94" s="17" t="s">
        <v>126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80</v>
      </c>
      <c r="BK94" s="185">
        <f>ROUND(I94*H94,2)</f>
        <v>0</v>
      </c>
      <c r="BL94" s="17" t="s">
        <v>144</v>
      </c>
      <c r="BM94" s="184" t="s">
        <v>793</v>
      </c>
    </row>
    <row r="95" spans="1:47" s="2" customFormat="1" ht="39">
      <c r="A95" s="34"/>
      <c r="B95" s="35"/>
      <c r="C95" s="36"/>
      <c r="D95" s="188" t="s">
        <v>773</v>
      </c>
      <c r="E95" s="36"/>
      <c r="F95" s="239" t="s">
        <v>794</v>
      </c>
      <c r="G95" s="36"/>
      <c r="H95" s="36"/>
      <c r="I95" s="221"/>
      <c r="J95" s="36"/>
      <c r="K95" s="36"/>
      <c r="L95" s="39"/>
      <c r="M95" s="222"/>
      <c r="N95" s="223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773</v>
      </c>
      <c r="AU95" s="17" t="s">
        <v>82</v>
      </c>
    </row>
    <row r="96" spans="1:65" s="2" customFormat="1" ht="24">
      <c r="A96" s="34"/>
      <c r="B96" s="35"/>
      <c r="C96" s="173" t="s">
        <v>186</v>
      </c>
      <c r="D96" s="173" t="s">
        <v>128</v>
      </c>
      <c r="E96" s="174" t="s">
        <v>795</v>
      </c>
      <c r="F96" s="175" t="s">
        <v>796</v>
      </c>
      <c r="G96" s="176" t="s">
        <v>771</v>
      </c>
      <c r="H96" s="177">
        <v>1</v>
      </c>
      <c r="I96" s="178"/>
      <c r="J96" s="179">
        <f>ROUND(I96*H96,2)</f>
        <v>0</v>
      </c>
      <c r="K96" s="175" t="s">
        <v>19</v>
      </c>
      <c r="L96" s="39"/>
      <c r="M96" s="180" t="s">
        <v>19</v>
      </c>
      <c r="N96" s="181" t="s">
        <v>43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144</v>
      </c>
      <c r="AT96" s="184" t="s">
        <v>128</v>
      </c>
      <c r="AU96" s="184" t="s">
        <v>82</v>
      </c>
      <c r="AY96" s="17" t="s">
        <v>126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80</v>
      </c>
      <c r="BK96" s="185">
        <f>ROUND(I96*H96,2)</f>
        <v>0</v>
      </c>
      <c r="BL96" s="17" t="s">
        <v>144</v>
      </c>
      <c r="BM96" s="184" t="s">
        <v>797</v>
      </c>
    </row>
    <row r="97" spans="1:47" s="2" customFormat="1" ht="29.25">
      <c r="A97" s="34"/>
      <c r="B97" s="35"/>
      <c r="C97" s="36"/>
      <c r="D97" s="188" t="s">
        <v>773</v>
      </c>
      <c r="E97" s="36"/>
      <c r="F97" s="239" t="s">
        <v>798</v>
      </c>
      <c r="G97" s="36"/>
      <c r="H97" s="36"/>
      <c r="I97" s="221"/>
      <c r="J97" s="36"/>
      <c r="K97" s="36"/>
      <c r="L97" s="39"/>
      <c r="M97" s="222"/>
      <c r="N97" s="223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773</v>
      </c>
      <c r="AU97" s="17" t="s">
        <v>82</v>
      </c>
    </row>
    <row r="98" spans="1:65" s="2" customFormat="1" ht="24.2" customHeight="1">
      <c r="A98" s="34"/>
      <c r="B98" s="35"/>
      <c r="C98" s="173" t="s">
        <v>196</v>
      </c>
      <c r="D98" s="173" t="s">
        <v>128</v>
      </c>
      <c r="E98" s="174" t="s">
        <v>799</v>
      </c>
      <c r="F98" s="175" t="s">
        <v>800</v>
      </c>
      <c r="G98" s="176" t="s">
        <v>771</v>
      </c>
      <c r="H98" s="177">
        <v>1</v>
      </c>
      <c r="I98" s="178"/>
      <c r="J98" s="179">
        <f>ROUND(I98*H98,2)</f>
        <v>0</v>
      </c>
      <c r="K98" s="175" t="s">
        <v>19</v>
      </c>
      <c r="L98" s="39"/>
      <c r="M98" s="180" t="s">
        <v>19</v>
      </c>
      <c r="N98" s="181" t="s">
        <v>43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144</v>
      </c>
      <c r="AT98" s="184" t="s">
        <v>128</v>
      </c>
      <c r="AU98" s="184" t="s">
        <v>82</v>
      </c>
      <c r="AY98" s="17" t="s">
        <v>126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80</v>
      </c>
      <c r="BK98" s="185">
        <f>ROUND(I98*H98,2)</f>
        <v>0</v>
      </c>
      <c r="BL98" s="17" t="s">
        <v>144</v>
      </c>
      <c r="BM98" s="184" t="s">
        <v>801</v>
      </c>
    </row>
    <row r="99" spans="1:47" s="2" customFormat="1" ht="19.5">
      <c r="A99" s="34"/>
      <c r="B99" s="35"/>
      <c r="C99" s="36"/>
      <c r="D99" s="188" t="s">
        <v>773</v>
      </c>
      <c r="E99" s="36"/>
      <c r="F99" s="239" t="s">
        <v>802</v>
      </c>
      <c r="G99" s="36"/>
      <c r="H99" s="36"/>
      <c r="I99" s="221"/>
      <c r="J99" s="36"/>
      <c r="K99" s="36"/>
      <c r="L99" s="39"/>
      <c r="M99" s="235"/>
      <c r="N99" s="236"/>
      <c r="O99" s="237"/>
      <c r="P99" s="237"/>
      <c r="Q99" s="237"/>
      <c r="R99" s="237"/>
      <c r="S99" s="237"/>
      <c r="T99" s="238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773</v>
      </c>
      <c r="AU99" s="17" t="s">
        <v>82</v>
      </c>
    </row>
    <row r="100" spans="1:31" s="2" customFormat="1" ht="6.95" customHeight="1">
      <c r="A100" s="34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39"/>
      <c r="M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</sheetData>
  <sheetProtection algorithmName="SHA-512" hashValue="vHbc7RG4GbAZSoUGno3xzU0NSXh8bHdYzj4X0IMPFi0rdNb2u+0Ui9D6oyrJo26NGX4byEdSUBFHUbslg4PEJw==" saltValue="urhtC3KaZufXjqOT/q0qGdS6UCQ7o+dopcFoSH3lk+iITa/diX4CVLTI9DAuZ1wGb4JCTJ65x9o6slNOluHEZw==" spinCount="100000" sheet="1" objects="1" scenarios="1" formatColumns="0" formatRows="0" autoFilter="0"/>
  <autoFilter ref="C80:K9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DESKTOP-GN17150\Ivana</dc:creator>
  <cp:keywords/>
  <dc:description/>
  <cp:lastModifiedBy>Kateřina Janečková</cp:lastModifiedBy>
  <dcterms:created xsi:type="dcterms:W3CDTF">2023-04-06T11:34:59Z</dcterms:created>
  <dcterms:modified xsi:type="dcterms:W3CDTF">2023-04-11T08:11:33Z</dcterms:modified>
  <cp:category/>
  <cp:version/>
  <cp:contentType/>
  <cp:contentStatus/>
</cp:coreProperties>
</file>