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72" activeTab="0"/>
  </bookViews>
  <sheets>
    <sheet name="Rekapitulace stavby" sheetId="1" r:id="rId1"/>
    <sheet name="01 - Stavební část" sheetId="2" r:id="rId2"/>
    <sheet name="02 - Sadové úpravy" sheetId="3" r:id="rId3"/>
    <sheet name="90 - Vedlejší rozpočtové ..." sheetId="4" r:id="rId4"/>
    <sheet name="Pokyny pro vyplnění" sheetId="5" r:id="rId5"/>
  </sheets>
  <definedNames>
    <definedName name="_xlnm._FilterDatabase" localSheetId="1" hidden="1">'01 - Stavební část'!$C$85:$K$281</definedName>
    <definedName name="_xlnm._FilterDatabase" localSheetId="2" hidden="1">'02 - Sadové úpravy'!$C$81:$K$143</definedName>
    <definedName name="_xlnm._FilterDatabase" localSheetId="3" hidden="1">'90 - Vedlejší rozpočtové ...'!$C$81:$K$89</definedName>
    <definedName name="_xlnm.Print_Area" localSheetId="1">'01 - Stavební část'!$C$4:$J$39,'01 - Stavební část'!$C$45:$J$67,'01 - Stavební část'!$C$73:$K$281</definedName>
    <definedName name="_xlnm.Print_Area" localSheetId="2">'02 - Sadové úpravy'!$C$4:$J$39,'02 - Sadové úpravy'!$C$45:$J$63,'02 - Sadové úpravy'!$C$69:$K$143</definedName>
    <definedName name="_xlnm.Print_Area" localSheetId="3">'90 - Vedlejší rozpočtové ...'!$C$4:$J$39,'90 - Vedlejší rozpočtové ...'!$C$45:$J$63,'90 - Vedlejší rozpočtové ...'!$C$69:$K$89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Titles" localSheetId="0">'Rekapitulace stavby'!$52:$52</definedName>
    <definedName name="_xlnm.Print_Titles" localSheetId="1">'01 - Stavební část'!$85:$85</definedName>
    <definedName name="_xlnm.Print_Titles" localSheetId="2">'02 - Sadové úpravy'!$81:$81</definedName>
    <definedName name="_xlnm.Print_Titles" localSheetId="3">'90 - Vedlejší rozpočtové ...'!$81:$81</definedName>
  </definedNames>
  <calcPr calcId="152511"/>
</workbook>
</file>

<file path=xl/sharedStrings.xml><?xml version="1.0" encoding="utf-8"?>
<sst xmlns="http://schemas.openxmlformats.org/spreadsheetml/2006/main" count="3490" uniqueCount="740">
  <si>
    <t>Export Komplet</t>
  </si>
  <si>
    <t>VZ</t>
  </si>
  <si>
    <t>2.0</t>
  </si>
  <si>
    <t>ZAMOK</t>
  </si>
  <si>
    <t>False</t>
  </si>
  <si>
    <t>{31974953-e88d-4cd4-8c41-a32f953cb8a5}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</si>
  <si>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</si>
  <si>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</si>
  <si>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</si>
  <si>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</si>
  <si>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</si>
  <si>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</si>
  <si>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</si>
  <si>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</si>
  <si>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Pekar001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</si>
  <si>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</si>
  <si>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</si>
  <si>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Nový Jičín, Masarykovo náměstí  - výsadba stromů</t>
  </si>
  <si>
    <t>KSO:</t>
  </si>
  <si>
    <t/>
  </si>
  <si>
    <t>CC-CZ:</t>
  </si>
  <si>
    <t>Místo:</t>
  </si>
  <si>
    <t xml:space="preserve"> </t>
  </si>
  <si>
    <t>Datum:</t>
  </si>
  <si>
    <t>30. 9. 2022</t>
  </si>
  <si>
    <t>Zadavatel:</t>
  </si>
  <si>
    <t>IČ:</t>
  </si>
  <si>
    <t>DIČ:</t>
  </si>
  <si>
    <t>Uchazeč:</t>
  </si>
  <si>
    <t>Vyplň údaj</t>
  </si>
  <si>
    <t>Projektant:</t>
  </si>
  <si>
    <t>Ing.Arch.Pavel Pekár, Čoupkových 4, 62400 Brno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</si>
  <si>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</si>
  <si>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</si>
  <si>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</si>
  <si>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</si>
  <si>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</si>
  <si>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</si>
  <si>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</si>
  <si>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</si>
  <si>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</si>
  <si>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</si>
  <si>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</si>
  <si>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</si>
  <si>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</si>
  <si>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</si>
  <si>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</si>
  <si>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</si>
  <si>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</si>
  <si>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</si>
  <si>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</si>
  <si>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</si>
  <si>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</si>
  <si>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</si>
  <si>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</si>
  <si>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</si>
  <si>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</si>
  <si>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</si>
  <si>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</si>
  <si>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</si>
  <si>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</si>
  <si>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</si>
  <si>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</si>
  <si>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</si>
  <si>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</si>
  <si>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</si>
  <si>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</si>
  <si>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</si>
  <si>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</si>
  <si>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</si>
  <si>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</si>
  <si>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</si>
  <si>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</si>
  <si>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</si>
  <si>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</si>
  <si>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</si>
  <si>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</si>
  <si>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</si>
  <si>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</si>
  <si>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{87dbceb0-8484-4e25-8161-7d48b31d71fb}</t>
  </si>
  <si>
    <t>2</t>
  </si>
  <si>
    <t>02</t>
  </si>
  <si>
    <t>Sadové úpravy</t>
  </si>
  <si>
    <t>{df2c4df3-8a82-427c-baa0-6bd38f2ea1db}</t>
  </si>
  <si>
    <t>90</t>
  </si>
  <si>
    <t>Vedlejší rozpočtové náklady</t>
  </si>
  <si>
    <t>{cab1b456-8995-4a21-acee-c2199c7b667a}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</si>
  <si>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</si>
  <si>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</si>
  <si>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</si>
  <si>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</si>
  <si>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</si>
  <si>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</si>
  <si>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</si>
  <si>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</si>
  <si>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</si>
  <si>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</si>
  <si>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</si>
  <si>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</si>
  <si>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</si>
  <si>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</si>
  <si>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</si>
  <si>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</si>
  <si>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</si>
  <si>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</si>
  <si>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</si>
  <si>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</si>
  <si>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</si>
  <si>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</si>
  <si>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</si>
  <si>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</si>
  <si>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</si>
  <si>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</si>
  <si>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</si>
  <si>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</si>
  <si>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</si>
  <si>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</si>
  <si>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</si>
  <si>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</si>
  <si>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113106122</t>
  </si>
  <si>
    <t>Rozebrání dlažeb komunikací pro pěší s přemístěním hmot na skládku na vzdálenost do 3 m nebo s naložením na dopravní prostředek s ložem z kameniva nebo živice a s jakoukoliv výplní spár ručně z kamenných dlaždic nebo desek</t>
  </si>
  <si>
    <t>m2</t>
  </si>
  <si>
    <t>CS ÚRS 2022 02</t>
  </si>
  <si>
    <t>4</t>
  </si>
  <si>
    <t>366874737</t>
  </si>
  <si>
    <t>Online PSC</t>
  </si>
  <si>
    <t>https://podminky.urs.cz/item/CS_URS_2022_02/113106122</t>
  </si>
  <si>
    <t>VV</t>
  </si>
  <si>
    <t>1,2*1,2*4</t>
  </si>
  <si>
    <t>113106122.x1</t>
  </si>
  <si>
    <t>Rozebrání dlažeb komunikací pro pěší s přemístěním hmot na skládku na vzdálenost do 3 m nebo s naložením na dopravní prostředek s ložem z kameniva nebo živice a s jakoukoliv výplní spár ručně z kamenných dlaždic nebo desek - pro opětovné použití</t>
  </si>
  <si>
    <t>304010944</t>
  </si>
  <si>
    <t>(4*4-1,2*1,2-2,6*0,61)*4</t>
  </si>
  <si>
    <t>3</t>
  </si>
  <si>
    <t>11310615x1</t>
  </si>
  <si>
    <t>Očislování demontovaných dlaždic</t>
  </si>
  <si>
    <t>1468309993</t>
  </si>
  <si>
    <t>113106161x1</t>
  </si>
  <si>
    <t>Rozebrání dlažeb vozovek a ploch s přemístěním hmot na skládku na vzdálenost do 3 m nebo s naložením na dopravní prostředek, s jakoukoliv výplní spár ručně z drobných kostek nebo odseků s ložem z kameniva - pro opětovné použití</t>
  </si>
  <si>
    <t>1285075774</t>
  </si>
  <si>
    <t>2,6*0,61*4</t>
  </si>
  <si>
    <t>5</t>
  </si>
  <si>
    <t>113107112</t>
  </si>
  <si>
    <t>Odstranění podkladů nebo krytů ručně s přemístěním hmot na skládku na vzdálenost do 3 m nebo s naložením na dopravní prostředek z kameniva těženého, o tl. vrstvy přes 100 do 200 mm</t>
  </si>
  <si>
    <t>-74348143</t>
  </si>
  <si>
    <t>https://podminky.urs.cz/item/CS_URS_2022_02/113107112</t>
  </si>
  <si>
    <t>"tl. 150mm"</t>
  </si>
  <si>
    <t>4*4*4</t>
  </si>
  <si>
    <t>6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</si>
  <si>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</si>
  <si>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</si>
  <si>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-1499737804</t>
  </si>
  <si>
    <t>https://podminky.urs.cz/item/CS_URS_2022_02/113107122</t>
  </si>
  <si>
    <t>7</t>
  </si>
  <si>
    <t>113107131</t>
  </si>
  <si>
    <t>Odstranění podkladů nebo krytů ručně s přemístěním hmot na skládku na vzdálenost do 3 m nebo s naložením na dopravní prostředek z betonu prostého, o tl. vrstvy přes 100 do 150 mm</t>
  </si>
  <si>
    <t>-1346493298</t>
  </si>
  <si>
    <t>https://podminky.urs.cz/item/CS_URS_2022_02/113107131</t>
  </si>
  <si>
    <t>"kamenivo zpevněné cenemtem tl. 150mm"</t>
  </si>
  <si>
    <t>8</t>
  </si>
  <si>
    <t>139711111</t>
  </si>
  <si>
    <t>Vykopávka v uzavřených prostorech ručně v hornině třídy těžitelnosti I skupiny 1 až 3</t>
  </si>
  <si>
    <t>m3</t>
  </si>
  <si>
    <t>1876580357</t>
  </si>
  <si>
    <t>https://podminky.urs.cz/item/CS_URS_2022_02/139711111</t>
  </si>
  <si>
    <t>3*3*1,75*4</t>
  </si>
  <si>
    <t>9</t>
  </si>
  <si>
    <t>151101301</t>
  </si>
  <si>
    <t>Zřízení rozepření zapažených stěn výkopů s potřebným přepažováním při pažení příložném, hloubky do 4 m</t>
  </si>
  <si>
    <t>-2072633634</t>
  </si>
  <si>
    <t>https://podminky.urs.cz/item/CS_URS_2022_02/151101301</t>
  </si>
  <si>
    <t>(3+3)*2*2*4</t>
  </si>
  <si>
    <t>10</t>
  </si>
  <si>
    <t>151101311</t>
  </si>
  <si>
    <t>Odstranění rozepření stěn výkopů s uložením materiálu na vzdálenost do 3 m od okraje výkopu pažení příložného, hloubky do 4 m</t>
  </si>
  <si>
    <t>1417685184</t>
  </si>
  <si>
    <t>https://podminky.urs.cz/item/CS_URS_2022_02/151101311</t>
  </si>
  <si>
    <t>11</t>
  </si>
  <si>
    <t>151102201</t>
  </si>
  <si>
    <t>Zřízení pažení stěn výkopu bez rozepření nebo vzepření při překopech inženýrských sítí plochy do 30 m2 příložné, hloubky do 4 m</t>
  </si>
  <si>
    <t>-262114911</t>
  </si>
  <si>
    <t>https://podminky.urs.cz/item/CS_URS_2022_02/151102201</t>
  </si>
  <si>
    <t>12</t>
  </si>
  <si>
    <t>151102211</t>
  </si>
  <si>
    <t>Odstranění pažení stěn výkopu bez rozepření nebo vzepření při překopech inženýrských sítí plochy do 30 m2 s uložením pažin na vzdálenost do 3 m od okraje výkopu příložné, hloubky do 4 m</t>
  </si>
  <si>
    <t>-1897728228</t>
  </si>
  <si>
    <t>https://podminky.urs.cz/item/CS_URS_2022_02/151102211</t>
  </si>
  <si>
    <t>13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</si>
  <si>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</si>
  <si>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</si>
  <si>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-421675055</t>
  </si>
  <si>
    <t>https://podminky.urs.cz/item/CS_URS_2022_02/162211311</t>
  </si>
  <si>
    <t>14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</si>
  <si>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</si>
  <si>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</si>
  <si>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-753609653</t>
  </si>
  <si>
    <t>https://podminky.urs.cz/item/CS_URS_2022_02/162751117</t>
  </si>
  <si>
    <t>"výkopek na skládku alt.meziskládku"</t>
  </si>
  <si>
    <t>63</t>
  </si>
  <si>
    <t>"dovoz pro zásyp"</t>
  </si>
  <si>
    <t>32,84</t>
  </si>
  <si>
    <t>Součet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</si>
  <si>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</si>
  <si>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</si>
  <si>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711505949</t>
  </si>
  <si>
    <t>https://podminky.urs.cz/item/CS_URS_2022_02/162751119</t>
  </si>
  <si>
    <t>"celkem do 20-ti km"</t>
  </si>
  <si>
    <t>63*19</t>
  </si>
  <si>
    <t>32,84*19</t>
  </si>
  <si>
    <t>16</t>
  </si>
  <si>
    <t>171201221</t>
  </si>
  <si>
    <t>Poplatek za uložení stavebního odpadu na skládce (skládkovné) zeminy a kamení zatříděného do Katalogu odpadů pod kódem 17 05 04</t>
  </si>
  <si>
    <t>t</t>
  </si>
  <si>
    <t>-1295129877</t>
  </si>
  <si>
    <t>https://podminky.urs.cz/item/CS_URS_2022_02/171201221</t>
  </si>
  <si>
    <t>"výkopek na řízené skládce"</t>
  </si>
  <si>
    <t>63*1,9</t>
  </si>
  <si>
    <t>"odečet výkopku pro zásyp"</t>
  </si>
  <si>
    <t>-32,84*1,9</t>
  </si>
  <si>
    <t>17</t>
  </si>
  <si>
    <t>174111101</t>
  </si>
  <si>
    <t>Zásyp sypaninou z jakékoliv horniny ručně s uložením výkopku ve vrstvách se zhutněním jam, šachet, rýh nebo kolem objektů v těchto vykopávkách</t>
  </si>
  <si>
    <t>937065263</t>
  </si>
  <si>
    <t>https://podminky.urs.cz/item/CS_URS_2022_02/174111101</t>
  </si>
  <si>
    <t>"výkopek"</t>
  </si>
  <si>
    <t>"odečet zásypu sadových úprav"</t>
  </si>
  <si>
    <t>-30,16</t>
  </si>
  <si>
    <t>18</t>
  </si>
  <si>
    <t>181912112</t>
  </si>
  <si>
    <t>Úprava pláně vyrovnáním výškových rozdílů ručně v hornině třídy těžitelnosti I skupiny 3 se zhutněním</t>
  </si>
  <si>
    <t>-883639339</t>
  </si>
  <si>
    <t>https://podminky.urs.cz/item/CS_URS_2022_02/181912112</t>
  </si>
  <si>
    <t>Zakládání</t>
  </si>
  <si>
    <t>19</t>
  </si>
  <si>
    <t>20200-001</t>
  </si>
  <si>
    <t>Montáž prokořenitelných buněk</t>
  </si>
  <si>
    <t>kus</t>
  </si>
  <si>
    <t>1690449022</t>
  </si>
  <si>
    <t>20</t>
  </si>
  <si>
    <t>M</t>
  </si>
  <si>
    <t>229001</t>
  </si>
  <si>
    <t>prokořenitelné buňky (dolní rám, sloupky, horní rám a poklop vč. zavlažovacího a provzdušňovacího systému, 12ks/12strom) kompletní provedení dle PD viz. TZ str.č.5</t>
  </si>
  <si>
    <t>-1544285083</t>
  </si>
  <si>
    <t>213141111</t>
  </si>
  <si>
    <t>Zřízení vrstvy z geotextilie filtrační, separační, odvodňovací, ochranné, výztužné nebo protierozní v rovině nebo ve sklonu do 1:5, šířky do 3 m</t>
  </si>
  <si>
    <t>356629967</t>
  </si>
  <si>
    <t>https://podminky.urs.cz/item/CS_URS_2022_02/213141111</t>
  </si>
  <si>
    <t>3*3*2*4</t>
  </si>
  <si>
    <t>22</t>
  </si>
  <si>
    <t>69311088</t>
  </si>
  <si>
    <t>geotextilie netkaná separační</t>
  </si>
  <si>
    <t>1910021555</t>
  </si>
  <si>
    <t>72*1,15</t>
  </si>
  <si>
    <t>23</t>
  </si>
  <si>
    <t>271532212</t>
  </si>
  <si>
    <t>Podsyp pod základové konstrukce se zhutněním a urovnáním povrchu z kameniva hrubého, frakce 16 - 32 mm</t>
  </si>
  <si>
    <t>836380527</t>
  </si>
  <si>
    <t>https://podminky.urs.cz/item/CS_URS_2022_02/271532212</t>
  </si>
  <si>
    <t>"frakce 8/32"</t>
  </si>
  <si>
    <t>3*3*0,15*4</t>
  </si>
  <si>
    <t>24</t>
  </si>
  <si>
    <t>274313511</t>
  </si>
  <si>
    <t>Základy z betonu prostého pasy betonu kamenem neprokládaného tř. C 12/15</t>
  </si>
  <si>
    <t>-1782002217</t>
  </si>
  <si>
    <t>https://podminky.urs.cz/item/CS_URS_2022_02/274313511</t>
  </si>
  <si>
    <t>"základ pod lavičky"</t>
  </si>
  <si>
    <t>0,65*0,3*0,3*8</t>
  </si>
  <si>
    <t>"základ pod rám"</t>
  </si>
  <si>
    <t>(1,2+1,5)*2*0,15*0,3*4</t>
  </si>
  <si>
    <t>25</t>
  </si>
  <si>
    <t>274351121</t>
  </si>
  <si>
    <t>Bednění základů pasů rovné zřízení</t>
  </si>
  <si>
    <t>-1320668755</t>
  </si>
  <si>
    <t>https://podminky.urs.cz/item/CS_URS_2022_02/274351121</t>
  </si>
  <si>
    <t>(0,65+0,3)*2*0,3*8</t>
  </si>
  <si>
    <t>(1,2+1,5)*2*2*0,3*4</t>
  </si>
  <si>
    <t>26</t>
  </si>
  <si>
    <t>274351122</t>
  </si>
  <si>
    <t>Bednění základů pasů rovné odstranění</t>
  </si>
  <si>
    <t>1541665586</t>
  </si>
  <si>
    <t>https://podminky.urs.cz/item/CS_URS_2022_02/274351122</t>
  </si>
  <si>
    <t>Komunikace pozemní</t>
  </si>
  <si>
    <t>27</t>
  </si>
  <si>
    <t>564251011</t>
  </si>
  <si>
    <t>Podklad nebo podsyp ze štěrkopísku ŠP s rozprostřením, vlhčením a zhutněním plochy jednotlivě do 100 m2, po zhutnění tl. 150 mm</t>
  </si>
  <si>
    <t>314295594</t>
  </si>
  <si>
    <t>https://podminky.urs.cz/item/CS_URS_2022_02/564251011</t>
  </si>
  <si>
    <t>(4*4-1,2*1,2)*4</t>
  </si>
  <si>
    <t>28</t>
  </si>
  <si>
    <t>564851011</t>
  </si>
  <si>
    <t>Podklad ze štěrkodrti ŠD s rozprostřením a zhutněním plochy jednotlivě do 100 m2, po zhutnění tl. 150 mm</t>
  </si>
  <si>
    <t>-388229824</t>
  </si>
  <si>
    <t>https://podminky.urs.cz/item/CS_URS_2022_02/564851011</t>
  </si>
  <si>
    <t>29</t>
  </si>
  <si>
    <t>567120114</t>
  </si>
  <si>
    <t>Podklad ze směsi stmelené cementem SC bez dilatačních spár, s rozprostřením a zhutněním SC C 1,5/2,0 (SC II), po zhutnění tl. 150 mm</t>
  </si>
  <si>
    <t>-614153134</t>
  </si>
  <si>
    <t>https://podminky.urs.cz/item/CS_URS_2022_02/567120114</t>
  </si>
  <si>
    <t>30</t>
  </si>
  <si>
    <t>591241111</t>
  </si>
  <si>
    <t>Kladení dlažby z kostek s provedením lože do tl. 50 mm, s vyplněním spár, s dvojím beraněním a se smetením přebytečného materiálu na krajnici drobných z kamene, do lože z cementové malty</t>
  </si>
  <si>
    <t>1030008992</t>
  </si>
  <si>
    <t>https://podminky.urs.cz/item/CS_URS_2022_02/591241111</t>
  </si>
  <si>
    <t>31</t>
  </si>
  <si>
    <t>583810071</t>
  </si>
  <si>
    <t>kostka štípaná dlažební žula drobná 10/10 - použita stávající - neoceňovat</t>
  </si>
  <si>
    <t>885633852</t>
  </si>
  <si>
    <t>32</t>
  </si>
  <si>
    <t>596811321</t>
  </si>
  <si>
    <t>Kladení velkoformátové dlažby pozemních komunikací a komunikací pro pěší s ložem z kameniva tl. 40 mm, s vyplněním spár, s hutněním, vibrováním a se smetením přebytečného materiálu tl. do 100 mm, velikosti dlaždic přes 0,5 m2, pro plochy do 300 m2</t>
  </si>
  <si>
    <t>-1839758154</t>
  </si>
  <si>
    <t>https://podminky.urs.cz/item/CS_URS_2022_02/596811321</t>
  </si>
  <si>
    <t>33</t>
  </si>
  <si>
    <t>583811x1</t>
  </si>
  <si>
    <t>dlažba kamenná 600/600-1000/60mm - stávající - neoceňovat</t>
  </si>
  <si>
    <t>-637164613</t>
  </si>
  <si>
    <t>Ostatní konstrukce a práce, bourání</t>
  </si>
  <si>
    <t>34</t>
  </si>
  <si>
    <t>919791013</t>
  </si>
  <si>
    <t>Montáž ochrany stromů v komunikaci s vnitřní litinovou nebo ocelovou výplní (mříží) se zabetonováním ocelového rámu, plochy přes 1 m2</t>
  </si>
  <si>
    <t>-634662371</t>
  </si>
  <si>
    <t>https://podminky.urs.cz/item/CS_URS_2022_02/919791013</t>
  </si>
  <si>
    <t>"mříže"</t>
  </si>
  <si>
    <t>35</t>
  </si>
  <si>
    <t>749101x1</t>
  </si>
  <si>
    <t>mříž nerezová ke stromům s rámem 1200x1200mm, otvor d 540mm, dělená na 2 poloviny, kompletní provedení dle PD</t>
  </si>
  <si>
    <t>-1647870588</t>
  </si>
  <si>
    <t>36</t>
  </si>
  <si>
    <t>92000-001</t>
  </si>
  <si>
    <t>Ochrana stávajícího rozvodu vodovod. potrubí a kanlizace ve výkopu</t>
  </si>
  <si>
    <t>m</t>
  </si>
  <si>
    <t>-230045775</t>
  </si>
  <si>
    <t>37</t>
  </si>
  <si>
    <t>936124113</t>
  </si>
  <si>
    <t>Montáž lavičky parkové stabilní přichycené kotevními šrouby</t>
  </si>
  <si>
    <t>-700874803</t>
  </si>
  <si>
    <t>https://podminky.urs.cz/item/CS_URS_2022_02/936124113</t>
  </si>
  <si>
    <t>38</t>
  </si>
  <si>
    <t>749101091</t>
  </si>
  <si>
    <t>lavička s opěradlem kovová, kompletní provedení dle PD</t>
  </si>
  <si>
    <t>-1582157993</t>
  </si>
  <si>
    <t>39</t>
  </si>
  <si>
    <t>953961111</t>
  </si>
  <si>
    <t>Kotvy chemické s vyvrtáním otvoru do betonu, železobetonu nebo tvrdého kamene tmel, velikost M 8, hloubka 80 mm</t>
  </si>
  <si>
    <t>-1484933593</t>
  </si>
  <si>
    <t>https://podminky.urs.cz/item/CS_URS_2022_02/953961111</t>
  </si>
  <si>
    <t>"kotvení laviček"</t>
  </si>
  <si>
    <t>2*8</t>
  </si>
  <si>
    <t>40</t>
  </si>
  <si>
    <t>953965111</t>
  </si>
  <si>
    <t>Kotvy chemické s vyvrtáním otvoru kotevní šrouby pro chemické kotvy, velikost M 8, délka 110 mm</t>
  </si>
  <si>
    <t>678315419</t>
  </si>
  <si>
    <t>https://podminky.urs.cz/item/CS_URS_2022_02/953965111</t>
  </si>
  <si>
    <t>41</t>
  </si>
  <si>
    <t>979054442</t>
  </si>
  <si>
    <t>Očištění vybouraných prvků komunikací od spojovacího materiálu s odklizením a uložením očištěných hmot a spojovacího materiálu na skládku na vzdálenost do 10 m dlaždic, desek nebo tvarovek s původním vyplněním spár cementovou maltou</t>
  </si>
  <si>
    <t>-787687986</t>
  </si>
  <si>
    <t>https://podminky.urs.cz/item/CS_URS_2022_02/979054442</t>
  </si>
  <si>
    <t>(4*4-2,6*0,61)*4</t>
  </si>
  <si>
    <t>42</t>
  </si>
  <si>
    <t>979071122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</si>
  <si>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živicí nebo cementovou maltou</t>
  </si>
  <si>
    <t>-1165976806</t>
  </si>
  <si>
    <t>https://podminky.urs.cz/item/CS_URS_2022_02/979071122</t>
  </si>
  <si>
    <t>997</t>
  </si>
  <si>
    <t>Přesun sutě</t>
  </si>
  <si>
    <t>43</t>
  </si>
  <si>
    <t>997221131</t>
  </si>
  <si>
    <t>Vodorovná doprava vybouraných hmot nošením s naložením a se složením na vzdálenost do 50 m</t>
  </si>
  <si>
    <t>-198895337</t>
  </si>
  <si>
    <t>https://podminky.urs.cz/item/CS_URS_2022_02/997221131</t>
  </si>
  <si>
    <t>"na meiskládku"</t>
  </si>
  <si>
    <t>"kamenná dlažba"</t>
  </si>
  <si>
    <t>57,656*0,235</t>
  </si>
  <si>
    <t>"kostky"</t>
  </si>
  <si>
    <t>6,344*0,32</t>
  </si>
  <si>
    <t>Mezisoučet</t>
  </si>
  <si>
    <t>"pro zpětné položení"</t>
  </si>
  <si>
    <t>51,896*0,235</t>
  </si>
  <si>
    <t>44</t>
  </si>
  <si>
    <t>997221551</t>
  </si>
  <si>
    <t>Vodorovná doprava suti bez naložení, ale se složením a s hrubým urovnáním ze sypkých materiálů, na vzdálenost do 1 km</t>
  </si>
  <si>
    <t>437785598</t>
  </si>
  <si>
    <t>https://podminky.urs.cz/item/CS_URS_2022_02/997221551</t>
  </si>
  <si>
    <t>4*4*4*0,325</t>
  </si>
  <si>
    <t>"štěrkopísek+štěrkodrť"</t>
  </si>
  <si>
    <t>4*4*4*(0,3+0,29)</t>
  </si>
  <si>
    <t>45</t>
  </si>
  <si>
    <t>997221559</t>
  </si>
  <si>
    <t>Vodorovná doprava suti bez naložení, ale se složením a s hrubým urovnáním Příplatek k ceně za každý další i započatý 1 km přes 1 km</t>
  </si>
  <si>
    <t>1011486927</t>
  </si>
  <si>
    <t>https://podminky.urs.cz/item/CS_URS_2022_02/997221559</t>
  </si>
  <si>
    <t>"do 20-ti km"</t>
  </si>
  <si>
    <t>58,56*19</t>
  </si>
  <si>
    <t>46</t>
  </si>
  <si>
    <t>997221571</t>
  </si>
  <si>
    <t>Vodorovná doprava vybouraných hmot bez naložení, ale se složením a s hrubým urovnáním na vzdálenost do 1 km</t>
  </si>
  <si>
    <t>1492800475</t>
  </si>
  <si>
    <t>https://podminky.urs.cz/item/CS_URS_2022_02/997221571</t>
  </si>
  <si>
    <t>"kamenná dlažba na skládku určenou investorem"</t>
  </si>
  <si>
    <t>1,2*1,2*4*0,235</t>
  </si>
  <si>
    <t>47</t>
  </si>
  <si>
    <t>997221579</t>
  </si>
  <si>
    <t>Vodorovná doprava vybouraných hmot bez naložení, ale se složením a s hrubým urovnáním na vzdálenost Příplatek k ceně za každý další i započatý 1 km přes 1 km</t>
  </si>
  <si>
    <t>919138554</t>
  </si>
  <si>
    <t>https://podminky.urs.cz/item/CS_URS_2022_02/997221579</t>
  </si>
  <si>
    <t>"kamenná dlažba na skládku určenou investorem do 20-ti km"</t>
  </si>
  <si>
    <t>1,2*1,2*4*0,235*19</t>
  </si>
  <si>
    <t>48</t>
  </si>
  <si>
    <t>997221611</t>
  </si>
  <si>
    <t>Nakládání na dopravní prostředky pro vodorovnou dopravu suti</t>
  </si>
  <si>
    <t>2129132948</t>
  </si>
  <si>
    <t>https://podminky.urs.cz/item/CS_URS_2022_02/997221611</t>
  </si>
  <si>
    <t>49</t>
  </si>
  <si>
    <t>997221612</t>
  </si>
  <si>
    <t>Nakládání na dopravní prostředky pro vodorovnou dopravu vybouraných hmot</t>
  </si>
  <si>
    <t>-580770544</t>
  </si>
  <si>
    <t>https://podminky.urs.cz/item/CS_URS_2022_02/997221612</t>
  </si>
  <si>
    <t>50</t>
  </si>
  <si>
    <t>997013631</t>
  </si>
  <si>
    <t>Poplatek za uložení stavebního odpadu na skládce (skládkovné) směsného stavebního a demoličního zatříděného do Katalogu odpadů pod kódem 17 09 04</t>
  </si>
  <si>
    <t>942141786</t>
  </si>
  <si>
    <t>https://podminky.urs.cz/item/CS_URS_2022_02/997013631</t>
  </si>
  <si>
    <t>998</t>
  </si>
  <si>
    <t>Přesun hmot</t>
  </si>
  <si>
    <t>51</t>
  </si>
  <si>
    <t>998223011</t>
  </si>
  <si>
    <t>Přesun hmot pro pozemní komunikace s krytem dlážděným dopravní vzdálenost do 200 m jakékoliv délky objektu</t>
  </si>
  <si>
    <t>1839697111</t>
  </si>
  <si>
    <t>https://podminky.urs.cz/item/CS_URS_2022_02/998223011</t>
  </si>
  <si>
    <t>02 - Sadové úpravy</t>
  </si>
  <si>
    <t>-1311006132</t>
  </si>
  <si>
    <t>(2,4*2,4*1,5-1,1)*4</t>
  </si>
  <si>
    <t>1041060822</t>
  </si>
  <si>
    <t>30,16*10</t>
  </si>
  <si>
    <t>167151111</t>
  </si>
  <si>
    <t>Nakládání, skládání a překládání neulehlého výkopku nebo sypaniny strojně nakládání, množství přes 100 m3, z hornin třídy těžitelnosti I, skupiny 1 až 3</t>
  </si>
  <si>
    <t>439260098</t>
  </si>
  <si>
    <t>https://podminky.urs.cz/item/CS_URS_2022_02/167151111</t>
  </si>
  <si>
    <t>1759337815</t>
  </si>
  <si>
    <t>10321008</t>
  </si>
  <si>
    <t>kvalitní substrát  (kvalita odpovídající ornici)</t>
  </si>
  <si>
    <t>-631580494</t>
  </si>
  <si>
    <t>184102116</t>
  </si>
  <si>
    <t>Výsadba dřeviny s balem do předem vyhloubené jamky se zalitím v rovině nebo na svahu do 1:5, při průměru balu přes 600 do 800 mm</t>
  </si>
  <si>
    <t>-835179761</t>
  </si>
  <si>
    <t>https://podminky.urs.cz/item/CS_URS_2022_02/184102116</t>
  </si>
  <si>
    <t>0265043x1</t>
  </si>
  <si>
    <t>strom Tilia tomentosa ´Varsaviensis´ velikost 18-20cm, podchodná výška koruny 3m</t>
  </si>
  <si>
    <t>-1110274491</t>
  </si>
  <si>
    <t>184215211</t>
  </si>
  <si>
    <t>Ukotvení dřeviny podzemním kotvením do volné zeminy tř. 1 až 4, obvodu kmene do 250 mm</t>
  </si>
  <si>
    <t>482071393</t>
  </si>
  <si>
    <t>https://podminky.urs.cz/item/CS_URS_2022_02/184215211</t>
  </si>
  <si>
    <t>101000x1</t>
  </si>
  <si>
    <t>kotvení balu pomocí tří textilních popruhů upevněnýcgh k "tížným" kotvám (kari síť pod substrátem) a jedním popruhjem s ráčnovým napínákem</t>
  </si>
  <si>
    <t>1890025655</t>
  </si>
  <si>
    <t>1010001x1</t>
  </si>
  <si>
    <t xml:space="preserve">"tížná" kotva (kari síť pod substrátem) - svařovaná síť 150x150x8, rozměr 2000x2000mm </t>
  </si>
  <si>
    <t>-1517418398</t>
  </si>
  <si>
    <t>184215412</t>
  </si>
  <si>
    <t>Zhotovení závlahové mísy u solitérních dřevin v rovině nebo na svahu do 1:5, o průměru mísy přes 0,5 do 1 m</t>
  </si>
  <si>
    <t>-600006916</t>
  </si>
  <si>
    <t>https://podminky.urs.cz/item/CS_URS_2022_02/184215412</t>
  </si>
  <si>
    <t>18250x01</t>
  </si>
  <si>
    <t>Zhotovení balu z rákosové rohože vč. dodávky materiálu</t>
  </si>
  <si>
    <t>789885957</t>
  </si>
  <si>
    <t>6830001</t>
  </si>
  <si>
    <t>mulčovací textilie pod stromovou mříží, 1200x1200mm, gramáž 200g/m2</t>
  </si>
  <si>
    <t>kua</t>
  </si>
  <si>
    <t>362782297</t>
  </si>
  <si>
    <t>184852322</t>
  </si>
  <si>
    <t>Řez stromů prováděný lezeckou technikou výchovný (S-RV) alejové stromy, výšky přes 4 do 6 m</t>
  </si>
  <si>
    <t>-1211205517</t>
  </si>
  <si>
    <t>https://podminky.urs.cz/item/CS_URS_2022_02/184852322</t>
  </si>
  <si>
    <t>184911151</t>
  </si>
  <si>
    <t>Mulčování záhonů kačírkem nebo drceným kamenivem tloušťky mulče přes 20 do 50 mm v rovině nebo na svahu do 1:5</t>
  </si>
  <si>
    <t>1310495516</t>
  </si>
  <si>
    <t>https://podminky.urs.cz/item/CS_URS_2022_02/184911151</t>
  </si>
  <si>
    <t>"stromové mísy"</t>
  </si>
  <si>
    <t>1,44*4</t>
  </si>
  <si>
    <t>583439111</t>
  </si>
  <si>
    <t>kamenivo drcené hrubé frakce 11/22</t>
  </si>
  <si>
    <t>-917668806</t>
  </si>
  <si>
    <t>5,76*0,05+0,002</t>
  </si>
  <si>
    <t>185802113</t>
  </si>
  <si>
    <t>Hnojení půdy nebo trávníku v rovině nebo na svahu do 1:5 umělým hnojivem na široko</t>
  </si>
  <si>
    <t>513482789</t>
  </si>
  <si>
    <t>https://podminky.urs.cz/item/CS_URS_2022_02/185802113</t>
  </si>
  <si>
    <t>0,5*4/1000</t>
  </si>
  <si>
    <t>251911541</t>
  </si>
  <si>
    <t>půdní kondicionér</t>
  </si>
  <si>
    <t>kg</t>
  </si>
  <si>
    <t>-1363002057</t>
  </si>
  <si>
    <t>0,5*4</t>
  </si>
  <si>
    <t>184801121</t>
  </si>
  <si>
    <t>Ošetření vysazených dřevin solitérních v rovině nebo na svahu do 1:5</t>
  </si>
  <si>
    <t>-45049475</t>
  </si>
  <si>
    <t>https://podminky.urs.cz/item/CS_URS_2022_02/184801121</t>
  </si>
  <si>
    <t>185802114</t>
  </si>
  <si>
    <t>Hnojení půdy nebo trávníku v rovině nebo na svahu do 1:5 umělým hnojivem s rozdělením k jednotlivým rostlinám</t>
  </si>
  <si>
    <t>-1459558032</t>
  </si>
  <si>
    <t>https://podminky.urs.cz/item/CS_URS_2022_02/185802114</t>
  </si>
  <si>
    <t>"30 tablet 1 strom"</t>
  </si>
  <si>
    <t>4*30*10/1000/1000</t>
  </si>
  <si>
    <t>251911531</t>
  </si>
  <si>
    <t>hnojivo tabletové á 10g/tableta, zásobní</t>
  </si>
  <si>
    <t>2110377275</t>
  </si>
  <si>
    <t>4*30*10/1000</t>
  </si>
  <si>
    <t>185804311</t>
  </si>
  <si>
    <t>Zalití rostlin vodou plochy záhonů jednotlivě do 20 m2</t>
  </si>
  <si>
    <t>802867872</t>
  </si>
  <si>
    <t>https://podminky.urs.cz/item/CS_URS_2022_02/185804311</t>
  </si>
  <si>
    <t>"po dobu 1 roku"</t>
  </si>
  <si>
    <t>"10 zálivek á 200l/*ks"</t>
  </si>
  <si>
    <t>10*200*4/1000</t>
  </si>
  <si>
    <t>08231320</t>
  </si>
  <si>
    <t>voda užitková</t>
  </si>
  <si>
    <t>1785175474</t>
  </si>
  <si>
    <t>185851121</t>
  </si>
  <si>
    <t>Dovoz vody pro zálivku rostlin na vzdálenost do 1000 m</t>
  </si>
  <si>
    <t>470890542</t>
  </si>
  <si>
    <t>https://podminky.urs.cz/item/CS_URS_2022_02/185851121</t>
  </si>
  <si>
    <t>185851129</t>
  </si>
  <si>
    <t>Dovoz vody pro zálivku rostlin Příplatek k ceně za každých dalších i započatých 1000 m</t>
  </si>
  <si>
    <t>-1291586368</t>
  </si>
  <si>
    <t>https://podminky.urs.cz/item/CS_URS_2022_02/185851129</t>
  </si>
  <si>
    <t>9*8</t>
  </si>
  <si>
    <t>998231311</t>
  </si>
  <si>
    <t>Přesun hmot pro sadovnické a krajinářské úpravy - strojně dopravní vzdálenost do 5000 m</t>
  </si>
  <si>
    <t>1648466032</t>
  </si>
  <si>
    <t>https://podminky.urs.cz/item/CS_URS_2022_02/998231311</t>
  </si>
  <si>
    <t>90 -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</si>
  <si>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</si>
  <si>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</si>
  <si>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</si>
  <si>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</si>
  <si>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VRN1</t>
  </si>
  <si>
    <t>Průzkumné, geodetické a projektové práce</t>
  </si>
  <si>
    <t>00101</t>
  </si>
  <si>
    <t>Dilenská dokumentace nerezové mříže</t>
  </si>
  <si>
    <t>-629574050</t>
  </si>
  <si>
    <t>00102</t>
  </si>
  <si>
    <t>Dilenská dokumentace lavičky</t>
  </si>
  <si>
    <t>365790711</t>
  </si>
  <si>
    <t>00103</t>
  </si>
  <si>
    <t>Vytýčení inženýrských sítí</t>
  </si>
  <si>
    <t>soub</t>
  </si>
  <si>
    <t>-1819857652</t>
  </si>
  <si>
    <t>VRN3</t>
  </si>
  <si>
    <t>Zařízení staveniště</t>
  </si>
  <si>
    <t>00301</t>
  </si>
  <si>
    <t>Zařízení staveniště vč.dočasného oplocení, mobilního WC a Informativní cedule stavby</t>
  </si>
  <si>
    <t>-1894221179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</si>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</sst>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122" TargetMode="External" /><Relationship Id="rId2" Type="http://schemas.openxmlformats.org/officeDocument/2006/relationships/hyperlink" Target="https://podminky.urs.cz/item/CS_URS_2022_02/113107112" TargetMode="External" /><Relationship Id="rId3" Type="http://schemas.openxmlformats.org/officeDocument/2006/relationships/hyperlink" Target="https://podminky.urs.cz/item/CS_URS_2022_02/113107122" TargetMode="External" /><Relationship Id="rId4" Type="http://schemas.openxmlformats.org/officeDocument/2006/relationships/hyperlink" Target="https://podminky.urs.cz/item/CS_URS_2022_02/113107131" TargetMode="External" /><Relationship Id="rId5" Type="http://schemas.openxmlformats.org/officeDocument/2006/relationships/hyperlink" Target="https://podminky.urs.cz/item/CS_URS_2022_02/139711111" TargetMode="External" /><Relationship Id="rId6" Type="http://schemas.openxmlformats.org/officeDocument/2006/relationships/hyperlink" Target="https://podminky.urs.cz/item/CS_URS_2022_02/151101301" TargetMode="External" /><Relationship Id="rId7" Type="http://schemas.openxmlformats.org/officeDocument/2006/relationships/hyperlink" Target="https://podminky.urs.cz/item/CS_URS_2022_02/151101311" TargetMode="External" /><Relationship Id="rId8" Type="http://schemas.openxmlformats.org/officeDocument/2006/relationships/hyperlink" Target="https://podminky.urs.cz/item/CS_URS_2022_02/151102201" TargetMode="External" /><Relationship Id="rId9" Type="http://schemas.openxmlformats.org/officeDocument/2006/relationships/hyperlink" Target="https://podminky.urs.cz/item/CS_URS_2022_02/151102211" TargetMode="External" /><Relationship Id="rId10" Type="http://schemas.openxmlformats.org/officeDocument/2006/relationships/hyperlink" Target="https://podminky.urs.cz/item/CS_URS_2022_02/162211311" TargetMode="External" /><Relationship Id="rId11" Type="http://schemas.openxmlformats.org/officeDocument/2006/relationships/hyperlink" Target="https://podminky.urs.cz/item/CS_URS_2022_02/162751117" TargetMode="External" /><Relationship Id="rId12" Type="http://schemas.openxmlformats.org/officeDocument/2006/relationships/hyperlink" Target="https://podminky.urs.cz/item/CS_URS_2022_02/162751119" TargetMode="External" /><Relationship Id="rId13" Type="http://schemas.openxmlformats.org/officeDocument/2006/relationships/hyperlink" Target="https://podminky.urs.cz/item/CS_URS_2022_02/171201221" TargetMode="External" /><Relationship Id="rId14" Type="http://schemas.openxmlformats.org/officeDocument/2006/relationships/hyperlink" Target="https://podminky.urs.cz/item/CS_URS_2022_02/174111101" TargetMode="External" /><Relationship Id="rId15" Type="http://schemas.openxmlformats.org/officeDocument/2006/relationships/hyperlink" Target="https://podminky.urs.cz/item/CS_URS_2022_02/181912112" TargetMode="External" /><Relationship Id="rId16" Type="http://schemas.openxmlformats.org/officeDocument/2006/relationships/hyperlink" Target="https://podminky.urs.cz/item/CS_URS_2022_02/213141111" TargetMode="External" /><Relationship Id="rId17" Type="http://schemas.openxmlformats.org/officeDocument/2006/relationships/hyperlink" Target="https://podminky.urs.cz/item/CS_URS_2022_02/271532212" TargetMode="External" /><Relationship Id="rId18" Type="http://schemas.openxmlformats.org/officeDocument/2006/relationships/hyperlink" Target="https://podminky.urs.cz/item/CS_URS_2022_02/274313511" TargetMode="External" /><Relationship Id="rId19" Type="http://schemas.openxmlformats.org/officeDocument/2006/relationships/hyperlink" Target="https://podminky.urs.cz/item/CS_URS_2022_02/274351121" TargetMode="External" /><Relationship Id="rId20" Type="http://schemas.openxmlformats.org/officeDocument/2006/relationships/hyperlink" Target="https://podminky.urs.cz/item/CS_URS_2022_02/274351122" TargetMode="External" /><Relationship Id="rId21" Type="http://schemas.openxmlformats.org/officeDocument/2006/relationships/hyperlink" Target="https://podminky.urs.cz/item/CS_URS_2022_02/564251011" TargetMode="External" /><Relationship Id="rId22" Type="http://schemas.openxmlformats.org/officeDocument/2006/relationships/hyperlink" Target="https://podminky.urs.cz/item/CS_URS_2022_02/564851011" TargetMode="External" /><Relationship Id="rId23" Type="http://schemas.openxmlformats.org/officeDocument/2006/relationships/hyperlink" Target="https://podminky.urs.cz/item/CS_URS_2022_02/567120114" TargetMode="External" /><Relationship Id="rId24" Type="http://schemas.openxmlformats.org/officeDocument/2006/relationships/hyperlink" Target="https://podminky.urs.cz/item/CS_URS_2022_02/591241111" TargetMode="External" /><Relationship Id="rId25" Type="http://schemas.openxmlformats.org/officeDocument/2006/relationships/hyperlink" Target="https://podminky.urs.cz/item/CS_URS_2022_02/596811321" TargetMode="External" /><Relationship Id="rId26" Type="http://schemas.openxmlformats.org/officeDocument/2006/relationships/hyperlink" Target="https://podminky.urs.cz/item/CS_URS_2022_02/919791013" TargetMode="External" /><Relationship Id="rId27" Type="http://schemas.openxmlformats.org/officeDocument/2006/relationships/hyperlink" Target="https://podminky.urs.cz/item/CS_URS_2022_02/936124113" TargetMode="External" /><Relationship Id="rId28" Type="http://schemas.openxmlformats.org/officeDocument/2006/relationships/hyperlink" Target="https://podminky.urs.cz/item/CS_URS_2022_02/953961111" TargetMode="External" /><Relationship Id="rId29" Type="http://schemas.openxmlformats.org/officeDocument/2006/relationships/hyperlink" Target="https://podminky.urs.cz/item/CS_URS_2022_02/953965111" TargetMode="External" /><Relationship Id="rId30" Type="http://schemas.openxmlformats.org/officeDocument/2006/relationships/hyperlink" Target="https://podminky.urs.cz/item/CS_URS_2022_02/979054442" TargetMode="External" /><Relationship Id="rId31" Type="http://schemas.openxmlformats.org/officeDocument/2006/relationships/hyperlink" Target="https://podminky.urs.cz/item/CS_URS_2022_02/979071122" TargetMode="External" /><Relationship Id="rId32" Type="http://schemas.openxmlformats.org/officeDocument/2006/relationships/hyperlink" Target="https://podminky.urs.cz/item/CS_URS_2022_02/997221131" TargetMode="External" /><Relationship Id="rId33" Type="http://schemas.openxmlformats.org/officeDocument/2006/relationships/hyperlink" Target="https://podminky.urs.cz/item/CS_URS_2022_02/997221551" TargetMode="External" /><Relationship Id="rId34" Type="http://schemas.openxmlformats.org/officeDocument/2006/relationships/hyperlink" Target="https://podminky.urs.cz/item/CS_URS_2022_02/997221559" TargetMode="External" /><Relationship Id="rId35" Type="http://schemas.openxmlformats.org/officeDocument/2006/relationships/hyperlink" Target="https://podminky.urs.cz/item/CS_URS_2022_02/997221571" TargetMode="External" /><Relationship Id="rId36" Type="http://schemas.openxmlformats.org/officeDocument/2006/relationships/hyperlink" Target="https://podminky.urs.cz/item/CS_URS_2022_02/997221579" TargetMode="External" /><Relationship Id="rId37" Type="http://schemas.openxmlformats.org/officeDocument/2006/relationships/hyperlink" Target="https://podminky.urs.cz/item/CS_URS_2022_02/997221611" TargetMode="External" /><Relationship Id="rId38" Type="http://schemas.openxmlformats.org/officeDocument/2006/relationships/hyperlink" Target="https://podminky.urs.cz/item/CS_URS_2022_02/997221612" TargetMode="External" /><Relationship Id="rId39" Type="http://schemas.openxmlformats.org/officeDocument/2006/relationships/hyperlink" Target="https://podminky.urs.cz/item/CS_URS_2022_02/997013631" TargetMode="External" /><Relationship Id="rId40" Type="http://schemas.openxmlformats.org/officeDocument/2006/relationships/hyperlink" Target="https://podminky.urs.cz/item/CS_URS_2022_02/998223011" TargetMode="External" /><Relationship Id="rId4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62751117" TargetMode="External" /><Relationship Id="rId2" Type="http://schemas.openxmlformats.org/officeDocument/2006/relationships/hyperlink" Target="https://podminky.urs.cz/item/CS_URS_2022_02/162751119" TargetMode="External" /><Relationship Id="rId3" Type="http://schemas.openxmlformats.org/officeDocument/2006/relationships/hyperlink" Target="https://podminky.urs.cz/item/CS_URS_2022_02/167151111" TargetMode="External" /><Relationship Id="rId4" Type="http://schemas.openxmlformats.org/officeDocument/2006/relationships/hyperlink" Target="https://podminky.urs.cz/item/CS_URS_2022_02/174111101" TargetMode="External" /><Relationship Id="rId5" Type="http://schemas.openxmlformats.org/officeDocument/2006/relationships/hyperlink" Target="https://podminky.urs.cz/item/CS_URS_2022_02/184102116" TargetMode="External" /><Relationship Id="rId6" Type="http://schemas.openxmlformats.org/officeDocument/2006/relationships/hyperlink" Target="https://podminky.urs.cz/item/CS_URS_2022_02/184215211" TargetMode="External" /><Relationship Id="rId7" Type="http://schemas.openxmlformats.org/officeDocument/2006/relationships/hyperlink" Target="https://podminky.urs.cz/item/CS_URS_2022_02/184215412" TargetMode="External" /><Relationship Id="rId8" Type="http://schemas.openxmlformats.org/officeDocument/2006/relationships/hyperlink" Target="https://podminky.urs.cz/item/CS_URS_2022_02/184852322" TargetMode="External" /><Relationship Id="rId9" Type="http://schemas.openxmlformats.org/officeDocument/2006/relationships/hyperlink" Target="https://podminky.urs.cz/item/CS_URS_2022_02/184911151" TargetMode="External" /><Relationship Id="rId10" Type="http://schemas.openxmlformats.org/officeDocument/2006/relationships/hyperlink" Target="https://podminky.urs.cz/item/CS_URS_2022_02/185802113" TargetMode="External" /><Relationship Id="rId11" Type="http://schemas.openxmlformats.org/officeDocument/2006/relationships/hyperlink" Target="https://podminky.urs.cz/item/CS_URS_2022_02/184801121" TargetMode="External" /><Relationship Id="rId12" Type="http://schemas.openxmlformats.org/officeDocument/2006/relationships/hyperlink" Target="https://podminky.urs.cz/item/CS_URS_2022_02/185802114" TargetMode="External" /><Relationship Id="rId13" Type="http://schemas.openxmlformats.org/officeDocument/2006/relationships/hyperlink" Target="https://podminky.urs.cz/item/CS_URS_2022_02/185804311" TargetMode="External" /><Relationship Id="rId14" Type="http://schemas.openxmlformats.org/officeDocument/2006/relationships/hyperlink" Target="https://podminky.urs.cz/item/CS_URS_2022_02/185851121" TargetMode="External" /><Relationship Id="rId15" Type="http://schemas.openxmlformats.org/officeDocument/2006/relationships/hyperlink" Target="https://podminky.urs.cz/item/CS_URS_2022_02/185851129" TargetMode="External" /><Relationship Id="rId16" Type="http://schemas.openxmlformats.org/officeDocument/2006/relationships/hyperlink" Target="https://podminky.urs.cz/item/CS_URS_2022_02/998231311" TargetMode="External" /><Relationship Id="rId1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" customHeight="1"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S2" s="19" t="s">
        <v>6</v>
      </c>
      <c r="BT2" s="19" t="s">
        <v>7</v>
      </c>
    </row>
    <row r="3" spans="2:72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39" t="s">
        <v>14</v>
      </c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24"/>
      <c r="AQ5" s="24"/>
      <c r="AR5" s="22"/>
      <c r="BE5" s="336" t="s">
        <v>15</v>
      </c>
      <c r="BS5" s="19" t="s">
        <v>6</v>
      </c>
    </row>
    <row r="6" spans="2:71" s="1" customFormat="1" ht="36.9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41" t="s">
        <v>17</v>
      </c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24"/>
      <c r="AQ6" s="24"/>
      <c r="AR6" s="22"/>
      <c r="BE6" s="337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37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37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7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7"/>
      <c r="BS10" s="19" t="s">
        <v>6</v>
      </c>
    </row>
    <row r="11" spans="2:71" s="1" customFormat="1" ht="18.45" customHeight="1">
      <c r="B11" s="23"/>
      <c r="C11" s="24"/>
      <c r="D11" s="24"/>
      <c r="E11" s="29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27</v>
      </c>
      <c r="AL11" s="24"/>
      <c r="AM11" s="24"/>
      <c r="AN11" s="29" t="s">
        <v>19</v>
      </c>
      <c r="AO11" s="24"/>
      <c r="AP11" s="24"/>
      <c r="AQ11" s="24"/>
      <c r="AR11" s="22"/>
      <c r="BE11" s="337"/>
      <c r="BS11" s="19" t="s">
        <v>6</v>
      </c>
    </row>
    <row r="12" spans="2:71" s="1" customFormat="1" ht="6.9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7"/>
      <c r="BS12" s="19" t="s">
        <v>6</v>
      </c>
    </row>
    <row r="13" spans="2:71" s="1" customFormat="1" ht="12" customHeight="1">
      <c r="B13" s="23"/>
      <c r="C13" s="24"/>
      <c r="D13" s="31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29</v>
      </c>
      <c r="AO13" s="24"/>
      <c r="AP13" s="24"/>
      <c r="AQ13" s="24"/>
      <c r="AR13" s="22"/>
      <c r="BE13" s="337"/>
      <c r="BS13" s="19" t="s">
        <v>6</v>
      </c>
    </row>
    <row r="14" spans="2:71" ht="13.2">
      <c r="B14" s="23"/>
      <c r="C14" s="24"/>
      <c r="D14" s="24"/>
      <c r="E14" s="342" t="s">
        <v>29</v>
      </c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1" t="s">
        <v>27</v>
      </c>
      <c r="AL14" s="24"/>
      <c r="AM14" s="24"/>
      <c r="AN14" s="33" t="s">
        <v>29</v>
      </c>
      <c r="AO14" s="24"/>
      <c r="AP14" s="24"/>
      <c r="AQ14" s="24"/>
      <c r="AR14" s="22"/>
      <c r="BE14" s="337"/>
      <c r="BS14" s="19" t="s">
        <v>6</v>
      </c>
    </row>
    <row r="15" spans="2:71" s="1" customFormat="1" ht="6.9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7"/>
      <c r="BS15" s="19" t="s">
        <v>4</v>
      </c>
    </row>
    <row r="16" spans="2:71" s="1" customFormat="1" ht="12" customHeight="1">
      <c r="B16" s="23"/>
      <c r="C16" s="24"/>
      <c r="D16" s="31" t="s">
        <v>30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7"/>
      <c r="BS16" s="19" t="s">
        <v>4</v>
      </c>
    </row>
    <row r="17" spans="2:71" s="1" customFormat="1" ht="18.45" customHeight="1">
      <c r="B17" s="23"/>
      <c r="C17" s="24"/>
      <c r="D17" s="24"/>
      <c r="E17" s="29" t="s">
        <v>31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27</v>
      </c>
      <c r="AL17" s="24"/>
      <c r="AM17" s="24"/>
      <c r="AN17" s="29" t="s">
        <v>19</v>
      </c>
      <c r="AO17" s="24"/>
      <c r="AP17" s="24"/>
      <c r="AQ17" s="24"/>
      <c r="AR17" s="22"/>
      <c r="BE17" s="337"/>
      <c r="BS17" s="19" t="s">
        <v>32</v>
      </c>
    </row>
    <row r="18" spans="2:71" s="1" customFormat="1" ht="6.9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7"/>
      <c r="BS18" s="19" t="s">
        <v>6</v>
      </c>
    </row>
    <row r="19" spans="2:71" s="1" customFormat="1" ht="12" customHeight="1">
      <c r="B19" s="23"/>
      <c r="C19" s="24"/>
      <c r="D19" s="31" t="s">
        <v>33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7"/>
      <c r="BS19" s="19" t="s">
        <v>6</v>
      </c>
    </row>
    <row r="20" spans="2:71" s="1" customFormat="1" ht="18.45" customHeight="1">
      <c r="B20" s="23"/>
      <c r="C20" s="24"/>
      <c r="D20" s="24"/>
      <c r="E20" s="29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27</v>
      </c>
      <c r="AL20" s="24"/>
      <c r="AM20" s="24"/>
      <c r="AN20" s="29" t="s">
        <v>19</v>
      </c>
      <c r="AO20" s="24"/>
      <c r="AP20" s="24"/>
      <c r="AQ20" s="24"/>
      <c r="AR20" s="22"/>
      <c r="BE20" s="337"/>
      <c r="BS20" s="19" t="s">
        <v>4</v>
      </c>
    </row>
    <row r="21" spans="2:57" s="1" customFormat="1" ht="6.9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7"/>
    </row>
    <row r="22" spans="2:57" s="1" customFormat="1" ht="12" customHeight="1">
      <c r="B22" s="23"/>
      <c r="C22" s="24"/>
      <c r="D22" s="31" t="s">
        <v>34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7"/>
    </row>
    <row r="23" spans="2:57" s="1" customFormat="1" ht="47.25" customHeight="1">
      <c r="B23" s="23"/>
      <c r="C23" s="24"/>
      <c r="D23" s="24"/>
      <c r="E23" s="344" t="s">
        <v>35</v>
      </c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24"/>
      <c r="AP23" s="24"/>
      <c r="AQ23" s="24"/>
      <c r="AR23" s="22"/>
      <c r="BE23" s="337"/>
    </row>
    <row r="24" spans="2:57" s="1" customFormat="1" ht="6.9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7"/>
    </row>
    <row r="25" spans="2:57" s="1" customFormat="1" ht="6.9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37"/>
    </row>
    <row r="26" spans="1:57" s="2" customFormat="1" ht="25.95" customHeight="1">
      <c r="A26" s="36"/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45">
        <f>ROUND(AG54,2)</f>
        <v>0</v>
      </c>
      <c r="AL26" s="346"/>
      <c r="AM26" s="346"/>
      <c r="AN26" s="346"/>
      <c r="AO26" s="346"/>
      <c r="AP26" s="38"/>
      <c r="AQ26" s="38"/>
      <c r="AR26" s="41"/>
      <c r="BE26" s="337"/>
    </row>
    <row r="27" spans="1:57" s="2" customFormat="1" ht="6.9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37"/>
    </row>
    <row r="28" spans="1:57" s="2" customFormat="1" ht="13.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47" t="s">
        <v>37</v>
      </c>
      <c r="M28" s="347"/>
      <c r="N28" s="347"/>
      <c r="O28" s="347"/>
      <c r="P28" s="347"/>
      <c r="Q28" s="38"/>
      <c r="R28" s="38"/>
      <c r="S28" s="38"/>
      <c r="T28" s="38"/>
      <c r="U28" s="38"/>
      <c r="V28" s="38"/>
      <c r="W28" s="347" t="s">
        <v>38</v>
      </c>
      <c r="X28" s="347"/>
      <c r="Y28" s="347"/>
      <c r="Z28" s="347"/>
      <c r="AA28" s="347"/>
      <c r="AB28" s="347"/>
      <c r="AC28" s="347"/>
      <c r="AD28" s="347"/>
      <c r="AE28" s="347"/>
      <c r="AF28" s="38"/>
      <c r="AG28" s="38"/>
      <c r="AH28" s="38"/>
      <c r="AI28" s="38"/>
      <c r="AJ28" s="38"/>
      <c r="AK28" s="347" t="s">
        <v>39</v>
      </c>
      <c r="AL28" s="347"/>
      <c r="AM28" s="347"/>
      <c r="AN28" s="347"/>
      <c r="AO28" s="347"/>
      <c r="AP28" s="38"/>
      <c r="AQ28" s="38"/>
      <c r="AR28" s="41"/>
      <c r="BE28" s="337"/>
    </row>
    <row r="29" spans="2:57" s="3" customFormat="1" ht="14.4" customHeight="1">
      <c r="B29" s="42"/>
      <c r="C29" s="43"/>
      <c r="D29" s="31" t="s">
        <v>40</v>
      </c>
      <c r="E29" s="43"/>
      <c r="F29" s="31" t="s">
        <v>41</v>
      </c>
      <c r="G29" s="43"/>
      <c r="H29" s="43"/>
      <c r="I29" s="43"/>
      <c r="J29" s="43"/>
      <c r="K29" s="43"/>
      <c r="L29" s="350">
        <v>0.21</v>
      </c>
      <c r="M29" s="349"/>
      <c r="N29" s="349"/>
      <c r="O29" s="349"/>
      <c r="P29" s="349"/>
      <c r="Q29" s="43"/>
      <c r="R29" s="43"/>
      <c r="S29" s="43"/>
      <c r="T29" s="43"/>
      <c r="U29" s="43"/>
      <c r="V29" s="43"/>
      <c r="W29" s="348">
        <f>ROUND(AZ54,2)</f>
        <v>0</v>
      </c>
      <c r="X29" s="349"/>
      <c r="Y29" s="349"/>
      <c r="Z29" s="349"/>
      <c r="AA29" s="349"/>
      <c r="AB29" s="349"/>
      <c r="AC29" s="349"/>
      <c r="AD29" s="349"/>
      <c r="AE29" s="349"/>
      <c r="AF29" s="43"/>
      <c r="AG29" s="43"/>
      <c r="AH29" s="43"/>
      <c r="AI29" s="43"/>
      <c r="AJ29" s="43"/>
      <c r="AK29" s="348">
        <f>ROUND(AV54,2)</f>
        <v>0</v>
      </c>
      <c r="AL29" s="349"/>
      <c r="AM29" s="349"/>
      <c r="AN29" s="349"/>
      <c r="AO29" s="349"/>
      <c r="AP29" s="43"/>
      <c r="AQ29" s="43"/>
      <c r="AR29" s="44"/>
      <c r="BE29" s="338"/>
    </row>
    <row r="30" spans="2:57" s="3" customFormat="1" ht="14.4" customHeight="1">
      <c r="B30" s="42"/>
      <c r="C30" s="43"/>
      <c r="D30" s="43"/>
      <c r="E30" s="43"/>
      <c r="F30" s="31" t="s">
        <v>42</v>
      </c>
      <c r="G30" s="43"/>
      <c r="H30" s="43"/>
      <c r="I30" s="43"/>
      <c r="J30" s="43"/>
      <c r="K30" s="43"/>
      <c r="L30" s="350">
        <v>0.15</v>
      </c>
      <c r="M30" s="349"/>
      <c r="N30" s="349"/>
      <c r="O30" s="349"/>
      <c r="P30" s="349"/>
      <c r="Q30" s="43"/>
      <c r="R30" s="43"/>
      <c r="S30" s="43"/>
      <c r="T30" s="43"/>
      <c r="U30" s="43"/>
      <c r="V30" s="43"/>
      <c r="W30" s="348">
        <f>ROUND(BA54,2)</f>
        <v>0</v>
      </c>
      <c r="X30" s="349"/>
      <c r="Y30" s="349"/>
      <c r="Z30" s="349"/>
      <c r="AA30" s="349"/>
      <c r="AB30" s="349"/>
      <c r="AC30" s="349"/>
      <c r="AD30" s="349"/>
      <c r="AE30" s="349"/>
      <c r="AF30" s="43"/>
      <c r="AG30" s="43"/>
      <c r="AH30" s="43"/>
      <c r="AI30" s="43"/>
      <c r="AJ30" s="43"/>
      <c r="AK30" s="348">
        <f>ROUND(AW54,2)</f>
        <v>0</v>
      </c>
      <c r="AL30" s="349"/>
      <c r="AM30" s="349"/>
      <c r="AN30" s="349"/>
      <c r="AO30" s="349"/>
      <c r="AP30" s="43"/>
      <c r="AQ30" s="43"/>
      <c r="AR30" s="44"/>
      <c r="BE30" s="338"/>
    </row>
    <row r="31" spans="2:57" s="3" customFormat="1" ht="14.4" customHeight="1" hidden="1">
      <c r="B31" s="42"/>
      <c r="C31" s="43"/>
      <c r="D31" s="43"/>
      <c r="E31" s="43"/>
      <c r="F31" s="31" t="s">
        <v>43</v>
      </c>
      <c r="G31" s="43"/>
      <c r="H31" s="43"/>
      <c r="I31" s="43"/>
      <c r="J31" s="43"/>
      <c r="K31" s="43"/>
      <c r="L31" s="350">
        <v>0.21</v>
      </c>
      <c r="M31" s="349"/>
      <c r="N31" s="349"/>
      <c r="O31" s="349"/>
      <c r="P31" s="349"/>
      <c r="Q31" s="43"/>
      <c r="R31" s="43"/>
      <c r="S31" s="43"/>
      <c r="T31" s="43"/>
      <c r="U31" s="43"/>
      <c r="V31" s="43"/>
      <c r="W31" s="348">
        <f>ROUND(BB54,2)</f>
        <v>0</v>
      </c>
      <c r="X31" s="349"/>
      <c r="Y31" s="349"/>
      <c r="Z31" s="349"/>
      <c r="AA31" s="349"/>
      <c r="AB31" s="349"/>
      <c r="AC31" s="349"/>
      <c r="AD31" s="349"/>
      <c r="AE31" s="349"/>
      <c r="AF31" s="43"/>
      <c r="AG31" s="43"/>
      <c r="AH31" s="43"/>
      <c r="AI31" s="43"/>
      <c r="AJ31" s="43"/>
      <c r="AK31" s="348">
        <v>0</v>
      </c>
      <c r="AL31" s="349"/>
      <c r="AM31" s="349"/>
      <c r="AN31" s="349"/>
      <c r="AO31" s="349"/>
      <c r="AP31" s="43"/>
      <c r="AQ31" s="43"/>
      <c r="AR31" s="44"/>
      <c r="BE31" s="338"/>
    </row>
    <row r="32" spans="2:57" s="3" customFormat="1" ht="14.4" customHeight="1" hidden="1">
      <c r="B32" s="42"/>
      <c r="C32" s="43"/>
      <c r="D32" s="43"/>
      <c r="E32" s="43"/>
      <c r="F32" s="31" t="s">
        <v>44</v>
      </c>
      <c r="G32" s="43"/>
      <c r="H32" s="43"/>
      <c r="I32" s="43"/>
      <c r="J32" s="43"/>
      <c r="K32" s="43"/>
      <c r="L32" s="350">
        <v>0.15</v>
      </c>
      <c r="M32" s="349"/>
      <c r="N32" s="349"/>
      <c r="O32" s="349"/>
      <c r="P32" s="349"/>
      <c r="Q32" s="43"/>
      <c r="R32" s="43"/>
      <c r="S32" s="43"/>
      <c r="T32" s="43"/>
      <c r="U32" s="43"/>
      <c r="V32" s="43"/>
      <c r="W32" s="348">
        <f>ROUND(BC54,2)</f>
        <v>0</v>
      </c>
      <c r="X32" s="349"/>
      <c r="Y32" s="349"/>
      <c r="Z32" s="349"/>
      <c r="AA32" s="349"/>
      <c r="AB32" s="349"/>
      <c r="AC32" s="349"/>
      <c r="AD32" s="349"/>
      <c r="AE32" s="349"/>
      <c r="AF32" s="43"/>
      <c r="AG32" s="43"/>
      <c r="AH32" s="43"/>
      <c r="AI32" s="43"/>
      <c r="AJ32" s="43"/>
      <c r="AK32" s="348">
        <v>0</v>
      </c>
      <c r="AL32" s="349"/>
      <c r="AM32" s="349"/>
      <c r="AN32" s="349"/>
      <c r="AO32" s="349"/>
      <c r="AP32" s="43"/>
      <c r="AQ32" s="43"/>
      <c r="AR32" s="44"/>
      <c r="BE32" s="338"/>
    </row>
    <row r="33" spans="2:44" s="3" customFormat="1" ht="14.4" customHeight="1" hidden="1">
      <c r="B33" s="42"/>
      <c r="C33" s="43"/>
      <c r="D33" s="43"/>
      <c r="E33" s="43"/>
      <c r="F33" s="31" t="s">
        <v>45</v>
      </c>
      <c r="G33" s="43"/>
      <c r="H33" s="43"/>
      <c r="I33" s="43"/>
      <c r="J33" s="43"/>
      <c r="K33" s="43"/>
      <c r="L33" s="350">
        <v>0</v>
      </c>
      <c r="M33" s="349"/>
      <c r="N33" s="349"/>
      <c r="O33" s="349"/>
      <c r="P33" s="349"/>
      <c r="Q33" s="43"/>
      <c r="R33" s="43"/>
      <c r="S33" s="43"/>
      <c r="T33" s="43"/>
      <c r="U33" s="43"/>
      <c r="V33" s="43"/>
      <c r="W33" s="348">
        <f>ROUND(BD54,2)</f>
        <v>0</v>
      </c>
      <c r="X33" s="349"/>
      <c r="Y33" s="349"/>
      <c r="Z33" s="349"/>
      <c r="AA33" s="349"/>
      <c r="AB33" s="349"/>
      <c r="AC33" s="349"/>
      <c r="AD33" s="349"/>
      <c r="AE33" s="349"/>
      <c r="AF33" s="43"/>
      <c r="AG33" s="43"/>
      <c r="AH33" s="43"/>
      <c r="AI33" s="43"/>
      <c r="AJ33" s="43"/>
      <c r="AK33" s="348">
        <v>0</v>
      </c>
      <c r="AL33" s="349"/>
      <c r="AM33" s="349"/>
      <c r="AN33" s="349"/>
      <c r="AO33" s="349"/>
      <c r="AP33" s="43"/>
      <c r="AQ33" s="43"/>
      <c r="AR33" s="44"/>
    </row>
    <row r="34" spans="1:57" s="2" customFormat="1" ht="6.9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5" customHeight="1">
      <c r="A35" s="36"/>
      <c r="B35" s="37"/>
      <c r="C35" s="45"/>
      <c r="D35" s="46" t="s">
        <v>46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47</v>
      </c>
      <c r="U35" s="47"/>
      <c r="V35" s="47"/>
      <c r="W35" s="47"/>
      <c r="X35" s="351" t="s">
        <v>48</v>
      </c>
      <c r="Y35" s="352"/>
      <c r="Z35" s="352"/>
      <c r="AA35" s="352"/>
      <c r="AB35" s="352"/>
      <c r="AC35" s="47"/>
      <c r="AD35" s="47"/>
      <c r="AE35" s="47"/>
      <c r="AF35" s="47"/>
      <c r="AG35" s="47"/>
      <c r="AH35" s="47"/>
      <c r="AI35" s="47"/>
      <c r="AJ35" s="47"/>
      <c r="AK35" s="353">
        <f>SUM(AK26:AK33)</f>
        <v>0</v>
      </c>
      <c r="AL35" s="352"/>
      <c r="AM35" s="352"/>
      <c r="AN35" s="352"/>
      <c r="AO35" s="354"/>
      <c r="AP35" s="45"/>
      <c r="AQ35" s="45"/>
      <c r="AR35" s="41"/>
      <c r="BE35" s="36"/>
    </row>
    <row r="36" spans="1:57" s="2" customFormat="1" ht="6.9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" customHeight="1">
      <c r="A42" s="36"/>
      <c r="B42" s="37"/>
      <c r="C42" s="25" t="s">
        <v>49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Pekar001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55" t="str">
        <f>K6</f>
        <v>Nový Jičín, Masarykovo náměstí  - výsadba stromů</v>
      </c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58"/>
      <c r="AQ45" s="58"/>
      <c r="AR45" s="59"/>
    </row>
    <row r="46" spans="1:57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57" t="str">
        <f>IF(AN8="","",AN8)</f>
        <v>30. 9. 2022</v>
      </c>
      <c r="AN47" s="357"/>
      <c r="AO47" s="38"/>
      <c r="AP47" s="38"/>
      <c r="AQ47" s="38"/>
      <c r="AR47" s="41"/>
      <c r="BE47" s="36"/>
    </row>
    <row r="48" spans="1:57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25.65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30</v>
      </c>
      <c r="AJ49" s="38"/>
      <c r="AK49" s="38"/>
      <c r="AL49" s="38"/>
      <c r="AM49" s="358" t="str">
        <f>IF(E17="","",E17)</f>
        <v>Ing.Arch.Pavel Pekár, Čoupkových 4, 62400 Brno</v>
      </c>
      <c r="AN49" s="359"/>
      <c r="AO49" s="359"/>
      <c r="AP49" s="359"/>
      <c r="AQ49" s="38"/>
      <c r="AR49" s="41"/>
      <c r="AS49" s="360" t="s">
        <v>50</v>
      </c>
      <c r="AT49" s="361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15" customHeight="1">
      <c r="A50" s="36"/>
      <c r="B50" s="37"/>
      <c r="C50" s="31" t="s">
        <v>28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33</v>
      </c>
      <c r="AJ50" s="38"/>
      <c r="AK50" s="38"/>
      <c r="AL50" s="38"/>
      <c r="AM50" s="358" t="str">
        <f>IF(E20="","",E20)</f>
        <v xml:space="preserve"> </v>
      </c>
      <c r="AN50" s="359"/>
      <c r="AO50" s="359"/>
      <c r="AP50" s="359"/>
      <c r="AQ50" s="38"/>
      <c r="AR50" s="41"/>
      <c r="AS50" s="362"/>
      <c r="AT50" s="363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64"/>
      <c r="AT51" s="365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66" t="s">
        <v>51</v>
      </c>
      <c r="D52" s="367"/>
      <c r="E52" s="367"/>
      <c r="F52" s="367"/>
      <c r="G52" s="367"/>
      <c r="H52" s="68"/>
      <c r="I52" s="368" t="s">
        <v>52</v>
      </c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9" t="s">
        <v>53</v>
      </c>
      <c r="AH52" s="367"/>
      <c r="AI52" s="367"/>
      <c r="AJ52" s="367"/>
      <c r="AK52" s="367"/>
      <c r="AL52" s="367"/>
      <c r="AM52" s="367"/>
      <c r="AN52" s="368" t="s">
        <v>54</v>
      </c>
      <c r="AO52" s="367"/>
      <c r="AP52" s="367"/>
      <c r="AQ52" s="69" t="s">
        <v>55</v>
      </c>
      <c r="AR52" s="41"/>
      <c r="AS52" s="70" t="s">
        <v>56</v>
      </c>
      <c r="AT52" s="71" t="s">
        <v>57</v>
      </c>
      <c r="AU52" s="71" t="s">
        <v>58</v>
      </c>
      <c r="AV52" s="71" t="s">
        <v>59</v>
      </c>
      <c r="AW52" s="71" t="s">
        <v>60</v>
      </c>
      <c r="AX52" s="71" t="s">
        <v>61</v>
      </c>
      <c r="AY52" s="71" t="s">
        <v>62</v>
      </c>
      <c r="AZ52" s="71" t="s">
        <v>63</v>
      </c>
      <c r="BA52" s="71" t="s">
        <v>64</v>
      </c>
      <c r="BB52" s="71" t="s">
        <v>65</v>
      </c>
      <c r="BC52" s="71" t="s">
        <v>66</v>
      </c>
      <c r="BD52" s="72" t="s">
        <v>67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" customHeight="1">
      <c r="B54" s="76"/>
      <c r="C54" s="77" t="s">
        <v>68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73">
        <f>ROUND(SUM(AG55:AG57),2)</f>
        <v>0</v>
      </c>
      <c r="AH54" s="373"/>
      <c r="AI54" s="373"/>
      <c r="AJ54" s="373"/>
      <c r="AK54" s="373"/>
      <c r="AL54" s="373"/>
      <c r="AM54" s="373"/>
      <c r="AN54" s="374">
        <f>SUM(AG54,AT54)</f>
        <v>0</v>
      </c>
      <c r="AO54" s="374"/>
      <c r="AP54" s="374"/>
      <c r="AQ54" s="80" t="s">
        <v>19</v>
      </c>
      <c r="AR54" s="81"/>
      <c r="AS54" s="82">
        <f>ROUND(SUM(AS55:AS57),2)</f>
        <v>0</v>
      </c>
      <c r="AT54" s="83">
        <f>ROUND(SUM(AV54:AW54),2)</f>
        <v>0</v>
      </c>
      <c r="AU54" s="84">
        <f>ROUND(SUM(AU55:AU57),5)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ROUND(SUM(AZ55:AZ57),2)</f>
        <v>0</v>
      </c>
      <c r="BA54" s="83">
        <f>ROUND(SUM(BA55:BA57),2)</f>
        <v>0</v>
      </c>
      <c r="BB54" s="83">
        <f>ROUND(SUM(BB55:BB57),2)</f>
        <v>0</v>
      </c>
      <c r="BC54" s="83">
        <f>ROUND(SUM(BC55:BC57),2)</f>
        <v>0</v>
      </c>
      <c r="BD54" s="85">
        <f>ROUND(SUM(BD55:BD57),2)</f>
        <v>0</v>
      </c>
      <c r="BS54" s="86" t="s">
        <v>69</v>
      </c>
      <c r="BT54" s="86" t="s">
        <v>70</v>
      </c>
      <c r="BU54" s="87" t="s">
        <v>71</v>
      </c>
      <c r="BV54" s="86" t="s">
        <v>72</v>
      </c>
      <c r="BW54" s="86" t="s">
        <v>5</v>
      </c>
      <c r="BX54" s="86" t="s">
        <v>73</v>
      </c>
      <c r="CL54" s="86" t="s">
        <v>19</v>
      </c>
    </row>
    <row r="55" spans="1:91" s="7" customFormat="1" ht="16.5" customHeight="1">
      <c r="A55" s="88" t="s">
        <v>74</v>
      </c>
      <c r="B55" s="89"/>
      <c r="C55" s="90"/>
      <c r="D55" s="372" t="s">
        <v>75</v>
      </c>
      <c r="E55" s="372"/>
      <c r="F55" s="372"/>
      <c r="G55" s="372"/>
      <c r="H55" s="372"/>
      <c r="I55" s="91"/>
      <c r="J55" s="372" t="s">
        <v>76</v>
      </c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2"/>
      <c r="AG55" s="370">
        <f>'01 - Stavební část'!J30</f>
        <v>0</v>
      </c>
      <c r="AH55" s="371"/>
      <c r="AI55" s="371"/>
      <c r="AJ55" s="371"/>
      <c r="AK55" s="371"/>
      <c r="AL55" s="371"/>
      <c r="AM55" s="371"/>
      <c r="AN55" s="370">
        <f>SUM(AG55,AT55)</f>
        <v>0</v>
      </c>
      <c r="AO55" s="371"/>
      <c r="AP55" s="371"/>
      <c r="AQ55" s="92" t="s">
        <v>77</v>
      </c>
      <c r="AR55" s="93"/>
      <c r="AS55" s="94">
        <v>0</v>
      </c>
      <c r="AT55" s="95">
        <f>ROUND(SUM(AV55:AW55),2)</f>
        <v>0</v>
      </c>
      <c r="AU55" s="96">
        <f>'01 - Stavební část'!P86</f>
        <v>0</v>
      </c>
      <c r="AV55" s="95">
        <f>'01 - Stavební část'!J33</f>
        <v>0</v>
      </c>
      <c r="AW55" s="95">
        <f>'01 - Stavební část'!J34</f>
        <v>0</v>
      </c>
      <c r="AX55" s="95">
        <f>'01 - Stavební část'!J35</f>
        <v>0</v>
      </c>
      <c r="AY55" s="95">
        <f>'01 - Stavební část'!J36</f>
        <v>0</v>
      </c>
      <c r="AZ55" s="95">
        <f>'01 - Stavební část'!F33</f>
        <v>0</v>
      </c>
      <c r="BA55" s="95">
        <f>'01 - Stavební část'!F34</f>
        <v>0</v>
      </c>
      <c r="BB55" s="95">
        <f>'01 - Stavební část'!F35</f>
        <v>0</v>
      </c>
      <c r="BC55" s="95">
        <f>'01 - Stavební část'!F36</f>
        <v>0</v>
      </c>
      <c r="BD55" s="97">
        <f>'01 - Stavební část'!F37</f>
        <v>0</v>
      </c>
      <c r="BT55" s="98" t="s">
        <v>78</v>
      </c>
      <c r="BV55" s="98" t="s">
        <v>72</v>
      </c>
      <c r="BW55" s="98" t="s">
        <v>79</v>
      </c>
      <c r="BX55" s="98" t="s">
        <v>5</v>
      </c>
      <c r="CL55" s="98" t="s">
        <v>19</v>
      </c>
      <c r="CM55" s="98" t="s">
        <v>80</v>
      </c>
    </row>
    <row r="56" spans="1:91" s="7" customFormat="1" ht="16.5" customHeight="1">
      <c r="A56" s="88" t="s">
        <v>74</v>
      </c>
      <c r="B56" s="89"/>
      <c r="C56" s="90"/>
      <c r="D56" s="372" t="s">
        <v>81</v>
      </c>
      <c r="E56" s="372"/>
      <c r="F56" s="372"/>
      <c r="G56" s="372"/>
      <c r="H56" s="372"/>
      <c r="I56" s="91"/>
      <c r="J56" s="372" t="s">
        <v>82</v>
      </c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  <c r="Z56" s="372"/>
      <c r="AA56" s="372"/>
      <c r="AB56" s="372"/>
      <c r="AC56" s="372"/>
      <c r="AD56" s="372"/>
      <c r="AE56" s="372"/>
      <c r="AF56" s="372"/>
      <c r="AG56" s="370">
        <f>'02 - Sadové úpravy'!J30</f>
        <v>0</v>
      </c>
      <c r="AH56" s="371"/>
      <c r="AI56" s="371"/>
      <c r="AJ56" s="371"/>
      <c r="AK56" s="371"/>
      <c r="AL56" s="371"/>
      <c r="AM56" s="371"/>
      <c r="AN56" s="370">
        <f>SUM(AG56,AT56)</f>
        <v>0</v>
      </c>
      <c r="AO56" s="371"/>
      <c r="AP56" s="371"/>
      <c r="AQ56" s="92" t="s">
        <v>77</v>
      </c>
      <c r="AR56" s="93"/>
      <c r="AS56" s="94">
        <v>0</v>
      </c>
      <c r="AT56" s="95">
        <f>ROUND(SUM(AV56:AW56),2)</f>
        <v>0</v>
      </c>
      <c r="AU56" s="96">
        <f>'02 - Sadové úpravy'!P82</f>
        <v>0</v>
      </c>
      <c r="AV56" s="95">
        <f>'02 - Sadové úpravy'!J33</f>
        <v>0</v>
      </c>
      <c r="AW56" s="95">
        <f>'02 - Sadové úpravy'!J34</f>
        <v>0</v>
      </c>
      <c r="AX56" s="95">
        <f>'02 - Sadové úpravy'!J35</f>
        <v>0</v>
      </c>
      <c r="AY56" s="95">
        <f>'02 - Sadové úpravy'!J36</f>
        <v>0</v>
      </c>
      <c r="AZ56" s="95">
        <f>'02 - Sadové úpravy'!F33</f>
        <v>0</v>
      </c>
      <c r="BA56" s="95">
        <f>'02 - Sadové úpravy'!F34</f>
        <v>0</v>
      </c>
      <c r="BB56" s="95">
        <f>'02 - Sadové úpravy'!F35</f>
        <v>0</v>
      </c>
      <c r="BC56" s="95">
        <f>'02 - Sadové úpravy'!F36</f>
        <v>0</v>
      </c>
      <c r="BD56" s="97">
        <f>'02 - Sadové úpravy'!F37</f>
        <v>0</v>
      </c>
      <c r="BT56" s="98" t="s">
        <v>78</v>
      </c>
      <c r="BV56" s="98" t="s">
        <v>72</v>
      </c>
      <c r="BW56" s="98" t="s">
        <v>83</v>
      </c>
      <c r="BX56" s="98" t="s">
        <v>5</v>
      </c>
      <c r="CL56" s="98" t="s">
        <v>19</v>
      </c>
      <c r="CM56" s="98" t="s">
        <v>80</v>
      </c>
    </row>
    <row r="57" spans="1:91" s="7" customFormat="1" ht="16.5" customHeight="1">
      <c r="A57" s="88" t="s">
        <v>74</v>
      </c>
      <c r="B57" s="89"/>
      <c r="C57" s="90"/>
      <c r="D57" s="372" t="s">
        <v>84</v>
      </c>
      <c r="E57" s="372"/>
      <c r="F57" s="372"/>
      <c r="G57" s="372"/>
      <c r="H57" s="372"/>
      <c r="I57" s="91"/>
      <c r="J57" s="372" t="s">
        <v>85</v>
      </c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2"/>
      <c r="AA57" s="372"/>
      <c r="AB57" s="372"/>
      <c r="AC57" s="372"/>
      <c r="AD57" s="372"/>
      <c r="AE57" s="372"/>
      <c r="AF57" s="372"/>
      <c r="AG57" s="370">
        <f>'90 - Vedlejší rozpočtové ...'!J30</f>
        <v>0</v>
      </c>
      <c r="AH57" s="371"/>
      <c r="AI57" s="371"/>
      <c r="AJ57" s="371"/>
      <c r="AK57" s="371"/>
      <c r="AL57" s="371"/>
      <c r="AM57" s="371"/>
      <c r="AN57" s="370">
        <f>SUM(AG57,AT57)</f>
        <v>0</v>
      </c>
      <c r="AO57" s="371"/>
      <c r="AP57" s="371"/>
      <c r="AQ57" s="92" t="s">
        <v>77</v>
      </c>
      <c r="AR57" s="93"/>
      <c r="AS57" s="99">
        <v>0</v>
      </c>
      <c r="AT57" s="100">
        <f>ROUND(SUM(AV57:AW57),2)</f>
        <v>0</v>
      </c>
      <c r="AU57" s="101">
        <f>'90 - Vedlejší rozpočtové ...'!P82</f>
        <v>0</v>
      </c>
      <c r="AV57" s="100">
        <f>'90 - Vedlejší rozpočtové ...'!J33</f>
        <v>0</v>
      </c>
      <c r="AW57" s="100">
        <f>'90 - Vedlejší rozpočtové ...'!J34</f>
        <v>0</v>
      </c>
      <c r="AX57" s="100">
        <f>'90 - Vedlejší rozpočtové ...'!J35</f>
        <v>0</v>
      </c>
      <c r="AY57" s="100">
        <f>'90 - Vedlejší rozpočtové ...'!J36</f>
        <v>0</v>
      </c>
      <c r="AZ57" s="100">
        <f>'90 - Vedlejší rozpočtové ...'!F33</f>
        <v>0</v>
      </c>
      <c r="BA57" s="100">
        <f>'90 - Vedlejší rozpočtové ...'!F34</f>
        <v>0</v>
      </c>
      <c r="BB57" s="100">
        <f>'90 - Vedlejší rozpočtové ...'!F35</f>
        <v>0</v>
      </c>
      <c r="BC57" s="100">
        <f>'90 - Vedlejší rozpočtové ...'!F36</f>
        <v>0</v>
      </c>
      <c r="BD57" s="102">
        <f>'90 - Vedlejší rozpočtové ...'!F37</f>
        <v>0</v>
      </c>
      <c r="BT57" s="98" t="s">
        <v>78</v>
      </c>
      <c r="BV57" s="98" t="s">
        <v>72</v>
      </c>
      <c r="BW57" s="98" t="s">
        <v>86</v>
      </c>
      <c r="BX57" s="98" t="s">
        <v>5</v>
      </c>
      <c r="CL57" s="98" t="s">
        <v>19</v>
      </c>
      <c r="CM57" s="98" t="s">
        <v>80</v>
      </c>
    </row>
    <row r="58" spans="1:57" s="2" customFormat="1" ht="30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4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s="2" customFormat="1" ht="6.9" customHeight="1">
      <c r="A59" s="36"/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41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</sheetData>
  <sheetProtection algorithmName="SHA-512" hashValue="pJc3oxX8OdfV0mHZiQuWe7uelepijI3x3cUYlfs1ZJQ0mzM0bQlnmYreqSLm/Ps57ogxRa+FG+SceLq/5XMg0g==" saltValue="c+jjT0FdQzE05G7PhJjjLP3pNh3lofrtOU4NusoVPFu1cdr9+Fo7BtLkiNA1Qlo0e4LSkB8F9+0eTqavw96mGA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1 - Stavební část'!C2" display="/"/>
    <hyperlink ref="A56" location="'02 - Sadové úpravy'!C2" display="/"/>
    <hyperlink ref="A57" location="'90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79</v>
      </c>
    </row>
    <row r="3" spans="2:46" s="1" customFormat="1" ht="6.9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80</v>
      </c>
    </row>
    <row r="4" spans="2:46" s="1" customFormat="1" ht="24.9" customHeight="1">
      <c r="B4" s="22"/>
      <c r="D4" s="105" t="s">
        <v>87</v>
      </c>
      <c r="L4" s="22"/>
      <c r="M4" s="106" t="s">
        <v>10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6" t="str">
        <f>'Rekapitulace stavby'!K6</f>
        <v>Nový Jičín, Masarykovo náměstí  - výsadba stromů</v>
      </c>
      <c r="F7" s="377"/>
      <c r="G7" s="377"/>
      <c r="H7" s="377"/>
      <c r="L7" s="22"/>
    </row>
    <row r="8" spans="1:31" s="2" customFormat="1" ht="12" customHeight="1">
      <c r="A8" s="36"/>
      <c r="B8" s="41"/>
      <c r="C8" s="36"/>
      <c r="D8" s="107" t="s">
        <v>88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8" t="s">
        <v>89</v>
      </c>
      <c r="F9" s="379"/>
      <c r="G9" s="379"/>
      <c r="H9" s="379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30. 9. 2022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tr">
        <f>IF('Rekapitulace stavby'!AN10="","",'Rekapitulace stavby'!AN10)</f>
        <v/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tr">
        <f>IF('Rekapitulace stavby'!E11="","",'Rekapitulace stavby'!E11)</f>
        <v xml:space="preserve"> </v>
      </c>
      <c r="F15" s="36"/>
      <c r="G15" s="36"/>
      <c r="H15" s="36"/>
      <c r="I15" s="107" t="s">
        <v>27</v>
      </c>
      <c r="J15" s="109" t="str">
        <f>IF('Rekapitulace stavby'!AN11="","",'Rekapitulace stavby'!AN11)</f>
        <v/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28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0" t="str">
        <f>'Rekapitulace stavby'!E14</f>
        <v>Vyplň údaj</v>
      </c>
      <c r="F18" s="381"/>
      <c r="G18" s="381"/>
      <c r="H18" s="381"/>
      <c r="I18" s="107" t="s">
        <v>27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30</v>
      </c>
      <c r="E20" s="36"/>
      <c r="F20" s="36"/>
      <c r="G20" s="36"/>
      <c r="H20" s="36"/>
      <c r="I20" s="107" t="s">
        <v>26</v>
      </c>
      <c r="J20" s="109" t="str">
        <f>IF('Rekapitulace stavby'!AN16="","",'Rekapitulace stavby'!AN16)</f>
        <v/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tr">
        <f>IF('Rekapitulace stavby'!E17="","",'Rekapitulace stavby'!E17)</f>
        <v>Ing.Arch.Pavel Pekár, Čoupkových 4, 62400 Brno</v>
      </c>
      <c r="F21" s="36"/>
      <c r="G21" s="36"/>
      <c r="H21" s="36"/>
      <c r="I21" s="107" t="s">
        <v>27</v>
      </c>
      <c r="J21" s="109" t="str">
        <f>IF('Rekapitulace stavby'!AN17="","",'Rekapitulace stavby'!AN17)</f>
        <v/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33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27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34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2" t="s">
        <v>19</v>
      </c>
      <c r="F27" s="382"/>
      <c r="G27" s="382"/>
      <c r="H27" s="38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36</v>
      </c>
      <c r="E30" s="36"/>
      <c r="F30" s="36"/>
      <c r="G30" s="36"/>
      <c r="H30" s="36"/>
      <c r="I30" s="36"/>
      <c r="J30" s="116">
        <f>ROUND(J86,2)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38</v>
      </c>
      <c r="G32" s="36"/>
      <c r="H32" s="36"/>
      <c r="I32" s="117" t="s">
        <v>37</v>
      </c>
      <c r="J32" s="117" t="s">
        <v>39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40</v>
      </c>
      <c r="E33" s="107" t="s">
        <v>41</v>
      </c>
      <c r="F33" s="119">
        <f>ROUND((SUM(BE86:BE281)),2)</f>
        <v>0</v>
      </c>
      <c r="G33" s="36"/>
      <c r="H33" s="36"/>
      <c r="I33" s="120">
        <v>0.21</v>
      </c>
      <c r="J33" s="119">
        <f>ROUND(((SUM(BE86:BE281))*I33),2)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42</v>
      </c>
      <c r="F34" s="119">
        <f>ROUND((SUM(BF86:BF281)),2)</f>
        <v>0</v>
      </c>
      <c r="G34" s="36"/>
      <c r="H34" s="36"/>
      <c r="I34" s="120">
        <v>0.15</v>
      </c>
      <c r="J34" s="119">
        <f>ROUND(((SUM(BF86:BF281))*I34),2)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07" t="s">
        <v>43</v>
      </c>
      <c r="F35" s="119">
        <f>ROUND((SUM(BG86:BG281)),2)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07" t="s">
        <v>44</v>
      </c>
      <c r="F36" s="119">
        <f>ROUND((SUM(BH86:BH281)),2)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7" t="s">
        <v>45</v>
      </c>
      <c r="F37" s="119">
        <f>ROUND((SUM(BI86:BI281)),2)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46</v>
      </c>
      <c r="E39" s="123"/>
      <c r="F39" s="123"/>
      <c r="G39" s="124" t="s">
        <v>47</v>
      </c>
      <c r="H39" s="125" t="s">
        <v>48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90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3" t="str">
        <f>E7</f>
        <v>Nový Jičín, Masarykovo náměstí  - výsadba stromů</v>
      </c>
      <c r="F48" s="384"/>
      <c r="G48" s="384"/>
      <c r="H48" s="38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88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5" t="str">
        <f>E9</f>
        <v>01 - Stavební část</v>
      </c>
      <c r="F50" s="385"/>
      <c r="G50" s="385"/>
      <c r="H50" s="385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30. 9. 2022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05" customHeight="1">
      <c r="A54" s="36"/>
      <c r="B54" s="37"/>
      <c r="C54" s="31" t="s">
        <v>25</v>
      </c>
      <c r="D54" s="38"/>
      <c r="E54" s="38"/>
      <c r="F54" s="29" t="str">
        <f>E15</f>
        <v xml:space="preserve"> </v>
      </c>
      <c r="G54" s="38"/>
      <c r="H54" s="38"/>
      <c r="I54" s="31" t="s">
        <v>30</v>
      </c>
      <c r="J54" s="34" t="str">
        <f>E21</f>
        <v>Ing.Arch.Pavel Pekár, Čoupkových 4, 62400 Brno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28</v>
      </c>
      <c r="D55" s="38"/>
      <c r="E55" s="38"/>
      <c r="F55" s="29" t="str">
        <f>IF(E18="","",E18)</f>
        <v>Vyplň údaj</v>
      </c>
      <c r="G55" s="38"/>
      <c r="H55" s="38"/>
      <c r="I55" s="31" t="s">
        <v>33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91</v>
      </c>
      <c r="D57" s="133"/>
      <c r="E57" s="133"/>
      <c r="F57" s="133"/>
      <c r="G57" s="133"/>
      <c r="H57" s="133"/>
      <c r="I57" s="133"/>
      <c r="J57" s="134" t="s">
        <v>92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5" t="s">
        <v>68</v>
      </c>
      <c r="D59" s="38"/>
      <c r="E59" s="38"/>
      <c r="F59" s="38"/>
      <c r="G59" s="38"/>
      <c r="H59" s="38"/>
      <c r="I59" s="38"/>
      <c r="J59" s="79">
        <f>J86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93</v>
      </c>
    </row>
    <row r="60" spans="2:12" s="9" customFormat="1" ht="24.9" customHeight="1">
      <c r="B60" s="136"/>
      <c r="C60" s="137"/>
      <c r="D60" s="138" t="s">
        <v>94</v>
      </c>
      <c r="E60" s="139"/>
      <c r="F60" s="139"/>
      <c r="G60" s="139"/>
      <c r="H60" s="139"/>
      <c r="I60" s="139"/>
      <c r="J60" s="140">
        <f>J87</f>
        <v>0</v>
      </c>
      <c r="K60" s="137"/>
      <c r="L60" s="141"/>
    </row>
    <row r="61" spans="2:12" s="10" customFormat="1" ht="19.95" customHeight="1">
      <c r="B61" s="142"/>
      <c r="C61" s="143"/>
      <c r="D61" s="144" t="s">
        <v>95</v>
      </c>
      <c r="E61" s="145"/>
      <c r="F61" s="145"/>
      <c r="G61" s="145"/>
      <c r="H61" s="145"/>
      <c r="I61" s="145"/>
      <c r="J61" s="146">
        <f>J88</f>
        <v>0</v>
      </c>
      <c r="K61" s="143"/>
      <c r="L61" s="147"/>
    </row>
    <row r="62" spans="2:12" s="10" customFormat="1" ht="19.95" customHeight="1">
      <c r="B62" s="142"/>
      <c r="C62" s="143"/>
      <c r="D62" s="144" t="s">
        <v>96</v>
      </c>
      <c r="E62" s="145"/>
      <c r="F62" s="145"/>
      <c r="G62" s="145"/>
      <c r="H62" s="145"/>
      <c r="I62" s="145"/>
      <c r="J62" s="146">
        <f>J155</f>
        <v>0</v>
      </c>
      <c r="K62" s="143"/>
      <c r="L62" s="147"/>
    </row>
    <row r="63" spans="2:12" s="10" customFormat="1" ht="19.95" customHeight="1">
      <c r="B63" s="142"/>
      <c r="C63" s="143"/>
      <c r="D63" s="144" t="s">
        <v>97</v>
      </c>
      <c r="E63" s="145"/>
      <c r="F63" s="145"/>
      <c r="G63" s="145"/>
      <c r="H63" s="145"/>
      <c r="I63" s="145"/>
      <c r="J63" s="146">
        <f>J183</f>
        <v>0</v>
      </c>
      <c r="K63" s="143"/>
      <c r="L63" s="147"/>
    </row>
    <row r="64" spans="2:12" s="10" customFormat="1" ht="19.95" customHeight="1">
      <c r="B64" s="142"/>
      <c r="C64" s="143"/>
      <c r="D64" s="144" t="s">
        <v>98</v>
      </c>
      <c r="E64" s="145"/>
      <c r="F64" s="145"/>
      <c r="G64" s="145"/>
      <c r="H64" s="145"/>
      <c r="I64" s="145"/>
      <c r="J64" s="146">
        <f>J201</f>
        <v>0</v>
      </c>
      <c r="K64" s="143"/>
      <c r="L64" s="147"/>
    </row>
    <row r="65" spans="2:12" s="10" customFormat="1" ht="19.95" customHeight="1">
      <c r="B65" s="142"/>
      <c r="C65" s="143"/>
      <c r="D65" s="144" t="s">
        <v>99</v>
      </c>
      <c r="E65" s="145"/>
      <c r="F65" s="145"/>
      <c r="G65" s="145"/>
      <c r="H65" s="145"/>
      <c r="I65" s="145"/>
      <c r="J65" s="146">
        <f>J223</f>
        <v>0</v>
      </c>
      <c r="K65" s="143"/>
      <c r="L65" s="147"/>
    </row>
    <row r="66" spans="2:12" s="10" customFormat="1" ht="19.95" customHeight="1">
      <c r="B66" s="142"/>
      <c r="C66" s="143"/>
      <c r="D66" s="144" t="s">
        <v>100</v>
      </c>
      <c r="E66" s="145"/>
      <c r="F66" s="145"/>
      <c r="G66" s="145"/>
      <c r="H66" s="145"/>
      <c r="I66" s="145"/>
      <c r="J66" s="146">
        <f>J279</f>
        <v>0</v>
      </c>
      <c r="K66" s="143"/>
      <c r="L66" s="147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" customHeight="1">
      <c r="A73" s="36"/>
      <c r="B73" s="37"/>
      <c r="C73" s="25" t="s">
        <v>101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83" t="str">
        <f>E7</f>
        <v>Nový Jičín, Masarykovo náměstí  - výsadba stromů</v>
      </c>
      <c r="F76" s="384"/>
      <c r="G76" s="384"/>
      <c r="H76" s="384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88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55" t="str">
        <f>E9</f>
        <v>01 - Stavební část</v>
      </c>
      <c r="F78" s="385"/>
      <c r="G78" s="385"/>
      <c r="H78" s="385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21</v>
      </c>
      <c r="D80" s="38"/>
      <c r="E80" s="38"/>
      <c r="F80" s="29" t="str">
        <f>F12</f>
        <v xml:space="preserve"> </v>
      </c>
      <c r="G80" s="38"/>
      <c r="H80" s="38"/>
      <c r="I80" s="31" t="s">
        <v>23</v>
      </c>
      <c r="J80" s="61" t="str">
        <f>IF(J12="","",J12)</f>
        <v>30. 9. 2022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40.05" customHeight="1">
      <c r="A82" s="36"/>
      <c r="B82" s="37"/>
      <c r="C82" s="31" t="s">
        <v>25</v>
      </c>
      <c r="D82" s="38"/>
      <c r="E82" s="38"/>
      <c r="F82" s="29" t="str">
        <f>E15</f>
        <v xml:space="preserve"> </v>
      </c>
      <c r="G82" s="38"/>
      <c r="H82" s="38"/>
      <c r="I82" s="31" t="s">
        <v>30</v>
      </c>
      <c r="J82" s="34" t="str">
        <f>E21</f>
        <v>Ing.Arch.Pavel Pekár, Čoupkových 4, 62400 Brno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15" customHeight="1">
      <c r="A83" s="36"/>
      <c r="B83" s="37"/>
      <c r="C83" s="31" t="s">
        <v>28</v>
      </c>
      <c r="D83" s="38"/>
      <c r="E83" s="38"/>
      <c r="F83" s="29" t="str">
        <f>IF(E18="","",E18)</f>
        <v>Vyplň údaj</v>
      </c>
      <c r="G83" s="38"/>
      <c r="H83" s="38"/>
      <c r="I83" s="31" t="s">
        <v>33</v>
      </c>
      <c r="J83" s="34" t="str">
        <f>E24</f>
        <v xml:space="preserve"> 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48"/>
      <c r="B85" s="149"/>
      <c r="C85" s="150" t="s">
        <v>102</v>
      </c>
      <c r="D85" s="151" t="s">
        <v>55</v>
      </c>
      <c r="E85" s="151" t="s">
        <v>51</v>
      </c>
      <c r="F85" s="151" t="s">
        <v>52</v>
      </c>
      <c r="G85" s="151" t="s">
        <v>103</v>
      </c>
      <c r="H85" s="151" t="s">
        <v>104</v>
      </c>
      <c r="I85" s="151" t="s">
        <v>105</v>
      </c>
      <c r="J85" s="151" t="s">
        <v>92</v>
      </c>
      <c r="K85" s="152" t="s">
        <v>106</v>
      </c>
      <c r="L85" s="153"/>
      <c r="M85" s="70" t="s">
        <v>19</v>
      </c>
      <c r="N85" s="71" t="s">
        <v>40</v>
      </c>
      <c r="O85" s="71" t="s">
        <v>107</v>
      </c>
      <c r="P85" s="71" t="s">
        <v>108</v>
      </c>
      <c r="Q85" s="71" t="s">
        <v>109</v>
      </c>
      <c r="R85" s="71" t="s">
        <v>110</v>
      </c>
      <c r="S85" s="71" t="s">
        <v>111</v>
      </c>
      <c r="T85" s="72" t="s">
        <v>112</v>
      </c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</row>
    <row r="86" spans="1:63" s="2" customFormat="1" ht="22.8" customHeight="1">
      <c r="A86" s="36"/>
      <c r="B86" s="37"/>
      <c r="C86" s="77" t="s">
        <v>113</v>
      </c>
      <c r="D86" s="38"/>
      <c r="E86" s="38"/>
      <c r="F86" s="38"/>
      <c r="G86" s="38"/>
      <c r="H86" s="38"/>
      <c r="I86" s="38"/>
      <c r="J86" s="154">
        <f>BK86</f>
        <v>0</v>
      </c>
      <c r="K86" s="38"/>
      <c r="L86" s="41"/>
      <c r="M86" s="73"/>
      <c r="N86" s="155"/>
      <c r="O86" s="74"/>
      <c r="P86" s="156">
        <f>P87</f>
        <v>0</v>
      </c>
      <c r="Q86" s="74"/>
      <c r="R86" s="156">
        <f>R87</f>
        <v>90.38013424</v>
      </c>
      <c r="S86" s="74"/>
      <c r="T86" s="157">
        <f>T87</f>
        <v>59.9136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69</v>
      </c>
      <c r="AU86" s="19" t="s">
        <v>93</v>
      </c>
      <c r="BK86" s="158">
        <f>BK87</f>
        <v>0</v>
      </c>
    </row>
    <row r="87" spans="2:63" s="12" customFormat="1" ht="25.95" customHeight="1">
      <c r="B87" s="159"/>
      <c r="C87" s="160"/>
      <c r="D87" s="161" t="s">
        <v>69</v>
      </c>
      <c r="E87" s="162" t="s">
        <v>114</v>
      </c>
      <c r="F87" s="162" t="s">
        <v>115</v>
      </c>
      <c r="G87" s="160"/>
      <c r="H87" s="160"/>
      <c r="I87" s="163"/>
      <c r="J87" s="164">
        <f>BK87</f>
        <v>0</v>
      </c>
      <c r="K87" s="160"/>
      <c r="L87" s="165"/>
      <c r="M87" s="166"/>
      <c r="N87" s="167"/>
      <c r="O87" s="167"/>
      <c r="P87" s="168">
        <f>P88+P155+P183+P201+P223+P279</f>
        <v>0</v>
      </c>
      <c r="Q87" s="167"/>
      <c r="R87" s="168">
        <f>R88+R155+R183+R201+R223+R279</f>
        <v>90.38013424</v>
      </c>
      <c r="S87" s="167"/>
      <c r="T87" s="169">
        <f>T88+T155+T183+T201+T223+T279</f>
        <v>59.9136</v>
      </c>
      <c r="AR87" s="170" t="s">
        <v>78</v>
      </c>
      <c r="AT87" s="171" t="s">
        <v>69</v>
      </c>
      <c r="AU87" s="171" t="s">
        <v>70</v>
      </c>
      <c r="AY87" s="170" t="s">
        <v>116</v>
      </c>
      <c r="BK87" s="172">
        <f>BK88+BK155+BK183+BK201+BK223+BK279</f>
        <v>0</v>
      </c>
    </row>
    <row r="88" spans="2:63" s="12" customFormat="1" ht="22.8" customHeight="1">
      <c r="B88" s="159"/>
      <c r="C88" s="160"/>
      <c r="D88" s="161" t="s">
        <v>69</v>
      </c>
      <c r="E88" s="173" t="s">
        <v>78</v>
      </c>
      <c r="F88" s="173" t="s">
        <v>117</v>
      </c>
      <c r="G88" s="160"/>
      <c r="H88" s="160"/>
      <c r="I88" s="163"/>
      <c r="J88" s="174">
        <f>BK88</f>
        <v>0</v>
      </c>
      <c r="K88" s="160"/>
      <c r="L88" s="165"/>
      <c r="M88" s="166"/>
      <c r="N88" s="167"/>
      <c r="O88" s="167"/>
      <c r="P88" s="168">
        <f>SUM(P89:P154)</f>
        <v>0</v>
      </c>
      <c r="Q88" s="167"/>
      <c r="R88" s="168">
        <f>SUM(R89:R154)</f>
        <v>0.26208</v>
      </c>
      <c r="S88" s="167"/>
      <c r="T88" s="169">
        <f>SUM(T89:T154)</f>
        <v>59.9136</v>
      </c>
      <c r="AR88" s="170" t="s">
        <v>78</v>
      </c>
      <c r="AT88" s="171" t="s">
        <v>69</v>
      </c>
      <c r="AU88" s="171" t="s">
        <v>78</v>
      </c>
      <c r="AY88" s="170" t="s">
        <v>116</v>
      </c>
      <c r="BK88" s="172">
        <f>SUM(BK89:BK154)</f>
        <v>0</v>
      </c>
    </row>
    <row r="89" spans="1:65" s="2" customFormat="1" ht="37.8" customHeight="1">
      <c r="A89" s="36"/>
      <c r="B89" s="37"/>
      <c r="C89" s="175" t="s">
        <v>78</v>
      </c>
      <c r="D89" s="175" t="s">
        <v>118</v>
      </c>
      <c r="E89" s="176" t="s">
        <v>119</v>
      </c>
      <c r="F89" s="177" t="s">
        <v>120</v>
      </c>
      <c r="G89" s="178" t="s">
        <v>121</v>
      </c>
      <c r="H89" s="179">
        <v>5.76</v>
      </c>
      <c r="I89" s="180"/>
      <c r="J89" s="181">
        <f>ROUND(I89*H89,2)</f>
        <v>0</v>
      </c>
      <c r="K89" s="177" t="s">
        <v>122</v>
      </c>
      <c r="L89" s="41"/>
      <c r="M89" s="182" t="s">
        <v>19</v>
      </c>
      <c r="N89" s="183" t="s">
        <v>41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0.235</v>
      </c>
      <c r="T89" s="185">
        <f>S89*H89</f>
        <v>1.3536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123</v>
      </c>
      <c r="AT89" s="186" t="s">
        <v>118</v>
      </c>
      <c r="AU89" s="186" t="s">
        <v>80</v>
      </c>
      <c r="AY89" s="19" t="s">
        <v>116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78</v>
      </c>
      <c r="BK89" s="187">
        <f>ROUND(I89*H89,2)</f>
        <v>0</v>
      </c>
      <c r="BL89" s="19" t="s">
        <v>123</v>
      </c>
      <c r="BM89" s="186" t="s">
        <v>124</v>
      </c>
    </row>
    <row r="90" spans="1:47" s="2" customFormat="1" ht="10.2">
      <c r="A90" s="36"/>
      <c r="B90" s="37"/>
      <c r="C90" s="38"/>
      <c r="D90" s="188" t="s">
        <v>125</v>
      </c>
      <c r="E90" s="38"/>
      <c r="F90" s="189" t="s">
        <v>126</v>
      </c>
      <c r="G90" s="38"/>
      <c r="H90" s="38"/>
      <c r="I90" s="190"/>
      <c r="J90" s="38"/>
      <c r="K90" s="38"/>
      <c r="L90" s="41"/>
      <c r="M90" s="191"/>
      <c r="N90" s="192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125</v>
      </c>
      <c r="AU90" s="19" t="s">
        <v>80</v>
      </c>
    </row>
    <row r="91" spans="2:51" s="13" customFormat="1" ht="10.2">
      <c r="B91" s="193"/>
      <c r="C91" s="194"/>
      <c r="D91" s="195" t="s">
        <v>127</v>
      </c>
      <c r="E91" s="196" t="s">
        <v>19</v>
      </c>
      <c r="F91" s="197" t="s">
        <v>128</v>
      </c>
      <c r="G91" s="194"/>
      <c r="H91" s="198">
        <v>5.76</v>
      </c>
      <c r="I91" s="199"/>
      <c r="J91" s="194"/>
      <c r="K91" s="194"/>
      <c r="L91" s="200"/>
      <c r="M91" s="201"/>
      <c r="N91" s="202"/>
      <c r="O91" s="202"/>
      <c r="P91" s="202"/>
      <c r="Q91" s="202"/>
      <c r="R91" s="202"/>
      <c r="S91" s="202"/>
      <c r="T91" s="203"/>
      <c r="AT91" s="204" t="s">
        <v>127</v>
      </c>
      <c r="AU91" s="204" t="s">
        <v>80</v>
      </c>
      <c r="AV91" s="13" t="s">
        <v>80</v>
      </c>
      <c r="AW91" s="13" t="s">
        <v>32</v>
      </c>
      <c r="AX91" s="13" t="s">
        <v>78</v>
      </c>
      <c r="AY91" s="204" t="s">
        <v>116</v>
      </c>
    </row>
    <row r="92" spans="1:65" s="2" customFormat="1" ht="37.8" customHeight="1">
      <c r="A92" s="36"/>
      <c r="B92" s="37"/>
      <c r="C92" s="175" t="s">
        <v>80</v>
      </c>
      <c r="D92" s="175" t="s">
        <v>118</v>
      </c>
      <c r="E92" s="176" t="s">
        <v>129</v>
      </c>
      <c r="F92" s="177" t="s">
        <v>130</v>
      </c>
      <c r="G92" s="178" t="s">
        <v>121</v>
      </c>
      <c r="H92" s="179">
        <v>51.896</v>
      </c>
      <c r="I92" s="180"/>
      <c r="J92" s="181">
        <f>ROUND(I92*H92,2)</f>
        <v>0</v>
      </c>
      <c r="K92" s="177" t="s">
        <v>19</v>
      </c>
      <c r="L92" s="41"/>
      <c r="M92" s="182" t="s">
        <v>19</v>
      </c>
      <c r="N92" s="183" t="s">
        <v>41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123</v>
      </c>
      <c r="AT92" s="186" t="s">
        <v>118</v>
      </c>
      <c r="AU92" s="186" t="s">
        <v>80</v>
      </c>
      <c r="AY92" s="19" t="s">
        <v>116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78</v>
      </c>
      <c r="BK92" s="187">
        <f>ROUND(I92*H92,2)</f>
        <v>0</v>
      </c>
      <c r="BL92" s="19" t="s">
        <v>123</v>
      </c>
      <c r="BM92" s="186" t="s">
        <v>131</v>
      </c>
    </row>
    <row r="93" spans="2:51" s="13" customFormat="1" ht="10.2">
      <c r="B93" s="193"/>
      <c r="C93" s="194"/>
      <c r="D93" s="195" t="s">
        <v>127</v>
      </c>
      <c r="E93" s="196" t="s">
        <v>19</v>
      </c>
      <c r="F93" s="197" t="s">
        <v>132</v>
      </c>
      <c r="G93" s="194"/>
      <c r="H93" s="198">
        <v>51.896</v>
      </c>
      <c r="I93" s="199"/>
      <c r="J93" s="194"/>
      <c r="K93" s="194"/>
      <c r="L93" s="200"/>
      <c r="M93" s="201"/>
      <c r="N93" s="202"/>
      <c r="O93" s="202"/>
      <c r="P93" s="202"/>
      <c r="Q93" s="202"/>
      <c r="R93" s="202"/>
      <c r="S93" s="202"/>
      <c r="T93" s="203"/>
      <c r="AT93" s="204" t="s">
        <v>127</v>
      </c>
      <c r="AU93" s="204" t="s">
        <v>80</v>
      </c>
      <c r="AV93" s="13" t="s">
        <v>80</v>
      </c>
      <c r="AW93" s="13" t="s">
        <v>32</v>
      </c>
      <c r="AX93" s="13" t="s">
        <v>78</v>
      </c>
      <c r="AY93" s="204" t="s">
        <v>116</v>
      </c>
    </row>
    <row r="94" spans="1:65" s="2" customFormat="1" ht="16.5" customHeight="1">
      <c r="A94" s="36"/>
      <c r="B94" s="37"/>
      <c r="C94" s="175" t="s">
        <v>133</v>
      </c>
      <c r="D94" s="175" t="s">
        <v>118</v>
      </c>
      <c r="E94" s="176" t="s">
        <v>134</v>
      </c>
      <c r="F94" s="177" t="s">
        <v>135</v>
      </c>
      <c r="G94" s="178" t="s">
        <v>121</v>
      </c>
      <c r="H94" s="179">
        <v>16</v>
      </c>
      <c r="I94" s="180"/>
      <c r="J94" s="181">
        <f>ROUND(I94*H94,2)</f>
        <v>0</v>
      </c>
      <c r="K94" s="177" t="s">
        <v>19</v>
      </c>
      <c r="L94" s="41"/>
      <c r="M94" s="182" t="s">
        <v>19</v>
      </c>
      <c r="N94" s="183" t="s">
        <v>41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123</v>
      </c>
      <c r="AT94" s="186" t="s">
        <v>118</v>
      </c>
      <c r="AU94" s="186" t="s">
        <v>80</v>
      </c>
      <c r="AY94" s="19" t="s">
        <v>116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78</v>
      </c>
      <c r="BK94" s="187">
        <f>ROUND(I94*H94,2)</f>
        <v>0</v>
      </c>
      <c r="BL94" s="19" t="s">
        <v>123</v>
      </c>
      <c r="BM94" s="186" t="s">
        <v>136</v>
      </c>
    </row>
    <row r="95" spans="1:65" s="2" customFormat="1" ht="37.8" customHeight="1">
      <c r="A95" s="36"/>
      <c r="B95" s="37"/>
      <c r="C95" s="175" t="s">
        <v>123</v>
      </c>
      <c r="D95" s="175" t="s">
        <v>118</v>
      </c>
      <c r="E95" s="176" t="s">
        <v>137</v>
      </c>
      <c r="F95" s="177" t="s">
        <v>138</v>
      </c>
      <c r="G95" s="178" t="s">
        <v>121</v>
      </c>
      <c r="H95" s="179">
        <v>6.344</v>
      </c>
      <c r="I95" s="180"/>
      <c r="J95" s="181">
        <f>ROUND(I95*H95,2)</f>
        <v>0</v>
      </c>
      <c r="K95" s="177" t="s">
        <v>19</v>
      </c>
      <c r="L95" s="41"/>
      <c r="M95" s="182" t="s">
        <v>19</v>
      </c>
      <c r="N95" s="183" t="s">
        <v>41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123</v>
      </c>
      <c r="AT95" s="186" t="s">
        <v>118</v>
      </c>
      <c r="AU95" s="186" t="s">
        <v>80</v>
      </c>
      <c r="AY95" s="19" t="s">
        <v>116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78</v>
      </c>
      <c r="BK95" s="187">
        <f>ROUND(I95*H95,2)</f>
        <v>0</v>
      </c>
      <c r="BL95" s="19" t="s">
        <v>123</v>
      </c>
      <c r="BM95" s="186" t="s">
        <v>139</v>
      </c>
    </row>
    <row r="96" spans="2:51" s="13" customFormat="1" ht="10.2">
      <c r="B96" s="193"/>
      <c r="C96" s="194"/>
      <c r="D96" s="195" t="s">
        <v>127</v>
      </c>
      <c r="E96" s="196" t="s">
        <v>19</v>
      </c>
      <c r="F96" s="197" t="s">
        <v>140</v>
      </c>
      <c r="G96" s="194"/>
      <c r="H96" s="198">
        <v>6.344</v>
      </c>
      <c r="I96" s="199"/>
      <c r="J96" s="194"/>
      <c r="K96" s="194"/>
      <c r="L96" s="200"/>
      <c r="M96" s="201"/>
      <c r="N96" s="202"/>
      <c r="O96" s="202"/>
      <c r="P96" s="202"/>
      <c r="Q96" s="202"/>
      <c r="R96" s="202"/>
      <c r="S96" s="202"/>
      <c r="T96" s="203"/>
      <c r="AT96" s="204" t="s">
        <v>127</v>
      </c>
      <c r="AU96" s="204" t="s">
        <v>80</v>
      </c>
      <c r="AV96" s="13" t="s">
        <v>80</v>
      </c>
      <c r="AW96" s="13" t="s">
        <v>32</v>
      </c>
      <c r="AX96" s="13" t="s">
        <v>78</v>
      </c>
      <c r="AY96" s="204" t="s">
        <v>116</v>
      </c>
    </row>
    <row r="97" spans="1:65" s="2" customFormat="1" ht="33" customHeight="1">
      <c r="A97" s="36"/>
      <c r="B97" s="37"/>
      <c r="C97" s="175" t="s">
        <v>141</v>
      </c>
      <c r="D97" s="175" t="s">
        <v>118</v>
      </c>
      <c r="E97" s="176" t="s">
        <v>142</v>
      </c>
      <c r="F97" s="177" t="s">
        <v>143</v>
      </c>
      <c r="G97" s="178" t="s">
        <v>121</v>
      </c>
      <c r="H97" s="179">
        <v>64</v>
      </c>
      <c r="I97" s="180"/>
      <c r="J97" s="181">
        <f>ROUND(I97*H97,2)</f>
        <v>0</v>
      </c>
      <c r="K97" s="177" t="s">
        <v>122</v>
      </c>
      <c r="L97" s="41"/>
      <c r="M97" s="182" t="s">
        <v>19</v>
      </c>
      <c r="N97" s="183" t="s">
        <v>41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0.3</v>
      </c>
      <c r="T97" s="185">
        <f>S97*H97</f>
        <v>19.2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123</v>
      </c>
      <c r="AT97" s="186" t="s">
        <v>118</v>
      </c>
      <c r="AU97" s="186" t="s">
        <v>80</v>
      </c>
      <c r="AY97" s="19" t="s">
        <v>116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78</v>
      </c>
      <c r="BK97" s="187">
        <f>ROUND(I97*H97,2)</f>
        <v>0</v>
      </c>
      <c r="BL97" s="19" t="s">
        <v>123</v>
      </c>
      <c r="BM97" s="186" t="s">
        <v>144</v>
      </c>
    </row>
    <row r="98" spans="1:47" s="2" customFormat="1" ht="10.2">
      <c r="A98" s="36"/>
      <c r="B98" s="37"/>
      <c r="C98" s="38"/>
      <c r="D98" s="188" t="s">
        <v>125</v>
      </c>
      <c r="E98" s="38"/>
      <c r="F98" s="189" t="s">
        <v>145</v>
      </c>
      <c r="G98" s="38"/>
      <c r="H98" s="38"/>
      <c r="I98" s="190"/>
      <c r="J98" s="38"/>
      <c r="K98" s="38"/>
      <c r="L98" s="41"/>
      <c r="M98" s="191"/>
      <c r="N98" s="19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125</v>
      </c>
      <c r="AU98" s="19" t="s">
        <v>80</v>
      </c>
    </row>
    <row r="99" spans="2:51" s="14" customFormat="1" ht="10.2">
      <c r="B99" s="205"/>
      <c r="C99" s="206"/>
      <c r="D99" s="195" t="s">
        <v>127</v>
      </c>
      <c r="E99" s="207" t="s">
        <v>19</v>
      </c>
      <c r="F99" s="208" t="s">
        <v>146</v>
      </c>
      <c r="G99" s="206"/>
      <c r="H99" s="207" t="s">
        <v>19</v>
      </c>
      <c r="I99" s="209"/>
      <c r="J99" s="206"/>
      <c r="K99" s="206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127</v>
      </c>
      <c r="AU99" s="214" t="s">
        <v>80</v>
      </c>
      <c r="AV99" s="14" t="s">
        <v>78</v>
      </c>
      <c r="AW99" s="14" t="s">
        <v>32</v>
      </c>
      <c r="AX99" s="14" t="s">
        <v>70</v>
      </c>
      <c r="AY99" s="214" t="s">
        <v>116</v>
      </c>
    </row>
    <row r="100" spans="2:51" s="13" customFormat="1" ht="10.2">
      <c r="B100" s="193"/>
      <c r="C100" s="194"/>
      <c r="D100" s="195" t="s">
        <v>127</v>
      </c>
      <c r="E100" s="196" t="s">
        <v>19</v>
      </c>
      <c r="F100" s="197" t="s">
        <v>147</v>
      </c>
      <c r="G100" s="194"/>
      <c r="H100" s="198">
        <v>64</v>
      </c>
      <c r="I100" s="199"/>
      <c r="J100" s="194"/>
      <c r="K100" s="194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127</v>
      </c>
      <c r="AU100" s="204" t="s">
        <v>80</v>
      </c>
      <c r="AV100" s="13" t="s">
        <v>80</v>
      </c>
      <c r="AW100" s="13" t="s">
        <v>32</v>
      </c>
      <c r="AX100" s="13" t="s">
        <v>78</v>
      </c>
      <c r="AY100" s="204" t="s">
        <v>116</v>
      </c>
    </row>
    <row r="101" spans="1:65" s="2" customFormat="1" ht="33" customHeight="1">
      <c r="A101" s="36"/>
      <c r="B101" s="37"/>
      <c r="C101" s="175" t="s">
        <v>148</v>
      </c>
      <c r="D101" s="175" t="s">
        <v>118</v>
      </c>
      <c r="E101" s="176" t="s">
        <v>149</v>
      </c>
      <c r="F101" s="177" t="s">
        <v>150</v>
      </c>
      <c r="G101" s="178" t="s">
        <v>121</v>
      </c>
      <c r="H101" s="179">
        <v>64</v>
      </c>
      <c r="I101" s="180"/>
      <c r="J101" s="181">
        <f>ROUND(I101*H101,2)</f>
        <v>0</v>
      </c>
      <c r="K101" s="177" t="s">
        <v>122</v>
      </c>
      <c r="L101" s="41"/>
      <c r="M101" s="182" t="s">
        <v>19</v>
      </c>
      <c r="N101" s="183" t="s">
        <v>41</v>
      </c>
      <c r="O101" s="66"/>
      <c r="P101" s="184">
        <f>O101*H101</f>
        <v>0</v>
      </c>
      <c r="Q101" s="184">
        <v>0</v>
      </c>
      <c r="R101" s="184">
        <f>Q101*H101</f>
        <v>0</v>
      </c>
      <c r="S101" s="184">
        <v>0.29</v>
      </c>
      <c r="T101" s="185">
        <f>S101*H101</f>
        <v>18.56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123</v>
      </c>
      <c r="AT101" s="186" t="s">
        <v>118</v>
      </c>
      <c r="AU101" s="186" t="s">
        <v>80</v>
      </c>
      <c r="AY101" s="19" t="s">
        <v>116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78</v>
      </c>
      <c r="BK101" s="187">
        <f>ROUND(I101*H101,2)</f>
        <v>0</v>
      </c>
      <c r="BL101" s="19" t="s">
        <v>123</v>
      </c>
      <c r="BM101" s="186" t="s">
        <v>151</v>
      </c>
    </row>
    <row r="102" spans="1:47" s="2" customFormat="1" ht="10.2">
      <c r="A102" s="36"/>
      <c r="B102" s="37"/>
      <c r="C102" s="38"/>
      <c r="D102" s="188" t="s">
        <v>125</v>
      </c>
      <c r="E102" s="38"/>
      <c r="F102" s="189" t="s">
        <v>152</v>
      </c>
      <c r="G102" s="38"/>
      <c r="H102" s="38"/>
      <c r="I102" s="190"/>
      <c r="J102" s="38"/>
      <c r="K102" s="38"/>
      <c r="L102" s="41"/>
      <c r="M102" s="191"/>
      <c r="N102" s="19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125</v>
      </c>
      <c r="AU102" s="19" t="s">
        <v>80</v>
      </c>
    </row>
    <row r="103" spans="2:51" s="14" customFormat="1" ht="10.2">
      <c r="B103" s="205"/>
      <c r="C103" s="206"/>
      <c r="D103" s="195" t="s">
        <v>127</v>
      </c>
      <c r="E103" s="207" t="s">
        <v>19</v>
      </c>
      <c r="F103" s="208" t="s">
        <v>146</v>
      </c>
      <c r="G103" s="206"/>
      <c r="H103" s="207" t="s">
        <v>19</v>
      </c>
      <c r="I103" s="209"/>
      <c r="J103" s="206"/>
      <c r="K103" s="206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127</v>
      </c>
      <c r="AU103" s="214" t="s">
        <v>80</v>
      </c>
      <c r="AV103" s="14" t="s">
        <v>78</v>
      </c>
      <c r="AW103" s="14" t="s">
        <v>32</v>
      </c>
      <c r="AX103" s="14" t="s">
        <v>70</v>
      </c>
      <c r="AY103" s="214" t="s">
        <v>116</v>
      </c>
    </row>
    <row r="104" spans="2:51" s="13" customFormat="1" ht="10.2">
      <c r="B104" s="193"/>
      <c r="C104" s="194"/>
      <c r="D104" s="195" t="s">
        <v>127</v>
      </c>
      <c r="E104" s="196" t="s">
        <v>19</v>
      </c>
      <c r="F104" s="197" t="s">
        <v>147</v>
      </c>
      <c r="G104" s="194"/>
      <c r="H104" s="198">
        <v>64</v>
      </c>
      <c r="I104" s="199"/>
      <c r="J104" s="194"/>
      <c r="K104" s="194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127</v>
      </c>
      <c r="AU104" s="204" t="s">
        <v>80</v>
      </c>
      <c r="AV104" s="13" t="s">
        <v>80</v>
      </c>
      <c r="AW104" s="13" t="s">
        <v>32</v>
      </c>
      <c r="AX104" s="13" t="s">
        <v>78</v>
      </c>
      <c r="AY104" s="204" t="s">
        <v>116</v>
      </c>
    </row>
    <row r="105" spans="1:65" s="2" customFormat="1" ht="24.15" customHeight="1">
      <c r="A105" s="36"/>
      <c r="B105" s="37"/>
      <c r="C105" s="175" t="s">
        <v>153</v>
      </c>
      <c r="D105" s="175" t="s">
        <v>118</v>
      </c>
      <c r="E105" s="176" t="s">
        <v>154</v>
      </c>
      <c r="F105" s="177" t="s">
        <v>155</v>
      </c>
      <c r="G105" s="178" t="s">
        <v>121</v>
      </c>
      <c r="H105" s="179">
        <v>64</v>
      </c>
      <c r="I105" s="180"/>
      <c r="J105" s="181">
        <f>ROUND(I105*H105,2)</f>
        <v>0</v>
      </c>
      <c r="K105" s="177" t="s">
        <v>122</v>
      </c>
      <c r="L105" s="41"/>
      <c r="M105" s="182" t="s">
        <v>19</v>
      </c>
      <c r="N105" s="183" t="s">
        <v>41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0.325</v>
      </c>
      <c r="T105" s="185">
        <f>S105*H105</f>
        <v>20.8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123</v>
      </c>
      <c r="AT105" s="186" t="s">
        <v>118</v>
      </c>
      <c r="AU105" s="186" t="s">
        <v>80</v>
      </c>
      <c r="AY105" s="19" t="s">
        <v>116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78</v>
      </c>
      <c r="BK105" s="187">
        <f>ROUND(I105*H105,2)</f>
        <v>0</v>
      </c>
      <c r="BL105" s="19" t="s">
        <v>123</v>
      </c>
      <c r="BM105" s="186" t="s">
        <v>156</v>
      </c>
    </row>
    <row r="106" spans="1:47" s="2" customFormat="1" ht="10.2">
      <c r="A106" s="36"/>
      <c r="B106" s="37"/>
      <c r="C106" s="38"/>
      <c r="D106" s="188" t="s">
        <v>125</v>
      </c>
      <c r="E106" s="38"/>
      <c r="F106" s="189" t="s">
        <v>157</v>
      </c>
      <c r="G106" s="38"/>
      <c r="H106" s="38"/>
      <c r="I106" s="190"/>
      <c r="J106" s="38"/>
      <c r="K106" s="38"/>
      <c r="L106" s="41"/>
      <c r="M106" s="191"/>
      <c r="N106" s="192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125</v>
      </c>
      <c r="AU106" s="19" t="s">
        <v>80</v>
      </c>
    </row>
    <row r="107" spans="2:51" s="14" customFormat="1" ht="10.2">
      <c r="B107" s="205"/>
      <c r="C107" s="206"/>
      <c r="D107" s="195" t="s">
        <v>127</v>
      </c>
      <c r="E107" s="207" t="s">
        <v>19</v>
      </c>
      <c r="F107" s="208" t="s">
        <v>158</v>
      </c>
      <c r="G107" s="206"/>
      <c r="H107" s="207" t="s">
        <v>19</v>
      </c>
      <c r="I107" s="209"/>
      <c r="J107" s="206"/>
      <c r="K107" s="206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127</v>
      </c>
      <c r="AU107" s="214" t="s">
        <v>80</v>
      </c>
      <c r="AV107" s="14" t="s">
        <v>78</v>
      </c>
      <c r="AW107" s="14" t="s">
        <v>32</v>
      </c>
      <c r="AX107" s="14" t="s">
        <v>70</v>
      </c>
      <c r="AY107" s="214" t="s">
        <v>116</v>
      </c>
    </row>
    <row r="108" spans="2:51" s="13" customFormat="1" ht="10.2">
      <c r="B108" s="193"/>
      <c r="C108" s="194"/>
      <c r="D108" s="195" t="s">
        <v>127</v>
      </c>
      <c r="E108" s="196" t="s">
        <v>19</v>
      </c>
      <c r="F108" s="197" t="s">
        <v>147</v>
      </c>
      <c r="G108" s="194"/>
      <c r="H108" s="198">
        <v>64</v>
      </c>
      <c r="I108" s="199"/>
      <c r="J108" s="194"/>
      <c r="K108" s="194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127</v>
      </c>
      <c r="AU108" s="204" t="s">
        <v>80</v>
      </c>
      <c r="AV108" s="13" t="s">
        <v>80</v>
      </c>
      <c r="AW108" s="13" t="s">
        <v>32</v>
      </c>
      <c r="AX108" s="13" t="s">
        <v>78</v>
      </c>
      <c r="AY108" s="204" t="s">
        <v>116</v>
      </c>
    </row>
    <row r="109" spans="1:65" s="2" customFormat="1" ht="16.5" customHeight="1">
      <c r="A109" s="36"/>
      <c r="B109" s="37"/>
      <c r="C109" s="175" t="s">
        <v>159</v>
      </c>
      <c r="D109" s="175" t="s">
        <v>118</v>
      </c>
      <c r="E109" s="176" t="s">
        <v>160</v>
      </c>
      <c r="F109" s="177" t="s">
        <v>161</v>
      </c>
      <c r="G109" s="178" t="s">
        <v>162</v>
      </c>
      <c r="H109" s="179">
        <v>63</v>
      </c>
      <c r="I109" s="180"/>
      <c r="J109" s="181">
        <f>ROUND(I109*H109,2)</f>
        <v>0</v>
      </c>
      <c r="K109" s="177" t="s">
        <v>122</v>
      </c>
      <c r="L109" s="41"/>
      <c r="M109" s="182" t="s">
        <v>19</v>
      </c>
      <c r="N109" s="183" t="s">
        <v>41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123</v>
      </c>
      <c r="AT109" s="186" t="s">
        <v>118</v>
      </c>
      <c r="AU109" s="186" t="s">
        <v>80</v>
      </c>
      <c r="AY109" s="19" t="s">
        <v>116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78</v>
      </c>
      <c r="BK109" s="187">
        <f>ROUND(I109*H109,2)</f>
        <v>0</v>
      </c>
      <c r="BL109" s="19" t="s">
        <v>123</v>
      </c>
      <c r="BM109" s="186" t="s">
        <v>163</v>
      </c>
    </row>
    <row r="110" spans="1:47" s="2" customFormat="1" ht="10.2">
      <c r="A110" s="36"/>
      <c r="B110" s="37"/>
      <c r="C110" s="38"/>
      <c r="D110" s="188" t="s">
        <v>125</v>
      </c>
      <c r="E110" s="38"/>
      <c r="F110" s="189" t="s">
        <v>164</v>
      </c>
      <c r="G110" s="38"/>
      <c r="H110" s="38"/>
      <c r="I110" s="190"/>
      <c r="J110" s="38"/>
      <c r="K110" s="38"/>
      <c r="L110" s="41"/>
      <c r="M110" s="191"/>
      <c r="N110" s="19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125</v>
      </c>
      <c r="AU110" s="19" t="s">
        <v>80</v>
      </c>
    </row>
    <row r="111" spans="2:51" s="13" customFormat="1" ht="10.2">
      <c r="B111" s="193"/>
      <c r="C111" s="194"/>
      <c r="D111" s="195" t="s">
        <v>127</v>
      </c>
      <c r="E111" s="196" t="s">
        <v>19</v>
      </c>
      <c r="F111" s="197" t="s">
        <v>165</v>
      </c>
      <c r="G111" s="194"/>
      <c r="H111" s="198">
        <v>63</v>
      </c>
      <c r="I111" s="199"/>
      <c r="J111" s="194"/>
      <c r="K111" s="194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127</v>
      </c>
      <c r="AU111" s="204" t="s">
        <v>80</v>
      </c>
      <c r="AV111" s="13" t="s">
        <v>80</v>
      </c>
      <c r="AW111" s="13" t="s">
        <v>32</v>
      </c>
      <c r="AX111" s="13" t="s">
        <v>78</v>
      </c>
      <c r="AY111" s="204" t="s">
        <v>116</v>
      </c>
    </row>
    <row r="112" spans="1:65" s="2" customFormat="1" ht="21.75" customHeight="1">
      <c r="A112" s="36"/>
      <c r="B112" s="37"/>
      <c r="C112" s="175" t="s">
        <v>166</v>
      </c>
      <c r="D112" s="175" t="s">
        <v>118</v>
      </c>
      <c r="E112" s="176" t="s">
        <v>167</v>
      </c>
      <c r="F112" s="177" t="s">
        <v>168</v>
      </c>
      <c r="G112" s="178" t="s">
        <v>162</v>
      </c>
      <c r="H112" s="179">
        <v>96</v>
      </c>
      <c r="I112" s="180"/>
      <c r="J112" s="181">
        <f>ROUND(I112*H112,2)</f>
        <v>0</v>
      </c>
      <c r="K112" s="177" t="s">
        <v>122</v>
      </c>
      <c r="L112" s="41"/>
      <c r="M112" s="182" t="s">
        <v>19</v>
      </c>
      <c r="N112" s="183" t="s">
        <v>41</v>
      </c>
      <c r="O112" s="66"/>
      <c r="P112" s="184">
        <f>O112*H112</f>
        <v>0</v>
      </c>
      <c r="Q112" s="184">
        <v>0.00046</v>
      </c>
      <c r="R112" s="184">
        <f>Q112*H112</f>
        <v>0.044160000000000005</v>
      </c>
      <c r="S112" s="184">
        <v>0</v>
      </c>
      <c r="T112" s="185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123</v>
      </c>
      <c r="AT112" s="186" t="s">
        <v>118</v>
      </c>
      <c r="AU112" s="186" t="s">
        <v>80</v>
      </c>
      <c r="AY112" s="19" t="s">
        <v>116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9" t="s">
        <v>78</v>
      </c>
      <c r="BK112" s="187">
        <f>ROUND(I112*H112,2)</f>
        <v>0</v>
      </c>
      <c r="BL112" s="19" t="s">
        <v>123</v>
      </c>
      <c r="BM112" s="186" t="s">
        <v>169</v>
      </c>
    </row>
    <row r="113" spans="1:47" s="2" customFormat="1" ht="10.2">
      <c r="A113" s="36"/>
      <c r="B113" s="37"/>
      <c r="C113" s="38"/>
      <c r="D113" s="188" t="s">
        <v>125</v>
      </c>
      <c r="E113" s="38"/>
      <c r="F113" s="189" t="s">
        <v>170</v>
      </c>
      <c r="G113" s="38"/>
      <c r="H113" s="38"/>
      <c r="I113" s="190"/>
      <c r="J113" s="38"/>
      <c r="K113" s="38"/>
      <c r="L113" s="41"/>
      <c r="M113" s="191"/>
      <c r="N113" s="192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125</v>
      </c>
      <c r="AU113" s="19" t="s">
        <v>80</v>
      </c>
    </row>
    <row r="114" spans="2:51" s="13" customFormat="1" ht="10.2">
      <c r="B114" s="193"/>
      <c r="C114" s="194"/>
      <c r="D114" s="195" t="s">
        <v>127</v>
      </c>
      <c r="E114" s="196" t="s">
        <v>19</v>
      </c>
      <c r="F114" s="197" t="s">
        <v>171</v>
      </c>
      <c r="G114" s="194"/>
      <c r="H114" s="198">
        <v>96</v>
      </c>
      <c r="I114" s="199"/>
      <c r="J114" s="194"/>
      <c r="K114" s="194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127</v>
      </c>
      <c r="AU114" s="204" t="s">
        <v>80</v>
      </c>
      <c r="AV114" s="13" t="s">
        <v>80</v>
      </c>
      <c r="AW114" s="13" t="s">
        <v>32</v>
      </c>
      <c r="AX114" s="13" t="s">
        <v>78</v>
      </c>
      <c r="AY114" s="204" t="s">
        <v>116</v>
      </c>
    </row>
    <row r="115" spans="1:65" s="2" customFormat="1" ht="24.15" customHeight="1">
      <c r="A115" s="36"/>
      <c r="B115" s="37"/>
      <c r="C115" s="175" t="s">
        <v>172</v>
      </c>
      <c r="D115" s="175" t="s">
        <v>118</v>
      </c>
      <c r="E115" s="176" t="s">
        <v>173</v>
      </c>
      <c r="F115" s="177" t="s">
        <v>174</v>
      </c>
      <c r="G115" s="178" t="s">
        <v>162</v>
      </c>
      <c r="H115" s="179">
        <v>96</v>
      </c>
      <c r="I115" s="180"/>
      <c r="J115" s="181">
        <f>ROUND(I115*H115,2)</f>
        <v>0</v>
      </c>
      <c r="K115" s="177" t="s">
        <v>122</v>
      </c>
      <c r="L115" s="41"/>
      <c r="M115" s="182" t="s">
        <v>19</v>
      </c>
      <c r="N115" s="183" t="s">
        <v>41</v>
      </c>
      <c r="O115" s="66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123</v>
      </c>
      <c r="AT115" s="186" t="s">
        <v>118</v>
      </c>
      <c r="AU115" s="186" t="s">
        <v>80</v>
      </c>
      <c r="AY115" s="19" t="s">
        <v>116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9" t="s">
        <v>78</v>
      </c>
      <c r="BK115" s="187">
        <f>ROUND(I115*H115,2)</f>
        <v>0</v>
      </c>
      <c r="BL115" s="19" t="s">
        <v>123</v>
      </c>
      <c r="BM115" s="186" t="s">
        <v>175</v>
      </c>
    </row>
    <row r="116" spans="1:47" s="2" customFormat="1" ht="10.2">
      <c r="A116" s="36"/>
      <c r="B116" s="37"/>
      <c r="C116" s="38"/>
      <c r="D116" s="188" t="s">
        <v>125</v>
      </c>
      <c r="E116" s="38"/>
      <c r="F116" s="189" t="s">
        <v>176</v>
      </c>
      <c r="G116" s="38"/>
      <c r="H116" s="38"/>
      <c r="I116" s="190"/>
      <c r="J116" s="38"/>
      <c r="K116" s="38"/>
      <c r="L116" s="41"/>
      <c r="M116" s="191"/>
      <c r="N116" s="192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125</v>
      </c>
      <c r="AU116" s="19" t="s">
        <v>80</v>
      </c>
    </row>
    <row r="117" spans="1:65" s="2" customFormat="1" ht="24.15" customHeight="1">
      <c r="A117" s="36"/>
      <c r="B117" s="37"/>
      <c r="C117" s="175" t="s">
        <v>177</v>
      </c>
      <c r="D117" s="175" t="s">
        <v>118</v>
      </c>
      <c r="E117" s="176" t="s">
        <v>178</v>
      </c>
      <c r="F117" s="177" t="s">
        <v>179</v>
      </c>
      <c r="G117" s="178" t="s">
        <v>121</v>
      </c>
      <c r="H117" s="179">
        <v>96</v>
      </c>
      <c r="I117" s="180"/>
      <c r="J117" s="181">
        <f>ROUND(I117*H117,2)</f>
        <v>0</v>
      </c>
      <c r="K117" s="177" t="s">
        <v>122</v>
      </c>
      <c r="L117" s="41"/>
      <c r="M117" s="182" t="s">
        <v>19</v>
      </c>
      <c r="N117" s="183" t="s">
        <v>41</v>
      </c>
      <c r="O117" s="66"/>
      <c r="P117" s="184">
        <f>O117*H117</f>
        <v>0</v>
      </c>
      <c r="Q117" s="184">
        <v>0.00227</v>
      </c>
      <c r="R117" s="184">
        <f>Q117*H117</f>
        <v>0.21792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123</v>
      </c>
      <c r="AT117" s="186" t="s">
        <v>118</v>
      </c>
      <c r="AU117" s="186" t="s">
        <v>80</v>
      </c>
      <c r="AY117" s="19" t="s">
        <v>116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78</v>
      </c>
      <c r="BK117" s="187">
        <f>ROUND(I117*H117,2)</f>
        <v>0</v>
      </c>
      <c r="BL117" s="19" t="s">
        <v>123</v>
      </c>
      <c r="BM117" s="186" t="s">
        <v>180</v>
      </c>
    </row>
    <row r="118" spans="1:47" s="2" customFormat="1" ht="10.2">
      <c r="A118" s="36"/>
      <c r="B118" s="37"/>
      <c r="C118" s="38"/>
      <c r="D118" s="188" t="s">
        <v>125</v>
      </c>
      <c r="E118" s="38"/>
      <c r="F118" s="189" t="s">
        <v>181</v>
      </c>
      <c r="G118" s="38"/>
      <c r="H118" s="38"/>
      <c r="I118" s="190"/>
      <c r="J118" s="38"/>
      <c r="K118" s="38"/>
      <c r="L118" s="41"/>
      <c r="M118" s="191"/>
      <c r="N118" s="192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125</v>
      </c>
      <c r="AU118" s="19" t="s">
        <v>80</v>
      </c>
    </row>
    <row r="119" spans="1:65" s="2" customFormat="1" ht="33" customHeight="1">
      <c r="A119" s="36"/>
      <c r="B119" s="37"/>
      <c r="C119" s="175" t="s">
        <v>182</v>
      </c>
      <c r="D119" s="175" t="s">
        <v>118</v>
      </c>
      <c r="E119" s="176" t="s">
        <v>183</v>
      </c>
      <c r="F119" s="177" t="s">
        <v>184</v>
      </c>
      <c r="G119" s="178" t="s">
        <v>121</v>
      </c>
      <c r="H119" s="179">
        <v>96</v>
      </c>
      <c r="I119" s="180"/>
      <c r="J119" s="181">
        <f>ROUND(I119*H119,2)</f>
        <v>0</v>
      </c>
      <c r="K119" s="177" t="s">
        <v>122</v>
      </c>
      <c r="L119" s="41"/>
      <c r="M119" s="182" t="s">
        <v>19</v>
      </c>
      <c r="N119" s="183" t="s">
        <v>41</v>
      </c>
      <c r="O119" s="66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123</v>
      </c>
      <c r="AT119" s="186" t="s">
        <v>118</v>
      </c>
      <c r="AU119" s="186" t="s">
        <v>80</v>
      </c>
      <c r="AY119" s="19" t="s">
        <v>116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9" t="s">
        <v>78</v>
      </c>
      <c r="BK119" s="187">
        <f>ROUND(I119*H119,2)</f>
        <v>0</v>
      </c>
      <c r="BL119" s="19" t="s">
        <v>123</v>
      </c>
      <c r="BM119" s="186" t="s">
        <v>185</v>
      </c>
    </row>
    <row r="120" spans="1:47" s="2" customFormat="1" ht="10.2">
      <c r="A120" s="36"/>
      <c r="B120" s="37"/>
      <c r="C120" s="38"/>
      <c r="D120" s="188" t="s">
        <v>125</v>
      </c>
      <c r="E120" s="38"/>
      <c r="F120" s="189" t="s">
        <v>186</v>
      </c>
      <c r="G120" s="38"/>
      <c r="H120" s="38"/>
      <c r="I120" s="190"/>
      <c r="J120" s="38"/>
      <c r="K120" s="38"/>
      <c r="L120" s="41"/>
      <c r="M120" s="191"/>
      <c r="N120" s="19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125</v>
      </c>
      <c r="AU120" s="19" t="s">
        <v>80</v>
      </c>
    </row>
    <row r="121" spans="1:65" s="2" customFormat="1" ht="33" customHeight="1">
      <c r="A121" s="36"/>
      <c r="B121" s="37"/>
      <c r="C121" s="175" t="s">
        <v>187</v>
      </c>
      <c r="D121" s="175" t="s">
        <v>118</v>
      </c>
      <c r="E121" s="176" t="s">
        <v>188</v>
      </c>
      <c r="F121" s="177" t="s">
        <v>189</v>
      </c>
      <c r="G121" s="178" t="s">
        <v>162</v>
      </c>
      <c r="H121" s="179">
        <v>63</v>
      </c>
      <c r="I121" s="180"/>
      <c r="J121" s="181">
        <f>ROUND(I121*H121,2)</f>
        <v>0</v>
      </c>
      <c r="K121" s="177" t="s">
        <v>122</v>
      </c>
      <c r="L121" s="41"/>
      <c r="M121" s="182" t="s">
        <v>19</v>
      </c>
      <c r="N121" s="183" t="s">
        <v>41</v>
      </c>
      <c r="O121" s="66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123</v>
      </c>
      <c r="AT121" s="186" t="s">
        <v>118</v>
      </c>
      <c r="AU121" s="186" t="s">
        <v>80</v>
      </c>
      <c r="AY121" s="19" t="s">
        <v>116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78</v>
      </c>
      <c r="BK121" s="187">
        <f>ROUND(I121*H121,2)</f>
        <v>0</v>
      </c>
      <c r="BL121" s="19" t="s">
        <v>123</v>
      </c>
      <c r="BM121" s="186" t="s">
        <v>190</v>
      </c>
    </row>
    <row r="122" spans="1:47" s="2" customFormat="1" ht="10.2">
      <c r="A122" s="36"/>
      <c r="B122" s="37"/>
      <c r="C122" s="38"/>
      <c r="D122" s="188" t="s">
        <v>125</v>
      </c>
      <c r="E122" s="38"/>
      <c r="F122" s="189" t="s">
        <v>191</v>
      </c>
      <c r="G122" s="38"/>
      <c r="H122" s="38"/>
      <c r="I122" s="190"/>
      <c r="J122" s="38"/>
      <c r="K122" s="38"/>
      <c r="L122" s="41"/>
      <c r="M122" s="191"/>
      <c r="N122" s="192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125</v>
      </c>
      <c r="AU122" s="19" t="s">
        <v>80</v>
      </c>
    </row>
    <row r="123" spans="1:65" s="2" customFormat="1" ht="37.8" customHeight="1">
      <c r="A123" s="36"/>
      <c r="B123" s="37"/>
      <c r="C123" s="175" t="s">
        <v>192</v>
      </c>
      <c r="D123" s="175" t="s">
        <v>118</v>
      </c>
      <c r="E123" s="176" t="s">
        <v>193</v>
      </c>
      <c r="F123" s="177" t="s">
        <v>194</v>
      </c>
      <c r="G123" s="178" t="s">
        <v>162</v>
      </c>
      <c r="H123" s="179">
        <v>95.84</v>
      </c>
      <c r="I123" s="180"/>
      <c r="J123" s="181">
        <f>ROUND(I123*H123,2)</f>
        <v>0</v>
      </c>
      <c r="K123" s="177" t="s">
        <v>122</v>
      </c>
      <c r="L123" s="41"/>
      <c r="M123" s="182" t="s">
        <v>19</v>
      </c>
      <c r="N123" s="183" t="s">
        <v>41</v>
      </c>
      <c r="O123" s="66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123</v>
      </c>
      <c r="AT123" s="186" t="s">
        <v>118</v>
      </c>
      <c r="AU123" s="186" t="s">
        <v>80</v>
      </c>
      <c r="AY123" s="19" t="s">
        <v>116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9" t="s">
        <v>78</v>
      </c>
      <c r="BK123" s="187">
        <f>ROUND(I123*H123,2)</f>
        <v>0</v>
      </c>
      <c r="BL123" s="19" t="s">
        <v>123</v>
      </c>
      <c r="BM123" s="186" t="s">
        <v>195</v>
      </c>
    </row>
    <row r="124" spans="1:47" s="2" customFormat="1" ht="10.2">
      <c r="A124" s="36"/>
      <c r="B124" s="37"/>
      <c r="C124" s="38"/>
      <c r="D124" s="188" t="s">
        <v>125</v>
      </c>
      <c r="E124" s="38"/>
      <c r="F124" s="189" t="s">
        <v>196</v>
      </c>
      <c r="G124" s="38"/>
      <c r="H124" s="38"/>
      <c r="I124" s="190"/>
      <c r="J124" s="38"/>
      <c r="K124" s="38"/>
      <c r="L124" s="41"/>
      <c r="M124" s="191"/>
      <c r="N124" s="192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125</v>
      </c>
      <c r="AU124" s="19" t="s">
        <v>80</v>
      </c>
    </row>
    <row r="125" spans="2:51" s="14" customFormat="1" ht="10.2">
      <c r="B125" s="205"/>
      <c r="C125" s="206"/>
      <c r="D125" s="195" t="s">
        <v>127</v>
      </c>
      <c r="E125" s="207" t="s">
        <v>19</v>
      </c>
      <c r="F125" s="208" t="s">
        <v>197</v>
      </c>
      <c r="G125" s="206"/>
      <c r="H125" s="207" t="s">
        <v>19</v>
      </c>
      <c r="I125" s="209"/>
      <c r="J125" s="206"/>
      <c r="K125" s="206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127</v>
      </c>
      <c r="AU125" s="214" t="s">
        <v>80</v>
      </c>
      <c r="AV125" s="14" t="s">
        <v>78</v>
      </c>
      <c r="AW125" s="14" t="s">
        <v>32</v>
      </c>
      <c r="AX125" s="14" t="s">
        <v>70</v>
      </c>
      <c r="AY125" s="214" t="s">
        <v>116</v>
      </c>
    </row>
    <row r="126" spans="2:51" s="13" customFormat="1" ht="10.2">
      <c r="B126" s="193"/>
      <c r="C126" s="194"/>
      <c r="D126" s="195" t="s">
        <v>127</v>
      </c>
      <c r="E126" s="196" t="s">
        <v>19</v>
      </c>
      <c r="F126" s="197" t="s">
        <v>198</v>
      </c>
      <c r="G126" s="194"/>
      <c r="H126" s="198">
        <v>63</v>
      </c>
      <c r="I126" s="199"/>
      <c r="J126" s="194"/>
      <c r="K126" s="194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127</v>
      </c>
      <c r="AU126" s="204" t="s">
        <v>80</v>
      </c>
      <c r="AV126" s="13" t="s">
        <v>80</v>
      </c>
      <c r="AW126" s="13" t="s">
        <v>32</v>
      </c>
      <c r="AX126" s="13" t="s">
        <v>70</v>
      </c>
      <c r="AY126" s="204" t="s">
        <v>116</v>
      </c>
    </row>
    <row r="127" spans="2:51" s="14" customFormat="1" ht="10.2">
      <c r="B127" s="205"/>
      <c r="C127" s="206"/>
      <c r="D127" s="195" t="s">
        <v>127</v>
      </c>
      <c r="E127" s="207" t="s">
        <v>19</v>
      </c>
      <c r="F127" s="208" t="s">
        <v>199</v>
      </c>
      <c r="G127" s="206"/>
      <c r="H127" s="207" t="s">
        <v>19</v>
      </c>
      <c r="I127" s="209"/>
      <c r="J127" s="206"/>
      <c r="K127" s="206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127</v>
      </c>
      <c r="AU127" s="214" t="s">
        <v>80</v>
      </c>
      <c r="AV127" s="14" t="s">
        <v>78</v>
      </c>
      <c r="AW127" s="14" t="s">
        <v>32</v>
      </c>
      <c r="AX127" s="14" t="s">
        <v>70</v>
      </c>
      <c r="AY127" s="214" t="s">
        <v>116</v>
      </c>
    </row>
    <row r="128" spans="2:51" s="13" customFormat="1" ht="10.2">
      <c r="B128" s="193"/>
      <c r="C128" s="194"/>
      <c r="D128" s="195" t="s">
        <v>127</v>
      </c>
      <c r="E128" s="196" t="s">
        <v>19</v>
      </c>
      <c r="F128" s="197" t="s">
        <v>200</v>
      </c>
      <c r="G128" s="194"/>
      <c r="H128" s="198">
        <v>32.84</v>
      </c>
      <c r="I128" s="199"/>
      <c r="J128" s="194"/>
      <c r="K128" s="194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127</v>
      </c>
      <c r="AU128" s="204" t="s">
        <v>80</v>
      </c>
      <c r="AV128" s="13" t="s">
        <v>80</v>
      </c>
      <c r="AW128" s="13" t="s">
        <v>32</v>
      </c>
      <c r="AX128" s="13" t="s">
        <v>70</v>
      </c>
      <c r="AY128" s="204" t="s">
        <v>116</v>
      </c>
    </row>
    <row r="129" spans="2:51" s="15" customFormat="1" ht="10.2">
      <c r="B129" s="215"/>
      <c r="C129" s="216"/>
      <c r="D129" s="195" t="s">
        <v>127</v>
      </c>
      <c r="E129" s="217" t="s">
        <v>19</v>
      </c>
      <c r="F129" s="218" t="s">
        <v>201</v>
      </c>
      <c r="G129" s="216"/>
      <c r="H129" s="219">
        <v>95.84</v>
      </c>
      <c r="I129" s="220"/>
      <c r="J129" s="216"/>
      <c r="K129" s="216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127</v>
      </c>
      <c r="AU129" s="225" t="s">
        <v>80</v>
      </c>
      <c r="AV129" s="15" t="s">
        <v>123</v>
      </c>
      <c r="AW129" s="15" t="s">
        <v>32</v>
      </c>
      <c r="AX129" s="15" t="s">
        <v>78</v>
      </c>
      <c r="AY129" s="225" t="s">
        <v>116</v>
      </c>
    </row>
    <row r="130" spans="1:65" s="2" customFormat="1" ht="37.8" customHeight="1">
      <c r="A130" s="36"/>
      <c r="B130" s="37"/>
      <c r="C130" s="175" t="s">
        <v>8</v>
      </c>
      <c r="D130" s="175" t="s">
        <v>118</v>
      </c>
      <c r="E130" s="176" t="s">
        <v>202</v>
      </c>
      <c r="F130" s="177" t="s">
        <v>203</v>
      </c>
      <c r="G130" s="178" t="s">
        <v>162</v>
      </c>
      <c r="H130" s="179">
        <v>1820.96</v>
      </c>
      <c r="I130" s="180"/>
      <c r="J130" s="181">
        <f>ROUND(I130*H130,2)</f>
        <v>0</v>
      </c>
      <c r="K130" s="177" t="s">
        <v>122</v>
      </c>
      <c r="L130" s="41"/>
      <c r="M130" s="182" t="s">
        <v>19</v>
      </c>
      <c r="N130" s="183" t="s">
        <v>41</v>
      </c>
      <c r="O130" s="66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123</v>
      </c>
      <c r="AT130" s="186" t="s">
        <v>118</v>
      </c>
      <c r="AU130" s="186" t="s">
        <v>80</v>
      </c>
      <c r="AY130" s="19" t="s">
        <v>116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9" t="s">
        <v>78</v>
      </c>
      <c r="BK130" s="187">
        <f>ROUND(I130*H130,2)</f>
        <v>0</v>
      </c>
      <c r="BL130" s="19" t="s">
        <v>123</v>
      </c>
      <c r="BM130" s="186" t="s">
        <v>204</v>
      </c>
    </row>
    <row r="131" spans="1:47" s="2" customFormat="1" ht="10.2">
      <c r="A131" s="36"/>
      <c r="B131" s="37"/>
      <c r="C131" s="38"/>
      <c r="D131" s="188" t="s">
        <v>125</v>
      </c>
      <c r="E131" s="38"/>
      <c r="F131" s="189" t="s">
        <v>205</v>
      </c>
      <c r="G131" s="38"/>
      <c r="H131" s="38"/>
      <c r="I131" s="190"/>
      <c r="J131" s="38"/>
      <c r="K131" s="38"/>
      <c r="L131" s="41"/>
      <c r="M131" s="191"/>
      <c r="N131" s="192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125</v>
      </c>
      <c r="AU131" s="19" t="s">
        <v>80</v>
      </c>
    </row>
    <row r="132" spans="2:51" s="14" customFormat="1" ht="10.2">
      <c r="B132" s="205"/>
      <c r="C132" s="206"/>
      <c r="D132" s="195" t="s">
        <v>127</v>
      </c>
      <c r="E132" s="207" t="s">
        <v>19</v>
      </c>
      <c r="F132" s="208" t="s">
        <v>206</v>
      </c>
      <c r="G132" s="206"/>
      <c r="H132" s="207" t="s">
        <v>19</v>
      </c>
      <c r="I132" s="209"/>
      <c r="J132" s="206"/>
      <c r="K132" s="206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127</v>
      </c>
      <c r="AU132" s="214" t="s">
        <v>80</v>
      </c>
      <c r="AV132" s="14" t="s">
        <v>78</v>
      </c>
      <c r="AW132" s="14" t="s">
        <v>32</v>
      </c>
      <c r="AX132" s="14" t="s">
        <v>70</v>
      </c>
      <c r="AY132" s="214" t="s">
        <v>116</v>
      </c>
    </row>
    <row r="133" spans="2:51" s="14" customFormat="1" ht="10.2">
      <c r="B133" s="205"/>
      <c r="C133" s="206"/>
      <c r="D133" s="195" t="s">
        <v>127</v>
      </c>
      <c r="E133" s="207" t="s">
        <v>19</v>
      </c>
      <c r="F133" s="208" t="s">
        <v>197</v>
      </c>
      <c r="G133" s="206"/>
      <c r="H133" s="207" t="s">
        <v>19</v>
      </c>
      <c r="I133" s="209"/>
      <c r="J133" s="206"/>
      <c r="K133" s="206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127</v>
      </c>
      <c r="AU133" s="214" t="s">
        <v>80</v>
      </c>
      <c r="AV133" s="14" t="s">
        <v>78</v>
      </c>
      <c r="AW133" s="14" t="s">
        <v>32</v>
      </c>
      <c r="AX133" s="14" t="s">
        <v>70</v>
      </c>
      <c r="AY133" s="214" t="s">
        <v>116</v>
      </c>
    </row>
    <row r="134" spans="2:51" s="13" customFormat="1" ht="10.2">
      <c r="B134" s="193"/>
      <c r="C134" s="194"/>
      <c r="D134" s="195" t="s">
        <v>127</v>
      </c>
      <c r="E134" s="196" t="s">
        <v>19</v>
      </c>
      <c r="F134" s="197" t="s">
        <v>207</v>
      </c>
      <c r="G134" s="194"/>
      <c r="H134" s="198">
        <v>1197</v>
      </c>
      <c r="I134" s="199"/>
      <c r="J134" s="194"/>
      <c r="K134" s="194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127</v>
      </c>
      <c r="AU134" s="204" t="s">
        <v>80</v>
      </c>
      <c r="AV134" s="13" t="s">
        <v>80</v>
      </c>
      <c r="AW134" s="13" t="s">
        <v>32</v>
      </c>
      <c r="AX134" s="13" t="s">
        <v>70</v>
      </c>
      <c r="AY134" s="204" t="s">
        <v>116</v>
      </c>
    </row>
    <row r="135" spans="2:51" s="14" customFormat="1" ht="10.2">
      <c r="B135" s="205"/>
      <c r="C135" s="206"/>
      <c r="D135" s="195" t="s">
        <v>127</v>
      </c>
      <c r="E135" s="207" t="s">
        <v>19</v>
      </c>
      <c r="F135" s="208" t="s">
        <v>199</v>
      </c>
      <c r="G135" s="206"/>
      <c r="H135" s="207" t="s">
        <v>19</v>
      </c>
      <c r="I135" s="209"/>
      <c r="J135" s="206"/>
      <c r="K135" s="206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127</v>
      </c>
      <c r="AU135" s="214" t="s">
        <v>80</v>
      </c>
      <c r="AV135" s="14" t="s">
        <v>78</v>
      </c>
      <c r="AW135" s="14" t="s">
        <v>32</v>
      </c>
      <c r="AX135" s="14" t="s">
        <v>70</v>
      </c>
      <c r="AY135" s="214" t="s">
        <v>116</v>
      </c>
    </row>
    <row r="136" spans="2:51" s="13" customFormat="1" ht="10.2">
      <c r="B136" s="193"/>
      <c r="C136" s="194"/>
      <c r="D136" s="195" t="s">
        <v>127</v>
      </c>
      <c r="E136" s="196" t="s">
        <v>19</v>
      </c>
      <c r="F136" s="197" t="s">
        <v>208</v>
      </c>
      <c r="G136" s="194"/>
      <c r="H136" s="198">
        <v>623.96</v>
      </c>
      <c r="I136" s="199"/>
      <c r="J136" s="194"/>
      <c r="K136" s="194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127</v>
      </c>
      <c r="AU136" s="204" t="s">
        <v>80</v>
      </c>
      <c r="AV136" s="13" t="s">
        <v>80</v>
      </c>
      <c r="AW136" s="13" t="s">
        <v>32</v>
      </c>
      <c r="AX136" s="13" t="s">
        <v>70</v>
      </c>
      <c r="AY136" s="204" t="s">
        <v>116</v>
      </c>
    </row>
    <row r="137" spans="2:51" s="15" customFormat="1" ht="10.2">
      <c r="B137" s="215"/>
      <c r="C137" s="216"/>
      <c r="D137" s="195" t="s">
        <v>127</v>
      </c>
      <c r="E137" s="217" t="s">
        <v>19</v>
      </c>
      <c r="F137" s="218" t="s">
        <v>201</v>
      </c>
      <c r="G137" s="216"/>
      <c r="H137" s="219">
        <v>1820.96</v>
      </c>
      <c r="I137" s="220"/>
      <c r="J137" s="216"/>
      <c r="K137" s="216"/>
      <c r="L137" s="221"/>
      <c r="M137" s="222"/>
      <c r="N137" s="223"/>
      <c r="O137" s="223"/>
      <c r="P137" s="223"/>
      <c r="Q137" s="223"/>
      <c r="R137" s="223"/>
      <c r="S137" s="223"/>
      <c r="T137" s="224"/>
      <c r="AT137" s="225" t="s">
        <v>127</v>
      </c>
      <c r="AU137" s="225" t="s">
        <v>80</v>
      </c>
      <c r="AV137" s="15" t="s">
        <v>123</v>
      </c>
      <c r="AW137" s="15" t="s">
        <v>32</v>
      </c>
      <c r="AX137" s="15" t="s">
        <v>78</v>
      </c>
      <c r="AY137" s="225" t="s">
        <v>116</v>
      </c>
    </row>
    <row r="138" spans="1:65" s="2" customFormat="1" ht="24.15" customHeight="1">
      <c r="A138" s="36"/>
      <c r="B138" s="37"/>
      <c r="C138" s="175" t="s">
        <v>209</v>
      </c>
      <c r="D138" s="175" t="s">
        <v>118</v>
      </c>
      <c r="E138" s="176" t="s">
        <v>210</v>
      </c>
      <c r="F138" s="177" t="s">
        <v>211</v>
      </c>
      <c r="G138" s="178" t="s">
        <v>212</v>
      </c>
      <c r="H138" s="179">
        <v>57.304</v>
      </c>
      <c r="I138" s="180"/>
      <c r="J138" s="181">
        <f>ROUND(I138*H138,2)</f>
        <v>0</v>
      </c>
      <c r="K138" s="177" t="s">
        <v>122</v>
      </c>
      <c r="L138" s="41"/>
      <c r="M138" s="182" t="s">
        <v>19</v>
      </c>
      <c r="N138" s="183" t="s">
        <v>41</v>
      </c>
      <c r="O138" s="66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123</v>
      </c>
      <c r="AT138" s="186" t="s">
        <v>118</v>
      </c>
      <c r="AU138" s="186" t="s">
        <v>80</v>
      </c>
      <c r="AY138" s="19" t="s">
        <v>116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78</v>
      </c>
      <c r="BK138" s="187">
        <f>ROUND(I138*H138,2)</f>
        <v>0</v>
      </c>
      <c r="BL138" s="19" t="s">
        <v>123</v>
      </c>
      <c r="BM138" s="186" t="s">
        <v>213</v>
      </c>
    </row>
    <row r="139" spans="1:47" s="2" customFormat="1" ht="10.2">
      <c r="A139" s="36"/>
      <c r="B139" s="37"/>
      <c r="C139" s="38"/>
      <c r="D139" s="188" t="s">
        <v>125</v>
      </c>
      <c r="E139" s="38"/>
      <c r="F139" s="189" t="s">
        <v>214</v>
      </c>
      <c r="G139" s="38"/>
      <c r="H139" s="38"/>
      <c r="I139" s="190"/>
      <c r="J139" s="38"/>
      <c r="K139" s="38"/>
      <c r="L139" s="41"/>
      <c r="M139" s="191"/>
      <c r="N139" s="192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125</v>
      </c>
      <c r="AU139" s="19" t="s">
        <v>80</v>
      </c>
    </row>
    <row r="140" spans="2:51" s="14" customFormat="1" ht="10.2">
      <c r="B140" s="205"/>
      <c r="C140" s="206"/>
      <c r="D140" s="195" t="s">
        <v>127</v>
      </c>
      <c r="E140" s="207" t="s">
        <v>19</v>
      </c>
      <c r="F140" s="208" t="s">
        <v>215</v>
      </c>
      <c r="G140" s="206"/>
      <c r="H140" s="207" t="s">
        <v>19</v>
      </c>
      <c r="I140" s="209"/>
      <c r="J140" s="206"/>
      <c r="K140" s="206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127</v>
      </c>
      <c r="AU140" s="214" t="s">
        <v>80</v>
      </c>
      <c r="AV140" s="14" t="s">
        <v>78</v>
      </c>
      <c r="AW140" s="14" t="s">
        <v>32</v>
      </c>
      <c r="AX140" s="14" t="s">
        <v>70</v>
      </c>
      <c r="AY140" s="214" t="s">
        <v>116</v>
      </c>
    </row>
    <row r="141" spans="2:51" s="13" customFormat="1" ht="10.2">
      <c r="B141" s="193"/>
      <c r="C141" s="194"/>
      <c r="D141" s="195" t="s">
        <v>127</v>
      </c>
      <c r="E141" s="196" t="s">
        <v>19</v>
      </c>
      <c r="F141" s="197" t="s">
        <v>216</v>
      </c>
      <c r="G141" s="194"/>
      <c r="H141" s="198">
        <v>119.7</v>
      </c>
      <c r="I141" s="199"/>
      <c r="J141" s="194"/>
      <c r="K141" s="194"/>
      <c r="L141" s="200"/>
      <c r="M141" s="201"/>
      <c r="N141" s="202"/>
      <c r="O141" s="202"/>
      <c r="P141" s="202"/>
      <c r="Q141" s="202"/>
      <c r="R141" s="202"/>
      <c r="S141" s="202"/>
      <c r="T141" s="203"/>
      <c r="AT141" s="204" t="s">
        <v>127</v>
      </c>
      <c r="AU141" s="204" t="s">
        <v>80</v>
      </c>
      <c r="AV141" s="13" t="s">
        <v>80</v>
      </c>
      <c r="AW141" s="13" t="s">
        <v>32</v>
      </c>
      <c r="AX141" s="13" t="s">
        <v>70</v>
      </c>
      <c r="AY141" s="204" t="s">
        <v>116</v>
      </c>
    </row>
    <row r="142" spans="2:51" s="14" customFormat="1" ht="10.2">
      <c r="B142" s="205"/>
      <c r="C142" s="206"/>
      <c r="D142" s="195" t="s">
        <v>127</v>
      </c>
      <c r="E142" s="207" t="s">
        <v>19</v>
      </c>
      <c r="F142" s="208" t="s">
        <v>217</v>
      </c>
      <c r="G142" s="206"/>
      <c r="H142" s="207" t="s">
        <v>19</v>
      </c>
      <c r="I142" s="209"/>
      <c r="J142" s="206"/>
      <c r="K142" s="206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127</v>
      </c>
      <c r="AU142" s="214" t="s">
        <v>80</v>
      </c>
      <c r="AV142" s="14" t="s">
        <v>78</v>
      </c>
      <c r="AW142" s="14" t="s">
        <v>32</v>
      </c>
      <c r="AX142" s="14" t="s">
        <v>70</v>
      </c>
      <c r="AY142" s="214" t="s">
        <v>116</v>
      </c>
    </row>
    <row r="143" spans="2:51" s="13" customFormat="1" ht="10.2">
      <c r="B143" s="193"/>
      <c r="C143" s="194"/>
      <c r="D143" s="195" t="s">
        <v>127</v>
      </c>
      <c r="E143" s="196" t="s">
        <v>19</v>
      </c>
      <c r="F143" s="197" t="s">
        <v>218</v>
      </c>
      <c r="G143" s="194"/>
      <c r="H143" s="198">
        <v>-62.396</v>
      </c>
      <c r="I143" s="199"/>
      <c r="J143" s="194"/>
      <c r="K143" s="194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127</v>
      </c>
      <c r="AU143" s="204" t="s">
        <v>80</v>
      </c>
      <c r="AV143" s="13" t="s">
        <v>80</v>
      </c>
      <c r="AW143" s="13" t="s">
        <v>32</v>
      </c>
      <c r="AX143" s="13" t="s">
        <v>70</v>
      </c>
      <c r="AY143" s="204" t="s">
        <v>116</v>
      </c>
    </row>
    <row r="144" spans="2:51" s="15" customFormat="1" ht="10.2">
      <c r="B144" s="215"/>
      <c r="C144" s="216"/>
      <c r="D144" s="195" t="s">
        <v>127</v>
      </c>
      <c r="E144" s="217" t="s">
        <v>19</v>
      </c>
      <c r="F144" s="218" t="s">
        <v>201</v>
      </c>
      <c r="G144" s="216"/>
      <c r="H144" s="219">
        <v>57.304</v>
      </c>
      <c r="I144" s="220"/>
      <c r="J144" s="216"/>
      <c r="K144" s="216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127</v>
      </c>
      <c r="AU144" s="225" t="s">
        <v>80</v>
      </c>
      <c r="AV144" s="15" t="s">
        <v>123</v>
      </c>
      <c r="AW144" s="15" t="s">
        <v>32</v>
      </c>
      <c r="AX144" s="15" t="s">
        <v>78</v>
      </c>
      <c r="AY144" s="225" t="s">
        <v>116</v>
      </c>
    </row>
    <row r="145" spans="1:65" s="2" customFormat="1" ht="24.15" customHeight="1">
      <c r="A145" s="36"/>
      <c r="B145" s="37"/>
      <c r="C145" s="175" t="s">
        <v>219</v>
      </c>
      <c r="D145" s="175" t="s">
        <v>118</v>
      </c>
      <c r="E145" s="176" t="s">
        <v>220</v>
      </c>
      <c r="F145" s="177" t="s">
        <v>221</v>
      </c>
      <c r="G145" s="178" t="s">
        <v>162</v>
      </c>
      <c r="H145" s="179">
        <v>32.84</v>
      </c>
      <c r="I145" s="180"/>
      <c r="J145" s="181">
        <f>ROUND(I145*H145,2)</f>
        <v>0</v>
      </c>
      <c r="K145" s="177" t="s">
        <v>122</v>
      </c>
      <c r="L145" s="41"/>
      <c r="M145" s="182" t="s">
        <v>19</v>
      </c>
      <c r="N145" s="183" t="s">
        <v>41</v>
      </c>
      <c r="O145" s="66"/>
      <c r="P145" s="184">
        <f>O145*H145</f>
        <v>0</v>
      </c>
      <c r="Q145" s="184">
        <v>0</v>
      </c>
      <c r="R145" s="184">
        <f>Q145*H145</f>
        <v>0</v>
      </c>
      <c r="S145" s="184">
        <v>0</v>
      </c>
      <c r="T145" s="18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123</v>
      </c>
      <c r="AT145" s="186" t="s">
        <v>118</v>
      </c>
      <c r="AU145" s="186" t="s">
        <v>80</v>
      </c>
      <c r="AY145" s="19" t="s">
        <v>116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9" t="s">
        <v>78</v>
      </c>
      <c r="BK145" s="187">
        <f>ROUND(I145*H145,2)</f>
        <v>0</v>
      </c>
      <c r="BL145" s="19" t="s">
        <v>123</v>
      </c>
      <c r="BM145" s="186" t="s">
        <v>222</v>
      </c>
    </row>
    <row r="146" spans="1:47" s="2" customFormat="1" ht="10.2">
      <c r="A146" s="36"/>
      <c r="B146" s="37"/>
      <c r="C146" s="38"/>
      <c r="D146" s="188" t="s">
        <v>125</v>
      </c>
      <c r="E146" s="38"/>
      <c r="F146" s="189" t="s">
        <v>223</v>
      </c>
      <c r="G146" s="38"/>
      <c r="H146" s="38"/>
      <c r="I146" s="190"/>
      <c r="J146" s="38"/>
      <c r="K146" s="38"/>
      <c r="L146" s="41"/>
      <c r="M146" s="191"/>
      <c r="N146" s="192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125</v>
      </c>
      <c r="AU146" s="19" t="s">
        <v>80</v>
      </c>
    </row>
    <row r="147" spans="2:51" s="14" customFormat="1" ht="10.2">
      <c r="B147" s="205"/>
      <c r="C147" s="206"/>
      <c r="D147" s="195" t="s">
        <v>127</v>
      </c>
      <c r="E147" s="207" t="s">
        <v>19</v>
      </c>
      <c r="F147" s="208" t="s">
        <v>224</v>
      </c>
      <c r="G147" s="206"/>
      <c r="H147" s="207" t="s">
        <v>19</v>
      </c>
      <c r="I147" s="209"/>
      <c r="J147" s="206"/>
      <c r="K147" s="206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127</v>
      </c>
      <c r="AU147" s="214" t="s">
        <v>80</v>
      </c>
      <c r="AV147" s="14" t="s">
        <v>78</v>
      </c>
      <c r="AW147" s="14" t="s">
        <v>32</v>
      </c>
      <c r="AX147" s="14" t="s">
        <v>70</v>
      </c>
      <c r="AY147" s="214" t="s">
        <v>116</v>
      </c>
    </row>
    <row r="148" spans="2:51" s="13" customFormat="1" ht="10.2">
      <c r="B148" s="193"/>
      <c r="C148" s="194"/>
      <c r="D148" s="195" t="s">
        <v>127</v>
      </c>
      <c r="E148" s="196" t="s">
        <v>19</v>
      </c>
      <c r="F148" s="197" t="s">
        <v>198</v>
      </c>
      <c r="G148" s="194"/>
      <c r="H148" s="198">
        <v>63</v>
      </c>
      <c r="I148" s="199"/>
      <c r="J148" s="194"/>
      <c r="K148" s="194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127</v>
      </c>
      <c r="AU148" s="204" t="s">
        <v>80</v>
      </c>
      <c r="AV148" s="13" t="s">
        <v>80</v>
      </c>
      <c r="AW148" s="13" t="s">
        <v>32</v>
      </c>
      <c r="AX148" s="13" t="s">
        <v>70</v>
      </c>
      <c r="AY148" s="204" t="s">
        <v>116</v>
      </c>
    </row>
    <row r="149" spans="2:51" s="14" customFormat="1" ht="10.2">
      <c r="B149" s="205"/>
      <c r="C149" s="206"/>
      <c r="D149" s="195" t="s">
        <v>127</v>
      </c>
      <c r="E149" s="207" t="s">
        <v>19</v>
      </c>
      <c r="F149" s="208" t="s">
        <v>225</v>
      </c>
      <c r="G149" s="206"/>
      <c r="H149" s="207" t="s">
        <v>19</v>
      </c>
      <c r="I149" s="209"/>
      <c r="J149" s="206"/>
      <c r="K149" s="206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127</v>
      </c>
      <c r="AU149" s="214" t="s">
        <v>80</v>
      </c>
      <c r="AV149" s="14" t="s">
        <v>78</v>
      </c>
      <c r="AW149" s="14" t="s">
        <v>32</v>
      </c>
      <c r="AX149" s="14" t="s">
        <v>70</v>
      </c>
      <c r="AY149" s="214" t="s">
        <v>116</v>
      </c>
    </row>
    <row r="150" spans="2:51" s="13" customFormat="1" ht="10.2">
      <c r="B150" s="193"/>
      <c r="C150" s="194"/>
      <c r="D150" s="195" t="s">
        <v>127</v>
      </c>
      <c r="E150" s="196" t="s">
        <v>19</v>
      </c>
      <c r="F150" s="197" t="s">
        <v>226</v>
      </c>
      <c r="G150" s="194"/>
      <c r="H150" s="198">
        <v>-30.16</v>
      </c>
      <c r="I150" s="199"/>
      <c r="J150" s="194"/>
      <c r="K150" s="194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127</v>
      </c>
      <c r="AU150" s="204" t="s">
        <v>80</v>
      </c>
      <c r="AV150" s="13" t="s">
        <v>80</v>
      </c>
      <c r="AW150" s="13" t="s">
        <v>32</v>
      </c>
      <c r="AX150" s="13" t="s">
        <v>70</v>
      </c>
      <c r="AY150" s="204" t="s">
        <v>116</v>
      </c>
    </row>
    <row r="151" spans="2:51" s="15" customFormat="1" ht="10.2">
      <c r="B151" s="215"/>
      <c r="C151" s="216"/>
      <c r="D151" s="195" t="s">
        <v>127</v>
      </c>
      <c r="E151" s="217" t="s">
        <v>19</v>
      </c>
      <c r="F151" s="218" t="s">
        <v>201</v>
      </c>
      <c r="G151" s="216"/>
      <c r="H151" s="219">
        <v>32.84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127</v>
      </c>
      <c r="AU151" s="225" t="s">
        <v>80</v>
      </c>
      <c r="AV151" s="15" t="s">
        <v>123</v>
      </c>
      <c r="AW151" s="15" t="s">
        <v>32</v>
      </c>
      <c r="AX151" s="15" t="s">
        <v>78</v>
      </c>
      <c r="AY151" s="225" t="s">
        <v>116</v>
      </c>
    </row>
    <row r="152" spans="1:65" s="2" customFormat="1" ht="21.75" customHeight="1">
      <c r="A152" s="36"/>
      <c r="B152" s="37"/>
      <c r="C152" s="175" t="s">
        <v>227</v>
      </c>
      <c r="D152" s="175" t="s">
        <v>118</v>
      </c>
      <c r="E152" s="176" t="s">
        <v>228</v>
      </c>
      <c r="F152" s="177" t="s">
        <v>229</v>
      </c>
      <c r="G152" s="178" t="s">
        <v>121</v>
      </c>
      <c r="H152" s="179">
        <v>51.896</v>
      </c>
      <c r="I152" s="180"/>
      <c r="J152" s="181">
        <f>ROUND(I152*H152,2)</f>
        <v>0</v>
      </c>
      <c r="K152" s="177" t="s">
        <v>122</v>
      </c>
      <c r="L152" s="41"/>
      <c r="M152" s="182" t="s">
        <v>19</v>
      </c>
      <c r="N152" s="183" t="s">
        <v>41</v>
      </c>
      <c r="O152" s="66"/>
      <c r="P152" s="184">
        <f>O152*H152</f>
        <v>0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123</v>
      </c>
      <c r="AT152" s="186" t="s">
        <v>118</v>
      </c>
      <c r="AU152" s="186" t="s">
        <v>80</v>
      </c>
      <c r="AY152" s="19" t="s">
        <v>116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9" t="s">
        <v>78</v>
      </c>
      <c r="BK152" s="187">
        <f>ROUND(I152*H152,2)</f>
        <v>0</v>
      </c>
      <c r="BL152" s="19" t="s">
        <v>123</v>
      </c>
      <c r="BM152" s="186" t="s">
        <v>230</v>
      </c>
    </row>
    <row r="153" spans="1:47" s="2" customFormat="1" ht="10.2">
      <c r="A153" s="36"/>
      <c r="B153" s="37"/>
      <c r="C153" s="38"/>
      <c r="D153" s="188" t="s">
        <v>125</v>
      </c>
      <c r="E153" s="38"/>
      <c r="F153" s="189" t="s">
        <v>231</v>
      </c>
      <c r="G153" s="38"/>
      <c r="H153" s="38"/>
      <c r="I153" s="190"/>
      <c r="J153" s="38"/>
      <c r="K153" s="38"/>
      <c r="L153" s="41"/>
      <c r="M153" s="191"/>
      <c r="N153" s="192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125</v>
      </c>
      <c r="AU153" s="19" t="s">
        <v>80</v>
      </c>
    </row>
    <row r="154" spans="2:51" s="13" customFormat="1" ht="10.2">
      <c r="B154" s="193"/>
      <c r="C154" s="194"/>
      <c r="D154" s="195" t="s">
        <v>127</v>
      </c>
      <c r="E154" s="196" t="s">
        <v>19</v>
      </c>
      <c r="F154" s="197" t="s">
        <v>132</v>
      </c>
      <c r="G154" s="194"/>
      <c r="H154" s="198">
        <v>51.896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127</v>
      </c>
      <c r="AU154" s="204" t="s">
        <v>80</v>
      </c>
      <c r="AV154" s="13" t="s">
        <v>80</v>
      </c>
      <c r="AW154" s="13" t="s">
        <v>32</v>
      </c>
      <c r="AX154" s="13" t="s">
        <v>78</v>
      </c>
      <c r="AY154" s="204" t="s">
        <v>116</v>
      </c>
    </row>
    <row r="155" spans="2:63" s="12" customFormat="1" ht="22.8" customHeight="1">
      <c r="B155" s="159"/>
      <c r="C155" s="160"/>
      <c r="D155" s="161" t="s">
        <v>69</v>
      </c>
      <c r="E155" s="173" t="s">
        <v>80</v>
      </c>
      <c r="F155" s="173" t="s">
        <v>232</v>
      </c>
      <c r="G155" s="160"/>
      <c r="H155" s="160"/>
      <c r="I155" s="163"/>
      <c r="J155" s="174">
        <f>BK155</f>
        <v>0</v>
      </c>
      <c r="K155" s="160"/>
      <c r="L155" s="165"/>
      <c r="M155" s="166"/>
      <c r="N155" s="167"/>
      <c r="O155" s="167"/>
      <c r="P155" s="168">
        <f>SUM(P156:P182)</f>
        <v>0</v>
      </c>
      <c r="Q155" s="167"/>
      <c r="R155" s="168">
        <f>SUM(R156:R182)</f>
        <v>16.0731976</v>
      </c>
      <c r="S155" s="167"/>
      <c r="T155" s="169">
        <f>SUM(T156:T182)</f>
        <v>0</v>
      </c>
      <c r="AR155" s="170" t="s">
        <v>78</v>
      </c>
      <c r="AT155" s="171" t="s">
        <v>69</v>
      </c>
      <c r="AU155" s="171" t="s">
        <v>78</v>
      </c>
      <c r="AY155" s="170" t="s">
        <v>116</v>
      </c>
      <c r="BK155" s="172">
        <f>SUM(BK156:BK182)</f>
        <v>0</v>
      </c>
    </row>
    <row r="156" spans="1:65" s="2" customFormat="1" ht="16.5" customHeight="1">
      <c r="A156" s="36"/>
      <c r="B156" s="37"/>
      <c r="C156" s="175" t="s">
        <v>233</v>
      </c>
      <c r="D156" s="175" t="s">
        <v>118</v>
      </c>
      <c r="E156" s="176" t="s">
        <v>234</v>
      </c>
      <c r="F156" s="177" t="s">
        <v>235</v>
      </c>
      <c r="G156" s="178" t="s">
        <v>236</v>
      </c>
      <c r="H156" s="179">
        <v>4</v>
      </c>
      <c r="I156" s="180"/>
      <c r="J156" s="181">
        <f>ROUND(I156*H156,2)</f>
        <v>0</v>
      </c>
      <c r="K156" s="177" t="s">
        <v>19</v>
      </c>
      <c r="L156" s="41"/>
      <c r="M156" s="182" t="s">
        <v>19</v>
      </c>
      <c r="N156" s="183" t="s">
        <v>41</v>
      </c>
      <c r="O156" s="66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123</v>
      </c>
      <c r="AT156" s="186" t="s">
        <v>118</v>
      </c>
      <c r="AU156" s="186" t="s">
        <v>80</v>
      </c>
      <c r="AY156" s="19" t="s">
        <v>116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78</v>
      </c>
      <c r="BK156" s="187">
        <f>ROUND(I156*H156,2)</f>
        <v>0</v>
      </c>
      <c r="BL156" s="19" t="s">
        <v>123</v>
      </c>
      <c r="BM156" s="186" t="s">
        <v>237</v>
      </c>
    </row>
    <row r="157" spans="1:65" s="2" customFormat="1" ht="24.15" customHeight="1">
      <c r="A157" s="36"/>
      <c r="B157" s="37"/>
      <c r="C157" s="226" t="s">
        <v>238</v>
      </c>
      <c r="D157" s="226" t="s">
        <v>239</v>
      </c>
      <c r="E157" s="227" t="s">
        <v>240</v>
      </c>
      <c r="F157" s="228" t="s">
        <v>241</v>
      </c>
      <c r="G157" s="229" t="s">
        <v>236</v>
      </c>
      <c r="H157" s="230">
        <v>4</v>
      </c>
      <c r="I157" s="231"/>
      <c r="J157" s="232">
        <f>ROUND(I157*H157,2)</f>
        <v>0</v>
      </c>
      <c r="K157" s="228" t="s">
        <v>19</v>
      </c>
      <c r="L157" s="233"/>
      <c r="M157" s="234" t="s">
        <v>19</v>
      </c>
      <c r="N157" s="235" t="s">
        <v>41</v>
      </c>
      <c r="O157" s="66"/>
      <c r="P157" s="184">
        <f>O157*H157</f>
        <v>0</v>
      </c>
      <c r="Q157" s="184">
        <v>0.25</v>
      </c>
      <c r="R157" s="184">
        <f>Q157*H157</f>
        <v>1</v>
      </c>
      <c r="S157" s="184">
        <v>0</v>
      </c>
      <c r="T157" s="18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159</v>
      </c>
      <c r="AT157" s="186" t="s">
        <v>239</v>
      </c>
      <c r="AU157" s="186" t="s">
        <v>80</v>
      </c>
      <c r="AY157" s="19" t="s">
        <v>116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9" t="s">
        <v>78</v>
      </c>
      <c r="BK157" s="187">
        <f>ROUND(I157*H157,2)</f>
        <v>0</v>
      </c>
      <c r="BL157" s="19" t="s">
        <v>123</v>
      </c>
      <c r="BM157" s="186" t="s">
        <v>242</v>
      </c>
    </row>
    <row r="158" spans="1:65" s="2" customFormat="1" ht="24.15" customHeight="1">
      <c r="A158" s="36"/>
      <c r="B158" s="37"/>
      <c r="C158" s="175" t="s">
        <v>7</v>
      </c>
      <c r="D158" s="175" t="s">
        <v>118</v>
      </c>
      <c r="E158" s="176" t="s">
        <v>243</v>
      </c>
      <c r="F158" s="177" t="s">
        <v>244</v>
      </c>
      <c r="G158" s="178" t="s">
        <v>121</v>
      </c>
      <c r="H158" s="179">
        <v>72</v>
      </c>
      <c r="I158" s="180"/>
      <c r="J158" s="181">
        <f>ROUND(I158*H158,2)</f>
        <v>0</v>
      </c>
      <c r="K158" s="177" t="s">
        <v>122</v>
      </c>
      <c r="L158" s="41"/>
      <c r="M158" s="182" t="s">
        <v>19</v>
      </c>
      <c r="N158" s="183" t="s">
        <v>41</v>
      </c>
      <c r="O158" s="66"/>
      <c r="P158" s="184">
        <f>O158*H158</f>
        <v>0</v>
      </c>
      <c r="Q158" s="184">
        <v>0.0001</v>
      </c>
      <c r="R158" s="184">
        <f>Q158*H158</f>
        <v>0.007200000000000001</v>
      </c>
      <c r="S158" s="184">
        <v>0</v>
      </c>
      <c r="T158" s="18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6" t="s">
        <v>123</v>
      </c>
      <c r="AT158" s="186" t="s">
        <v>118</v>
      </c>
      <c r="AU158" s="186" t="s">
        <v>80</v>
      </c>
      <c r="AY158" s="19" t="s">
        <v>116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9" t="s">
        <v>78</v>
      </c>
      <c r="BK158" s="187">
        <f>ROUND(I158*H158,2)</f>
        <v>0</v>
      </c>
      <c r="BL158" s="19" t="s">
        <v>123</v>
      </c>
      <c r="BM158" s="186" t="s">
        <v>245</v>
      </c>
    </row>
    <row r="159" spans="1:47" s="2" customFormat="1" ht="10.2">
      <c r="A159" s="36"/>
      <c r="B159" s="37"/>
      <c r="C159" s="38"/>
      <c r="D159" s="188" t="s">
        <v>125</v>
      </c>
      <c r="E159" s="38"/>
      <c r="F159" s="189" t="s">
        <v>246</v>
      </c>
      <c r="G159" s="38"/>
      <c r="H159" s="38"/>
      <c r="I159" s="190"/>
      <c r="J159" s="38"/>
      <c r="K159" s="38"/>
      <c r="L159" s="41"/>
      <c r="M159" s="191"/>
      <c r="N159" s="192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125</v>
      </c>
      <c r="AU159" s="19" t="s">
        <v>80</v>
      </c>
    </row>
    <row r="160" spans="2:51" s="13" customFormat="1" ht="10.2">
      <c r="B160" s="193"/>
      <c r="C160" s="194"/>
      <c r="D160" s="195" t="s">
        <v>127</v>
      </c>
      <c r="E160" s="196" t="s">
        <v>19</v>
      </c>
      <c r="F160" s="197" t="s">
        <v>247</v>
      </c>
      <c r="G160" s="194"/>
      <c r="H160" s="198">
        <v>72</v>
      </c>
      <c r="I160" s="199"/>
      <c r="J160" s="194"/>
      <c r="K160" s="194"/>
      <c r="L160" s="200"/>
      <c r="M160" s="201"/>
      <c r="N160" s="202"/>
      <c r="O160" s="202"/>
      <c r="P160" s="202"/>
      <c r="Q160" s="202"/>
      <c r="R160" s="202"/>
      <c r="S160" s="202"/>
      <c r="T160" s="203"/>
      <c r="AT160" s="204" t="s">
        <v>127</v>
      </c>
      <c r="AU160" s="204" t="s">
        <v>80</v>
      </c>
      <c r="AV160" s="13" t="s">
        <v>80</v>
      </c>
      <c r="AW160" s="13" t="s">
        <v>32</v>
      </c>
      <c r="AX160" s="13" t="s">
        <v>78</v>
      </c>
      <c r="AY160" s="204" t="s">
        <v>116</v>
      </c>
    </row>
    <row r="161" spans="1:65" s="2" customFormat="1" ht="16.5" customHeight="1">
      <c r="A161" s="36"/>
      <c r="B161" s="37"/>
      <c r="C161" s="226" t="s">
        <v>248</v>
      </c>
      <c r="D161" s="226" t="s">
        <v>239</v>
      </c>
      <c r="E161" s="227" t="s">
        <v>249</v>
      </c>
      <c r="F161" s="228" t="s">
        <v>250</v>
      </c>
      <c r="G161" s="229" t="s">
        <v>121</v>
      </c>
      <c r="H161" s="230">
        <v>82.8</v>
      </c>
      <c r="I161" s="231"/>
      <c r="J161" s="232">
        <f>ROUND(I161*H161,2)</f>
        <v>0</v>
      </c>
      <c r="K161" s="228" t="s">
        <v>122</v>
      </c>
      <c r="L161" s="233"/>
      <c r="M161" s="234" t="s">
        <v>19</v>
      </c>
      <c r="N161" s="235" t="s">
        <v>41</v>
      </c>
      <c r="O161" s="66"/>
      <c r="P161" s="184">
        <f>O161*H161</f>
        <v>0</v>
      </c>
      <c r="Q161" s="184">
        <v>0.0005</v>
      </c>
      <c r="R161" s="184">
        <f>Q161*H161</f>
        <v>0.0414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159</v>
      </c>
      <c r="AT161" s="186" t="s">
        <v>239</v>
      </c>
      <c r="AU161" s="186" t="s">
        <v>80</v>
      </c>
      <c r="AY161" s="19" t="s">
        <v>116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78</v>
      </c>
      <c r="BK161" s="187">
        <f>ROUND(I161*H161,2)</f>
        <v>0</v>
      </c>
      <c r="BL161" s="19" t="s">
        <v>123</v>
      </c>
      <c r="BM161" s="186" t="s">
        <v>251</v>
      </c>
    </row>
    <row r="162" spans="2:51" s="13" customFormat="1" ht="10.2">
      <c r="B162" s="193"/>
      <c r="C162" s="194"/>
      <c r="D162" s="195" t="s">
        <v>127</v>
      </c>
      <c r="E162" s="196" t="s">
        <v>19</v>
      </c>
      <c r="F162" s="197" t="s">
        <v>252</v>
      </c>
      <c r="G162" s="194"/>
      <c r="H162" s="198">
        <v>82.8</v>
      </c>
      <c r="I162" s="199"/>
      <c r="J162" s="194"/>
      <c r="K162" s="194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127</v>
      </c>
      <c r="AU162" s="204" t="s">
        <v>80</v>
      </c>
      <c r="AV162" s="13" t="s">
        <v>80</v>
      </c>
      <c r="AW162" s="13" t="s">
        <v>32</v>
      </c>
      <c r="AX162" s="13" t="s">
        <v>78</v>
      </c>
      <c r="AY162" s="204" t="s">
        <v>116</v>
      </c>
    </row>
    <row r="163" spans="1:65" s="2" customFormat="1" ht="21.75" customHeight="1">
      <c r="A163" s="36"/>
      <c r="B163" s="37"/>
      <c r="C163" s="175" t="s">
        <v>253</v>
      </c>
      <c r="D163" s="175" t="s">
        <v>118</v>
      </c>
      <c r="E163" s="176" t="s">
        <v>254</v>
      </c>
      <c r="F163" s="177" t="s">
        <v>255</v>
      </c>
      <c r="G163" s="178" t="s">
        <v>162</v>
      </c>
      <c r="H163" s="179">
        <v>5.4</v>
      </c>
      <c r="I163" s="180"/>
      <c r="J163" s="181">
        <f>ROUND(I163*H163,2)</f>
        <v>0</v>
      </c>
      <c r="K163" s="177" t="s">
        <v>122</v>
      </c>
      <c r="L163" s="41"/>
      <c r="M163" s="182" t="s">
        <v>19</v>
      </c>
      <c r="N163" s="183" t="s">
        <v>41</v>
      </c>
      <c r="O163" s="66"/>
      <c r="P163" s="184">
        <f>O163*H163</f>
        <v>0</v>
      </c>
      <c r="Q163" s="184">
        <v>2.16</v>
      </c>
      <c r="R163" s="184">
        <f>Q163*H163</f>
        <v>11.664000000000001</v>
      </c>
      <c r="S163" s="184">
        <v>0</v>
      </c>
      <c r="T163" s="18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123</v>
      </c>
      <c r="AT163" s="186" t="s">
        <v>118</v>
      </c>
      <c r="AU163" s="186" t="s">
        <v>80</v>
      </c>
      <c r="AY163" s="19" t="s">
        <v>116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9" t="s">
        <v>78</v>
      </c>
      <c r="BK163" s="187">
        <f>ROUND(I163*H163,2)</f>
        <v>0</v>
      </c>
      <c r="BL163" s="19" t="s">
        <v>123</v>
      </c>
      <c r="BM163" s="186" t="s">
        <v>256</v>
      </c>
    </row>
    <row r="164" spans="1:47" s="2" customFormat="1" ht="10.2">
      <c r="A164" s="36"/>
      <c r="B164" s="37"/>
      <c r="C164" s="38"/>
      <c r="D164" s="188" t="s">
        <v>125</v>
      </c>
      <c r="E164" s="38"/>
      <c r="F164" s="189" t="s">
        <v>257</v>
      </c>
      <c r="G164" s="38"/>
      <c r="H164" s="38"/>
      <c r="I164" s="190"/>
      <c r="J164" s="38"/>
      <c r="K164" s="38"/>
      <c r="L164" s="41"/>
      <c r="M164" s="191"/>
      <c r="N164" s="192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125</v>
      </c>
      <c r="AU164" s="19" t="s">
        <v>80</v>
      </c>
    </row>
    <row r="165" spans="2:51" s="14" customFormat="1" ht="10.2">
      <c r="B165" s="205"/>
      <c r="C165" s="206"/>
      <c r="D165" s="195" t="s">
        <v>127</v>
      </c>
      <c r="E165" s="207" t="s">
        <v>19</v>
      </c>
      <c r="F165" s="208" t="s">
        <v>258</v>
      </c>
      <c r="G165" s="206"/>
      <c r="H165" s="207" t="s">
        <v>19</v>
      </c>
      <c r="I165" s="209"/>
      <c r="J165" s="206"/>
      <c r="K165" s="206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127</v>
      </c>
      <c r="AU165" s="214" t="s">
        <v>80</v>
      </c>
      <c r="AV165" s="14" t="s">
        <v>78</v>
      </c>
      <c r="AW165" s="14" t="s">
        <v>32</v>
      </c>
      <c r="AX165" s="14" t="s">
        <v>70</v>
      </c>
      <c r="AY165" s="214" t="s">
        <v>116</v>
      </c>
    </row>
    <row r="166" spans="2:51" s="13" customFormat="1" ht="10.2">
      <c r="B166" s="193"/>
      <c r="C166" s="194"/>
      <c r="D166" s="195" t="s">
        <v>127</v>
      </c>
      <c r="E166" s="196" t="s">
        <v>19</v>
      </c>
      <c r="F166" s="197" t="s">
        <v>259</v>
      </c>
      <c r="G166" s="194"/>
      <c r="H166" s="198">
        <v>5.4</v>
      </c>
      <c r="I166" s="199"/>
      <c r="J166" s="194"/>
      <c r="K166" s="194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127</v>
      </c>
      <c r="AU166" s="204" t="s">
        <v>80</v>
      </c>
      <c r="AV166" s="13" t="s">
        <v>80</v>
      </c>
      <c r="AW166" s="13" t="s">
        <v>32</v>
      </c>
      <c r="AX166" s="13" t="s">
        <v>78</v>
      </c>
      <c r="AY166" s="204" t="s">
        <v>116</v>
      </c>
    </row>
    <row r="167" spans="1:65" s="2" customFormat="1" ht="16.5" customHeight="1">
      <c r="A167" s="36"/>
      <c r="B167" s="37"/>
      <c r="C167" s="175" t="s">
        <v>260</v>
      </c>
      <c r="D167" s="175" t="s">
        <v>118</v>
      </c>
      <c r="E167" s="176" t="s">
        <v>261</v>
      </c>
      <c r="F167" s="177" t="s">
        <v>262</v>
      </c>
      <c r="G167" s="178" t="s">
        <v>162</v>
      </c>
      <c r="H167" s="179">
        <v>1.44</v>
      </c>
      <c r="I167" s="180"/>
      <c r="J167" s="181">
        <f>ROUND(I167*H167,2)</f>
        <v>0</v>
      </c>
      <c r="K167" s="177" t="s">
        <v>122</v>
      </c>
      <c r="L167" s="41"/>
      <c r="M167" s="182" t="s">
        <v>19</v>
      </c>
      <c r="N167" s="183" t="s">
        <v>41</v>
      </c>
      <c r="O167" s="66"/>
      <c r="P167" s="184">
        <f>O167*H167</f>
        <v>0</v>
      </c>
      <c r="Q167" s="184">
        <v>2.30102</v>
      </c>
      <c r="R167" s="184">
        <f>Q167*H167</f>
        <v>3.3134687999999994</v>
      </c>
      <c r="S167" s="184">
        <v>0</v>
      </c>
      <c r="T167" s="185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123</v>
      </c>
      <c r="AT167" s="186" t="s">
        <v>118</v>
      </c>
      <c r="AU167" s="186" t="s">
        <v>80</v>
      </c>
      <c r="AY167" s="19" t="s">
        <v>116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9" t="s">
        <v>78</v>
      </c>
      <c r="BK167" s="187">
        <f>ROUND(I167*H167,2)</f>
        <v>0</v>
      </c>
      <c r="BL167" s="19" t="s">
        <v>123</v>
      </c>
      <c r="BM167" s="186" t="s">
        <v>263</v>
      </c>
    </row>
    <row r="168" spans="1:47" s="2" customFormat="1" ht="10.2">
      <c r="A168" s="36"/>
      <c r="B168" s="37"/>
      <c r="C168" s="38"/>
      <c r="D168" s="188" t="s">
        <v>125</v>
      </c>
      <c r="E168" s="38"/>
      <c r="F168" s="189" t="s">
        <v>264</v>
      </c>
      <c r="G168" s="38"/>
      <c r="H168" s="38"/>
      <c r="I168" s="190"/>
      <c r="J168" s="38"/>
      <c r="K168" s="38"/>
      <c r="L168" s="41"/>
      <c r="M168" s="191"/>
      <c r="N168" s="192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125</v>
      </c>
      <c r="AU168" s="19" t="s">
        <v>80</v>
      </c>
    </row>
    <row r="169" spans="2:51" s="14" customFormat="1" ht="10.2">
      <c r="B169" s="205"/>
      <c r="C169" s="206"/>
      <c r="D169" s="195" t="s">
        <v>127</v>
      </c>
      <c r="E169" s="207" t="s">
        <v>19</v>
      </c>
      <c r="F169" s="208" t="s">
        <v>265</v>
      </c>
      <c r="G169" s="206"/>
      <c r="H169" s="207" t="s">
        <v>19</v>
      </c>
      <c r="I169" s="209"/>
      <c r="J169" s="206"/>
      <c r="K169" s="206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127</v>
      </c>
      <c r="AU169" s="214" t="s">
        <v>80</v>
      </c>
      <c r="AV169" s="14" t="s">
        <v>78</v>
      </c>
      <c r="AW169" s="14" t="s">
        <v>32</v>
      </c>
      <c r="AX169" s="14" t="s">
        <v>70</v>
      </c>
      <c r="AY169" s="214" t="s">
        <v>116</v>
      </c>
    </row>
    <row r="170" spans="2:51" s="13" customFormat="1" ht="10.2">
      <c r="B170" s="193"/>
      <c r="C170" s="194"/>
      <c r="D170" s="195" t="s">
        <v>127</v>
      </c>
      <c r="E170" s="196" t="s">
        <v>19</v>
      </c>
      <c r="F170" s="197" t="s">
        <v>266</v>
      </c>
      <c r="G170" s="194"/>
      <c r="H170" s="198">
        <v>0.468</v>
      </c>
      <c r="I170" s="199"/>
      <c r="J170" s="194"/>
      <c r="K170" s="194"/>
      <c r="L170" s="200"/>
      <c r="M170" s="201"/>
      <c r="N170" s="202"/>
      <c r="O170" s="202"/>
      <c r="P170" s="202"/>
      <c r="Q170" s="202"/>
      <c r="R170" s="202"/>
      <c r="S170" s="202"/>
      <c r="T170" s="203"/>
      <c r="AT170" s="204" t="s">
        <v>127</v>
      </c>
      <c r="AU170" s="204" t="s">
        <v>80</v>
      </c>
      <c r="AV170" s="13" t="s">
        <v>80</v>
      </c>
      <c r="AW170" s="13" t="s">
        <v>32</v>
      </c>
      <c r="AX170" s="13" t="s">
        <v>70</v>
      </c>
      <c r="AY170" s="204" t="s">
        <v>116</v>
      </c>
    </row>
    <row r="171" spans="2:51" s="14" customFormat="1" ht="10.2">
      <c r="B171" s="205"/>
      <c r="C171" s="206"/>
      <c r="D171" s="195" t="s">
        <v>127</v>
      </c>
      <c r="E171" s="207" t="s">
        <v>19</v>
      </c>
      <c r="F171" s="208" t="s">
        <v>267</v>
      </c>
      <c r="G171" s="206"/>
      <c r="H171" s="207" t="s">
        <v>19</v>
      </c>
      <c r="I171" s="209"/>
      <c r="J171" s="206"/>
      <c r="K171" s="206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127</v>
      </c>
      <c r="AU171" s="214" t="s">
        <v>80</v>
      </c>
      <c r="AV171" s="14" t="s">
        <v>78</v>
      </c>
      <c r="AW171" s="14" t="s">
        <v>32</v>
      </c>
      <c r="AX171" s="14" t="s">
        <v>70</v>
      </c>
      <c r="AY171" s="214" t="s">
        <v>116</v>
      </c>
    </row>
    <row r="172" spans="2:51" s="13" customFormat="1" ht="10.2">
      <c r="B172" s="193"/>
      <c r="C172" s="194"/>
      <c r="D172" s="195" t="s">
        <v>127</v>
      </c>
      <c r="E172" s="196" t="s">
        <v>19</v>
      </c>
      <c r="F172" s="197" t="s">
        <v>268</v>
      </c>
      <c r="G172" s="194"/>
      <c r="H172" s="198">
        <v>0.972</v>
      </c>
      <c r="I172" s="199"/>
      <c r="J172" s="194"/>
      <c r="K172" s="194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127</v>
      </c>
      <c r="AU172" s="204" t="s">
        <v>80</v>
      </c>
      <c r="AV172" s="13" t="s">
        <v>80</v>
      </c>
      <c r="AW172" s="13" t="s">
        <v>32</v>
      </c>
      <c r="AX172" s="13" t="s">
        <v>70</v>
      </c>
      <c r="AY172" s="204" t="s">
        <v>116</v>
      </c>
    </row>
    <row r="173" spans="2:51" s="15" customFormat="1" ht="10.2">
      <c r="B173" s="215"/>
      <c r="C173" s="216"/>
      <c r="D173" s="195" t="s">
        <v>127</v>
      </c>
      <c r="E173" s="217" t="s">
        <v>19</v>
      </c>
      <c r="F173" s="218" t="s">
        <v>201</v>
      </c>
      <c r="G173" s="216"/>
      <c r="H173" s="219">
        <v>1.44</v>
      </c>
      <c r="I173" s="220"/>
      <c r="J173" s="216"/>
      <c r="K173" s="216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127</v>
      </c>
      <c r="AU173" s="225" t="s">
        <v>80</v>
      </c>
      <c r="AV173" s="15" t="s">
        <v>123</v>
      </c>
      <c r="AW173" s="15" t="s">
        <v>32</v>
      </c>
      <c r="AX173" s="15" t="s">
        <v>78</v>
      </c>
      <c r="AY173" s="225" t="s">
        <v>116</v>
      </c>
    </row>
    <row r="174" spans="1:65" s="2" customFormat="1" ht="16.5" customHeight="1">
      <c r="A174" s="36"/>
      <c r="B174" s="37"/>
      <c r="C174" s="175" t="s">
        <v>269</v>
      </c>
      <c r="D174" s="175" t="s">
        <v>118</v>
      </c>
      <c r="E174" s="176" t="s">
        <v>270</v>
      </c>
      <c r="F174" s="177" t="s">
        <v>271</v>
      </c>
      <c r="G174" s="178" t="s">
        <v>121</v>
      </c>
      <c r="H174" s="179">
        <v>17.52</v>
      </c>
      <c r="I174" s="180"/>
      <c r="J174" s="181">
        <f>ROUND(I174*H174,2)</f>
        <v>0</v>
      </c>
      <c r="K174" s="177" t="s">
        <v>122</v>
      </c>
      <c r="L174" s="41"/>
      <c r="M174" s="182" t="s">
        <v>19</v>
      </c>
      <c r="N174" s="183" t="s">
        <v>41</v>
      </c>
      <c r="O174" s="66"/>
      <c r="P174" s="184">
        <f>O174*H174</f>
        <v>0</v>
      </c>
      <c r="Q174" s="184">
        <v>0.00269</v>
      </c>
      <c r="R174" s="184">
        <f>Q174*H174</f>
        <v>0.0471288</v>
      </c>
      <c r="S174" s="184">
        <v>0</v>
      </c>
      <c r="T174" s="185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6" t="s">
        <v>123</v>
      </c>
      <c r="AT174" s="186" t="s">
        <v>118</v>
      </c>
      <c r="AU174" s="186" t="s">
        <v>80</v>
      </c>
      <c r="AY174" s="19" t="s">
        <v>116</v>
      </c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19" t="s">
        <v>78</v>
      </c>
      <c r="BK174" s="187">
        <f>ROUND(I174*H174,2)</f>
        <v>0</v>
      </c>
      <c r="BL174" s="19" t="s">
        <v>123</v>
      </c>
      <c r="BM174" s="186" t="s">
        <v>272</v>
      </c>
    </row>
    <row r="175" spans="1:47" s="2" customFormat="1" ht="10.2">
      <c r="A175" s="36"/>
      <c r="B175" s="37"/>
      <c r="C175" s="38"/>
      <c r="D175" s="188" t="s">
        <v>125</v>
      </c>
      <c r="E175" s="38"/>
      <c r="F175" s="189" t="s">
        <v>273</v>
      </c>
      <c r="G175" s="38"/>
      <c r="H175" s="38"/>
      <c r="I175" s="190"/>
      <c r="J175" s="38"/>
      <c r="K175" s="38"/>
      <c r="L175" s="41"/>
      <c r="M175" s="191"/>
      <c r="N175" s="192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125</v>
      </c>
      <c r="AU175" s="19" t="s">
        <v>80</v>
      </c>
    </row>
    <row r="176" spans="2:51" s="14" customFormat="1" ht="10.2">
      <c r="B176" s="205"/>
      <c r="C176" s="206"/>
      <c r="D176" s="195" t="s">
        <v>127</v>
      </c>
      <c r="E176" s="207" t="s">
        <v>19</v>
      </c>
      <c r="F176" s="208" t="s">
        <v>265</v>
      </c>
      <c r="G176" s="206"/>
      <c r="H176" s="207" t="s">
        <v>19</v>
      </c>
      <c r="I176" s="209"/>
      <c r="J176" s="206"/>
      <c r="K176" s="206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127</v>
      </c>
      <c r="AU176" s="214" t="s">
        <v>80</v>
      </c>
      <c r="AV176" s="14" t="s">
        <v>78</v>
      </c>
      <c r="AW176" s="14" t="s">
        <v>32</v>
      </c>
      <c r="AX176" s="14" t="s">
        <v>70</v>
      </c>
      <c r="AY176" s="214" t="s">
        <v>116</v>
      </c>
    </row>
    <row r="177" spans="2:51" s="13" customFormat="1" ht="10.2">
      <c r="B177" s="193"/>
      <c r="C177" s="194"/>
      <c r="D177" s="195" t="s">
        <v>127</v>
      </c>
      <c r="E177" s="196" t="s">
        <v>19</v>
      </c>
      <c r="F177" s="197" t="s">
        <v>274</v>
      </c>
      <c r="G177" s="194"/>
      <c r="H177" s="198">
        <v>4.56</v>
      </c>
      <c r="I177" s="199"/>
      <c r="J177" s="194"/>
      <c r="K177" s="194"/>
      <c r="L177" s="200"/>
      <c r="M177" s="201"/>
      <c r="N177" s="202"/>
      <c r="O177" s="202"/>
      <c r="P177" s="202"/>
      <c r="Q177" s="202"/>
      <c r="R177" s="202"/>
      <c r="S177" s="202"/>
      <c r="T177" s="203"/>
      <c r="AT177" s="204" t="s">
        <v>127</v>
      </c>
      <c r="AU177" s="204" t="s">
        <v>80</v>
      </c>
      <c r="AV177" s="13" t="s">
        <v>80</v>
      </c>
      <c r="AW177" s="13" t="s">
        <v>32</v>
      </c>
      <c r="AX177" s="13" t="s">
        <v>70</v>
      </c>
      <c r="AY177" s="204" t="s">
        <v>116</v>
      </c>
    </row>
    <row r="178" spans="2:51" s="14" customFormat="1" ht="10.2">
      <c r="B178" s="205"/>
      <c r="C178" s="206"/>
      <c r="D178" s="195" t="s">
        <v>127</v>
      </c>
      <c r="E178" s="207" t="s">
        <v>19</v>
      </c>
      <c r="F178" s="208" t="s">
        <v>267</v>
      </c>
      <c r="G178" s="206"/>
      <c r="H178" s="207" t="s">
        <v>19</v>
      </c>
      <c r="I178" s="209"/>
      <c r="J178" s="206"/>
      <c r="K178" s="206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127</v>
      </c>
      <c r="AU178" s="214" t="s">
        <v>80</v>
      </c>
      <c r="AV178" s="14" t="s">
        <v>78</v>
      </c>
      <c r="AW178" s="14" t="s">
        <v>32</v>
      </c>
      <c r="AX178" s="14" t="s">
        <v>70</v>
      </c>
      <c r="AY178" s="214" t="s">
        <v>116</v>
      </c>
    </row>
    <row r="179" spans="2:51" s="13" customFormat="1" ht="10.2">
      <c r="B179" s="193"/>
      <c r="C179" s="194"/>
      <c r="D179" s="195" t="s">
        <v>127</v>
      </c>
      <c r="E179" s="196" t="s">
        <v>19</v>
      </c>
      <c r="F179" s="197" t="s">
        <v>275</v>
      </c>
      <c r="G179" s="194"/>
      <c r="H179" s="198">
        <v>12.96</v>
      </c>
      <c r="I179" s="199"/>
      <c r="J179" s="194"/>
      <c r="K179" s="194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127</v>
      </c>
      <c r="AU179" s="204" t="s">
        <v>80</v>
      </c>
      <c r="AV179" s="13" t="s">
        <v>80</v>
      </c>
      <c r="AW179" s="13" t="s">
        <v>32</v>
      </c>
      <c r="AX179" s="13" t="s">
        <v>70</v>
      </c>
      <c r="AY179" s="204" t="s">
        <v>116</v>
      </c>
    </row>
    <row r="180" spans="2:51" s="15" customFormat="1" ht="10.2">
      <c r="B180" s="215"/>
      <c r="C180" s="216"/>
      <c r="D180" s="195" t="s">
        <v>127</v>
      </c>
      <c r="E180" s="217" t="s">
        <v>19</v>
      </c>
      <c r="F180" s="218" t="s">
        <v>201</v>
      </c>
      <c r="G180" s="216"/>
      <c r="H180" s="219">
        <v>17.52</v>
      </c>
      <c r="I180" s="220"/>
      <c r="J180" s="216"/>
      <c r="K180" s="216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127</v>
      </c>
      <c r="AU180" s="225" t="s">
        <v>80</v>
      </c>
      <c r="AV180" s="15" t="s">
        <v>123</v>
      </c>
      <c r="AW180" s="15" t="s">
        <v>32</v>
      </c>
      <c r="AX180" s="15" t="s">
        <v>78</v>
      </c>
      <c r="AY180" s="225" t="s">
        <v>116</v>
      </c>
    </row>
    <row r="181" spans="1:65" s="2" customFormat="1" ht="16.5" customHeight="1">
      <c r="A181" s="36"/>
      <c r="B181" s="37"/>
      <c r="C181" s="175" t="s">
        <v>276</v>
      </c>
      <c r="D181" s="175" t="s">
        <v>118</v>
      </c>
      <c r="E181" s="176" t="s">
        <v>277</v>
      </c>
      <c r="F181" s="177" t="s">
        <v>278</v>
      </c>
      <c r="G181" s="178" t="s">
        <v>121</v>
      </c>
      <c r="H181" s="179">
        <v>17.52</v>
      </c>
      <c r="I181" s="180"/>
      <c r="J181" s="181">
        <f>ROUND(I181*H181,2)</f>
        <v>0</v>
      </c>
      <c r="K181" s="177" t="s">
        <v>122</v>
      </c>
      <c r="L181" s="41"/>
      <c r="M181" s="182" t="s">
        <v>19</v>
      </c>
      <c r="N181" s="183" t="s">
        <v>41</v>
      </c>
      <c r="O181" s="66"/>
      <c r="P181" s="184">
        <f>O181*H181</f>
        <v>0</v>
      </c>
      <c r="Q181" s="184">
        <v>0</v>
      </c>
      <c r="R181" s="184">
        <f>Q181*H181</f>
        <v>0</v>
      </c>
      <c r="S181" s="184">
        <v>0</v>
      </c>
      <c r="T181" s="185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6" t="s">
        <v>123</v>
      </c>
      <c r="AT181" s="186" t="s">
        <v>118</v>
      </c>
      <c r="AU181" s="186" t="s">
        <v>80</v>
      </c>
      <c r="AY181" s="19" t="s">
        <v>116</v>
      </c>
      <c r="BE181" s="187">
        <f>IF(N181="základní",J181,0)</f>
        <v>0</v>
      </c>
      <c r="BF181" s="187">
        <f>IF(N181="snížená",J181,0)</f>
        <v>0</v>
      </c>
      <c r="BG181" s="187">
        <f>IF(N181="zákl. přenesená",J181,0)</f>
        <v>0</v>
      </c>
      <c r="BH181" s="187">
        <f>IF(N181="sníž. přenesená",J181,0)</f>
        <v>0</v>
      </c>
      <c r="BI181" s="187">
        <f>IF(N181="nulová",J181,0)</f>
        <v>0</v>
      </c>
      <c r="BJ181" s="19" t="s">
        <v>78</v>
      </c>
      <c r="BK181" s="187">
        <f>ROUND(I181*H181,2)</f>
        <v>0</v>
      </c>
      <c r="BL181" s="19" t="s">
        <v>123</v>
      </c>
      <c r="BM181" s="186" t="s">
        <v>279</v>
      </c>
    </row>
    <row r="182" spans="1:47" s="2" customFormat="1" ht="10.2">
      <c r="A182" s="36"/>
      <c r="B182" s="37"/>
      <c r="C182" s="38"/>
      <c r="D182" s="188" t="s">
        <v>125</v>
      </c>
      <c r="E182" s="38"/>
      <c r="F182" s="189" t="s">
        <v>280</v>
      </c>
      <c r="G182" s="38"/>
      <c r="H182" s="38"/>
      <c r="I182" s="190"/>
      <c r="J182" s="38"/>
      <c r="K182" s="38"/>
      <c r="L182" s="41"/>
      <c r="M182" s="191"/>
      <c r="N182" s="192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125</v>
      </c>
      <c r="AU182" s="19" t="s">
        <v>80</v>
      </c>
    </row>
    <row r="183" spans="2:63" s="12" customFormat="1" ht="22.8" customHeight="1">
      <c r="B183" s="159"/>
      <c r="C183" s="160"/>
      <c r="D183" s="161" t="s">
        <v>69</v>
      </c>
      <c r="E183" s="173" t="s">
        <v>141</v>
      </c>
      <c r="F183" s="173" t="s">
        <v>281</v>
      </c>
      <c r="G183" s="160"/>
      <c r="H183" s="160"/>
      <c r="I183" s="163"/>
      <c r="J183" s="174">
        <f>BK183</f>
        <v>0</v>
      </c>
      <c r="K183" s="160"/>
      <c r="L183" s="165"/>
      <c r="M183" s="166"/>
      <c r="N183" s="167"/>
      <c r="O183" s="167"/>
      <c r="P183" s="168">
        <f>SUM(P184:P200)</f>
        <v>0</v>
      </c>
      <c r="Q183" s="167"/>
      <c r="R183" s="168">
        <f>SUM(R184:R200)</f>
        <v>71.16357664</v>
      </c>
      <c r="S183" s="167"/>
      <c r="T183" s="169">
        <f>SUM(T184:T200)</f>
        <v>0</v>
      </c>
      <c r="AR183" s="170" t="s">
        <v>78</v>
      </c>
      <c r="AT183" s="171" t="s">
        <v>69</v>
      </c>
      <c r="AU183" s="171" t="s">
        <v>78</v>
      </c>
      <c r="AY183" s="170" t="s">
        <v>116</v>
      </c>
      <c r="BK183" s="172">
        <f>SUM(BK184:BK200)</f>
        <v>0</v>
      </c>
    </row>
    <row r="184" spans="1:65" s="2" customFormat="1" ht="24.15" customHeight="1">
      <c r="A184" s="36"/>
      <c r="B184" s="37"/>
      <c r="C184" s="175" t="s">
        <v>282</v>
      </c>
      <c r="D184" s="175" t="s">
        <v>118</v>
      </c>
      <c r="E184" s="176" t="s">
        <v>283</v>
      </c>
      <c r="F184" s="177" t="s">
        <v>284</v>
      </c>
      <c r="G184" s="178" t="s">
        <v>121</v>
      </c>
      <c r="H184" s="179">
        <v>58.24</v>
      </c>
      <c r="I184" s="180"/>
      <c r="J184" s="181">
        <f>ROUND(I184*H184,2)</f>
        <v>0</v>
      </c>
      <c r="K184" s="177" t="s">
        <v>122</v>
      </c>
      <c r="L184" s="41"/>
      <c r="M184" s="182" t="s">
        <v>19</v>
      </c>
      <c r="N184" s="183" t="s">
        <v>41</v>
      </c>
      <c r="O184" s="66"/>
      <c r="P184" s="184">
        <f>O184*H184</f>
        <v>0</v>
      </c>
      <c r="Q184" s="184">
        <v>0.345</v>
      </c>
      <c r="R184" s="184">
        <f>Q184*H184</f>
        <v>20.0928</v>
      </c>
      <c r="S184" s="184">
        <v>0</v>
      </c>
      <c r="T184" s="185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6" t="s">
        <v>123</v>
      </c>
      <c r="AT184" s="186" t="s">
        <v>118</v>
      </c>
      <c r="AU184" s="186" t="s">
        <v>80</v>
      </c>
      <c r="AY184" s="19" t="s">
        <v>116</v>
      </c>
      <c r="BE184" s="187">
        <f>IF(N184="základní",J184,0)</f>
        <v>0</v>
      </c>
      <c r="BF184" s="187">
        <f>IF(N184="snížená",J184,0)</f>
        <v>0</v>
      </c>
      <c r="BG184" s="187">
        <f>IF(N184="zákl. přenesená",J184,0)</f>
        <v>0</v>
      </c>
      <c r="BH184" s="187">
        <f>IF(N184="sníž. přenesená",J184,0)</f>
        <v>0</v>
      </c>
      <c r="BI184" s="187">
        <f>IF(N184="nulová",J184,0)</f>
        <v>0</v>
      </c>
      <c r="BJ184" s="19" t="s">
        <v>78</v>
      </c>
      <c r="BK184" s="187">
        <f>ROUND(I184*H184,2)</f>
        <v>0</v>
      </c>
      <c r="BL184" s="19" t="s">
        <v>123</v>
      </c>
      <c r="BM184" s="186" t="s">
        <v>285</v>
      </c>
    </row>
    <row r="185" spans="1:47" s="2" customFormat="1" ht="10.2">
      <c r="A185" s="36"/>
      <c r="B185" s="37"/>
      <c r="C185" s="38"/>
      <c r="D185" s="188" t="s">
        <v>125</v>
      </c>
      <c r="E185" s="38"/>
      <c r="F185" s="189" t="s">
        <v>286</v>
      </c>
      <c r="G185" s="38"/>
      <c r="H185" s="38"/>
      <c r="I185" s="190"/>
      <c r="J185" s="38"/>
      <c r="K185" s="38"/>
      <c r="L185" s="41"/>
      <c r="M185" s="191"/>
      <c r="N185" s="192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125</v>
      </c>
      <c r="AU185" s="19" t="s">
        <v>80</v>
      </c>
    </row>
    <row r="186" spans="2:51" s="13" customFormat="1" ht="10.2">
      <c r="B186" s="193"/>
      <c r="C186" s="194"/>
      <c r="D186" s="195" t="s">
        <v>127</v>
      </c>
      <c r="E186" s="196" t="s">
        <v>19</v>
      </c>
      <c r="F186" s="197" t="s">
        <v>287</v>
      </c>
      <c r="G186" s="194"/>
      <c r="H186" s="198">
        <v>58.24</v>
      </c>
      <c r="I186" s="199"/>
      <c r="J186" s="194"/>
      <c r="K186" s="194"/>
      <c r="L186" s="200"/>
      <c r="M186" s="201"/>
      <c r="N186" s="202"/>
      <c r="O186" s="202"/>
      <c r="P186" s="202"/>
      <c r="Q186" s="202"/>
      <c r="R186" s="202"/>
      <c r="S186" s="202"/>
      <c r="T186" s="203"/>
      <c r="AT186" s="204" t="s">
        <v>127</v>
      </c>
      <c r="AU186" s="204" t="s">
        <v>80</v>
      </c>
      <c r="AV186" s="13" t="s">
        <v>80</v>
      </c>
      <c r="AW186" s="13" t="s">
        <v>32</v>
      </c>
      <c r="AX186" s="13" t="s">
        <v>78</v>
      </c>
      <c r="AY186" s="204" t="s">
        <v>116</v>
      </c>
    </row>
    <row r="187" spans="1:65" s="2" customFormat="1" ht="21.75" customHeight="1">
      <c r="A187" s="36"/>
      <c r="B187" s="37"/>
      <c r="C187" s="175" t="s">
        <v>288</v>
      </c>
      <c r="D187" s="175" t="s">
        <v>118</v>
      </c>
      <c r="E187" s="176" t="s">
        <v>289</v>
      </c>
      <c r="F187" s="177" t="s">
        <v>290</v>
      </c>
      <c r="G187" s="178" t="s">
        <v>121</v>
      </c>
      <c r="H187" s="179">
        <v>58.24</v>
      </c>
      <c r="I187" s="180"/>
      <c r="J187" s="181">
        <f>ROUND(I187*H187,2)</f>
        <v>0</v>
      </c>
      <c r="K187" s="177" t="s">
        <v>122</v>
      </c>
      <c r="L187" s="41"/>
      <c r="M187" s="182" t="s">
        <v>19</v>
      </c>
      <c r="N187" s="183" t="s">
        <v>41</v>
      </c>
      <c r="O187" s="66"/>
      <c r="P187" s="184">
        <f>O187*H187</f>
        <v>0</v>
      </c>
      <c r="Q187" s="184">
        <v>0.345</v>
      </c>
      <c r="R187" s="184">
        <f>Q187*H187</f>
        <v>20.0928</v>
      </c>
      <c r="S187" s="184">
        <v>0</v>
      </c>
      <c r="T187" s="185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123</v>
      </c>
      <c r="AT187" s="186" t="s">
        <v>118</v>
      </c>
      <c r="AU187" s="186" t="s">
        <v>80</v>
      </c>
      <c r="AY187" s="19" t="s">
        <v>116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19" t="s">
        <v>78</v>
      </c>
      <c r="BK187" s="187">
        <f>ROUND(I187*H187,2)</f>
        <v>0</v>
      </c>
      <c r="BL187" s="19" t="s">
        <v>123</v>
      </c>
      <c r="BM187" s="186" t="s">
        <v>291</v>
      </c>
    </row>
    <row r="188" spans="1:47" s="2" customFormat="1" ht="10.2">
      <c r="A188" s="36"/>
      <c r="B188" s="37"/>
      <c r="C188" s="38"/>
      <c r="D188" s="188" t="s">
        <v>125</v>
      </c>
      <c r="E188" s="38"/>
      <c r="F188" s="189" t="s">
        <v>292</v>
      </c>
      <c r="G188" s="38"/>
      <c r="H188" s="38"/>
      <c r="I188" s="190"/>
      <c r="J188" s="38"/>
      <c r="K188" s="38"/>
      <c r="L188" s="41"/>
      <c r="M188" s="191"/>
      <c r="N188" s="192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125</v>
      </c>
      <c r="AU188" s="19" t="s">
        <v>80</v>
      </c>
    </row>
    <row r="189" spans="2:51" s="13" customFormat="1" ht="10.2">
      <c r="B189" s="193"/>
      <c r="C189" s="194"/>
      <c r="D189" s="195" t="s">
        <v>127</v>
      </c>
      <c r="E189" s="196" t="s">
        <v>19</v>
      </c>
      <c r="F189" s="197" t="s">
        <v>287</v>
      </c>
      <c r="G189" s="194"/>
      <c r="H189" s="198">
        <v>58.24</v>
      </c>
      <c r="I189" s="199"/>
      <c r="J189" s="194"/>
      <c r="K189" s="194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127</v>
      </c>
      <c r="AU189" s="204" t="s">
        <v>80</v>
      </c>
      <c r="AV189" s="13" t="s">
        <v>80</v>
      </c>
      <c r="AW189" s="13" t="s">
        <v>32</v>
      </c>
      <c r="AX189" s="13" t="s">
        <v>78</v>
      </c>
      <c r="AY189" s="204" t="s">
        <v>116</v>
      </c>
    </row>
    <row r="190" spans="1:65" s="2" customFormat="1" ht="24.15" customHeight="1">
      <c r="A190" s="36"/>
      <c r="B190" s="37"/>
      <c r="C190" s="175" t="s">
        <v>293</v>
      </c>
      <c r="D190" s="175" t="s">
        <v>118</v>
      </c>
      <c r="E190" s="176" t="s">
        <v>294</v>
      </c>
      <c r="F190" s="177" t="s">
        <v>295</v>
      </c>
      <c r="G190" s="178" t="s">
        <v>121</v>
      </c>
      <c r="H190" s="179">
        <v>58.24</v>
      </c>
      <c r="I190" s="180"/>
      <c r="J190" s="181">
        <f>ROUND(I190*H190,2)</f>
        <v>0</v>
      </c>
      <c r="K190" s="177" t="s">
        <v>122</v>
      </c>
      <c r="L190" s="41"/>
      <c r="M190" s="182" t="s">
        <v>19</v>
      </c>
      <c r="N190" s="183" t="s">
        <v>41</v>
      </c>
      <c r="O190" s="66"/>
      <c r="P190" s="184">
        <f>O190*H190</f>
        <v>0</v>
      </c>
      <c r="Q190" s="184">
        <v>0.2827</v>
      </c>
      <c r="R190" s="184">
        <f>Q190*H190</f>
        <v>16.464448</v>
      </c>
      <c r="S190" s="184">
        <v>0</v>
      </c>
      <c r="T190" s="185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6" t="s">
        <v>123</v>
      </c>
      <c r="AT190" s="186" t="s">
        <v>118</v>
      </c>
      <c r="AU190" s="186" t="s">
        <v>80</v>
      </c>
      <c r="AY190" s="19" t="s">
        <v>116</v>
      </c>
      <c r="BE190" s="187">
        <f>IF(N190="základní",J190,0)</f>
        <v>0</v>
      </c>
      <c r="BF190" s="187">
        <f>IF(N190="snížená",J190,0)</f>
        <v>0</v>
      </c>
      <c r="BG190" s="187">
        <f>IF(N190="zákl. přenesená",J190,0)</f>
        <v>0</v>
      </c>
      <c r="BH190" s="187">
        <f>IF(N190="sníž. přenesená",J190,0)</f>
        <v>0</v>
      </c>
      <c r="BI190" s="187">
        <f>IF(N190="nulová",J190,0)</f>
        <v>0</v>
      </c>
      <c r="BJ190" s="19" t="s">
        <v>78</v>
      </c>
      <c r="BK190" s="187">
        <f>ROUND(I190*H190,2)</f>
        <v>0</v>
      </c>
      <c r="BL190" s="19" t="s">
        <v>123</v>
      </c>
      <c r="BM190" s="186" t="s">
        <v>296</v>
      </c>
    </row>
    <row r="191" spans="1:47" s="2" customFormat="1" ht="10.2">
      <c r="A191" s="36"/>
      <c r="B191" s="37"/>
      <c r="C191" s="38"/>
      <c r="D191" s="188" t="s">
        <v>125</v>
      </c>
      <c r="E191" s="38"/>
      <c r="F191" s="189" t="s">
        <v>297</v>
      </c>
      <c r="G191" s="38"/>
      <c r="H191" s="38"/>
      <c r="I191" s="190"/>
      <c r="J191" s="38"/>
      <c r="K191" s="38"/>
      <c r="L191" s="41"/>
      <c r="M191" s="191"/>
      <c r="N191" s="192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125</v>
      </c>
      <c r="AU191" s="19" t="s">
        <v>80</v>
      </c>
    </row>
    <row r="192" spans="2:51" s="13" customFormat="1" ht="10.2">
      <c r="B192" s="193"/>
      <c r="C192" s="194"/>
      <c r="D192" s="195" t="s">
        <v>127</v>
      </c>
      <c r="E192" s="196" t="s">
        <v>19</v>
      </c>
      <c r="F192" s="197" t="s">
        <v>287</v>
      </c>
      <c r="G192" s="194"/>
      <c r="H192" s="198">
        <v>58.24</v>
      </c>
      <c r="I192" s="199"/>
      <c r="J192" s="194"/>
      <c r="K192" s="194"/>
      <c r="L192" s="200"/>
      <c r="M192" s="201"/>
      <c r="N192" s="202"/>
      <c r="O192" s="202"/>
      <c r="P192" s="202"/>
      <c r="Q192" s="202"/>
      <c r="R192" s="202"/>
      <c r="S192" s="202"/>
      <c r="T192" s="203"/>
      <c r="AT192" s="204" t="s">
        <v>127</v>
      </c>
      <c r="AU192" s="204" t="s">
        <v>80</v>
      </c>
      <c r="AV192" s="13" t="s">
        <v>80</v>
      </c>
      <c r="AW192" s="13" t="s">
        <v>32</v>
      </c>
      <c r="AX192" s="13" t="s">
        <v>78</v>
      </c>
      <c r="AY192" s="204" t="s">
        <v>116</v>
      </c>
    </row>
    <row r="193" spans="1:65" s="2" customFormat="1" ht="33" customHeight="1">
      <c r="A193" s="36"/>
      <c r="B193" s="37"/>
      <c r="C193" s="175" t="s">
        <v>298</v>
      </c>
      <c r="D193" s="175" t="s">
        <v>118</v>
      </c>
      <c r="E193" s="176" t="s">
        <v>299</v>
      </c>
      <c r="F193" s="177" t="s">
        <v>300</v>
      </c>
      <c r="G193" s="178" t="s">
        <v>121</v>
      </c>
      <c r="H193" s="179">
        <v>6.344</v>
      </c>
      <c r="I193" s="180"/>
      <c r="J193" s="181">
        <f>ROUND(I193*H193,2)</f>
        <v>0</v>
      </c>
      <c r="K193" s="177" t="s">
        <v>122</v>
      </c>
      <c r="L193" s="41"/>
      <c r="M193" s="182" t="s">
        <v>19</v>
      </c>
      <c r="N193" s="183" t="s">
        <v>41</v>
      </c>
      <c r="O193" s="66"/>
      <c r="P193" s="184">
        <f>O193*H193</f>
        <v>0</v>
      </c>
      <c r="Q193" s="184">
        <v>0.19536</v>
      </c>
      <c r="R193" s="184">
        <f>Q193*H193</f>
        <v>1.23936384</v>
      </c>
      <c r="S193" s="184">
        <v>0</v>
      </c>
      <c r="T193" s="185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6" t="s">
        <v>123</v>
      </c>
      <c r="AT193" s="186" t="s">
        <v>118</v>
      </c>
      <c r="AU193" s="186" t="s">
        <v>80</v>
      </c>
      <c r="AY193" s="19" t="s">
        <v>116</v>
      </c>
      <c r="BE193" s="187">
        <f>IF(N193="základní",J193,0)</f>
        <v>0</v>
      </c>
      <c r="BF193" s="187">
        <f>IF(N193="snížená",J193,0)</f>
        <v>0</v>
      </c>
      <c r="BG193" s="187">
        <f>IF(N193="zákl. přenesená",J193,0)</f>
        <v>0</v>
      </c>
      <c r="BH193" s="187">
        <f>IF(N193="sníž. přenesená",J193,0)</f>
        <v>0</v>
      </c>
      <c r="BI193" s="187">
        <f>IF(N193="nulová",J193,0)</f>
        <v>0</v>
      </c>
      <c r="BJ193" s="19" t="s">
        <v>78</v>
      </c>
      <c r="BK193" s="187">
        <f>ROUND(I193*H193,2)</f>
        <v>0</v>
      </c>
      <c r="BL193" s="19" t="s">
        <v>123</v>
      </c>
      <c r="BM193" s="186" t="s">
        <v>301</v>
      </c>
    </row>
    <row r="194" spans="1:47" s="2" customFormat="1" ht="10.2">
      <c r="A194" s="36"/>
      <c r="B194" s="37"/>
      <c r="C194" s="38"/>
      <c r="D194" s="188" t="s">
        <v>125</v>
      </c>
      <c r="E194" s="38"/>
      <c r="F194" s="189" t="s">
        <v>302</v>
      </c>
      <c r="G194" s="38"/>
      <c r="H194" s="38"/>
      <c r="I194" s="190"/>
      <c r="J194" s="38"/>
      <c r="K194" s="38"/>
      <c r="L194" s="41"/>
      <c r="M194" s="191"/>
      <c r="N194" s="192"/>
      <c r="O194" s="66"/>
      <c r="P194" s="66"/>
      <c r="Q194" s="66"/>
      <c r="R194" s="66"/>
      <c r="S194" s="66"/>
      <c r="T194" s="67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125</v>
      </c>
      <c r="AU194" s="19" t="s">
        <v>80</v>
      </c>
    </row>
    <row r="195" spans="2:51" s="13" customFormat="1" ht="10.2">
      <c r="B195" s="193"/>
      <c r="C195" s="194"/>
      <c r="D195" s="195" t="s">
        <v>127</v>
      </c>
      <c r="E195" s="196" t="s">
        <v>19</v>
      </c>
      <c r="F195" s="197" t="s">
        <v>140</v>
      </c>
      <c r="G195" s="194"/>
      <c r="H195" s="198">
        <v>6.344</v>
      </c>
      <c r="I195" s="199"/>
      <c r="J195" s="194"/>
      <c r="K195" s="194"/>
      <c r="L195" s="200"/>
      <c r="M195" s="201"/>
      <c r="N195" s="202"/>
      <c r="O195" s="202"/>
      <c r="P195" s="202"/>
      <c r="Q195" s="202"/>
      <c r="R195" s="202"/>
      <c r="S195" s="202"/>
      <c r="T195" s="203"/>
      <c r="AT195" s="204" t="s">
        <v>127</v>
      </c>
      <c r="AU195" s="204" t="s">
        <v>80</v>
      </c>
      <c r="AV195" s="13" t="s">
        <v>80</v>
      </c>
      <c r="AW195" s="13" t="s">
        <v>32</v>
      </c>
      <c r="AX195" s="13" t="s">
        <v>78</v>
      </c>
      <c r="AY195" s="204" t="s">
        <v>116</v>
      </c>
    </row>
    <row r="196" spans="1:65" s="2" customFormat="1" ht="16.5" customHeight="1">
      <c r="A196" s="36"/>
      <c r="B196" s="37"/>
      <c r="C196" s="226" t="s">
        <v>303</v>
      </c>
      <c r="D196" s="226" t="s">
        <v>239</v>
      </c>
      <c r="E196" s="227" t="s">
        <v>304</v>
      </c>
      <c r="F196" s="228" t="s">
        <v>305</v>
      </c>
      <c r="G196" s="229" t="s">
        <v>121</v>
      </c>
      <c r="H196" s="230">
        <v>6.344</v>
      </c>
      <c r="I196" s="231"/>
      <c r="J196" s="232">
        <f>ROUND(I196*H196,2)</f>
        <v>0</v>
      </c>
      <c r="K196" s="228" t="s">
        <v>19</v>
      </c>
      <c r="L196" s="233"/>
      <c r="M196" s="234" t="s">
        <v>19</v>
      </c>
      <c r="N196" s="235" t="s">
        <v>41</v>
      </c>
      <c r="O196" s="66"/>
      <c r="P196" s="184">
        <f>O196*H196</f>
        <v>0</v>
      </c>
      <c r="Q196" s="184">
        <v>0.278</v>
      </c>
      <c r="R196" s="184">
        <f>Q196*H196</f>
        <v>1.7636320000000003</v>
      </c>
      <c r="S196" s="184">
        <v>0</v>
      </c>
      <c r="T196" s="185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6" t="s">
        <v>159</v>
      </c>
      <c r="AT196" s="186" t="s">
        <v>239</v>
      </c>
      <c r="AU196" s="186" t="s">
        <v>80</v>
      </c>
      <c r="AY196" s="19" t="s">
        <v>116</v>
      </c>
      <c r="BE196" s="187">
        <f>IF(N196="základní",J196,0)</f>
        <v>0</v>
      </c>
      <c r="BF196" s="187">
        <f>IF(N196="snížená",J196,0)</f>
        <v>0</v>
      </c>
      <c r="BG196" s="187">
        <f>IF(N196="zákl. přenesená",J196,0)</f>
        <v>0</v>
      </c>
      <c r="BH196" s="187">
        <f>IF(N196="sníž. přenesená",J196,0)</f>
        <v>0</v>
      </c>
      <c r="BI196" s="187">
        <f>IF(N196="nulová",J196,0)</f>
        <v>0</v>
      </c>
      <c r="BJ196" s="19" t="s">
        <v>78</v>
      </c>
      <c r="BK196" s="187">
        <f>ROUND(I196*H196,2)</f>
        <v>0</v>
      </c>
      <c r="BL196" s="19" t="s">
        <v>123</v>
      </c>
      <c r="BM196" s="186" t="s">
        <v>306</v>
      </c>
    </row>
    <row r="197" spans="1:65" s="2" customFormat="1" ht="37.8" customHeight="1">
      <c r="A197" s="36"/>
      <c r="B197" s="37"/>
      <c r="C197" s="175" t="s">
        <v>307</v>
      </c>
      <c r="D197" s="175" t="s">
        <v>118</v>
      </c>
      <c r="E197" s="176" t="s">
        <v>308</v>
      </c>
      <c r="F197" s="177" t="s">
        <v>309</v>
      </c>
      <c r="G197" s="178" t="s">
        <v>121</v>
      </c>
      <c r="H197" s="179">
        <v>51.896</v>
      </c>
      <c r="I197" s="180"/>
      <c r="J197" s="181">
        <f>ROUND(I197*H197,2)</f>
        <v>0</v>
      </c>
      <c r="K197" s="177" t="s">
        <v>122</v>
      </c>
      <c r="L197" s="41"/>
      <c r="M197" s="182" t="s">
        <v>19</v>
      </c>
      <c r="N197" s="183" t="s">
        <v>41</v>
      </c>
      <c r="O197" s="66"/>
      <c r="P197" s="184">
        <f>O197*H197</f>
        <v>0</v>
      </c>
      <c r="Q197" s="184">
        <v>0.0868</v>
      </c>
      <c r="R197" s="184">
        <f>Q197*H197</f>
        <v>4.5045728</v>
      </c>
      <c r="S197" s="184">
        <v>0</v>
      </c>
      <c r="T197" s="185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6" t="s">
        <v>123</v>
      </c>
      <c r="AT197" s="186" t="s">
        <v>118</v>
      </c>
      <c r="AU197" s="186" t="s">
        <v>80</v>
      </c>
      <c r="AY197" s="19" t="s">
        <v>116</v>
      </c>
      <c r="BE197" s="187">
        <f>IF(N197="základní",J197,0)</f>
        <v>0</v>
      </c>
      <c r="BF197" s="187">
        <f>IF(N197="snížená",J197,0)</f>
        <v>0</v>
      </c>
      <c r="BG197" s="187">
        <f>IF(N197="zákl. přenesená",J197,0)</f>
        <v>0</v>
      </c>
      <c r="BH197" s="187">
        <f>IF(N197="sníž. přenesená",J197,0)</f>
        <v>0</v>
      </c>
      <c r="BI197" s="187">
        <f>IF(N197="nulová",J197,0)</f>
        <v>0</v>
      </c>
      <c r="BJ197" s="19" t="s">
        <v>78</v>
      </c>
      <c r="BK197" s="187">
        <f>ROUND(I197*H197,2)</f>
        <v>0</v>
      </c>
      <c r="BL197" s="19" t="s">
        <v>123</v>
      </c>
      <c r="BM197" s="186" t="s">
        <v>310</v>
      </c>
    </row>
    <row r="198" spans="1:47" s="2" customFormat="1" ht="10.2">
      <c r="A198" s="36"/>
      <c r="B198" s="37"/>
      <c r="C198" s="38"/>
      <c r="D198" s="188" t="s">
        <v>125</v>
      </c>
      <c r="E198" s="38"/>
      <c r="F198" s="189" t="s">
        <v>311</v>
      </c>
      <c r="G198" s="38"/>
      <c r="H198" s="38"/>
      <c r="I198" s="190"/>
      <c r="J198" s="38"/>
      <c r="K198" s="38"/>
      <c r="L198" s="41"/>
      <c r="M198" s="191"/>
      <c r="N198" s="192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125</v>
      </c>
      <c r="AU198" s="19" t="s">
        <v>80</v>
      </c>
    </row>
    <row r="199" spans="2:51" s="13" customFormat="1" ht="10.2">
      <c r="B199" s="193"/>
      <c r="C199" s="194"/>
      <c r="D199" s="195" t="s">
        <v>127</v>
      </c>
      <c r="E199" s="196" t="s">
        <v>19</v>
      </c>
      <c r="F199" s="197" t="s">
        <v>132</v>
      </c>
      <c r="G199" s="194"/>
      <c r="H199" s="198">
        <v>51.896</v>
      </c>
      <c r="I199" s="199"/>
      <c r="J199" s="194"/>
      <c r="K199" s="194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127</v>
      </c>
      <c r="AU199" s="204" t="s">
        <v>80</v>
      </c>
      <c r="AV199" s="13" t="s">
        <v>80</v>
      </c>
      <c r="AW199" s="13" t="s">
        <v>32</v>
      </c>
      <c r="AX199" s="13" t="s">
        <v>78</v>
      </c>
      <c r="AY199" s="204" t="s">
        <v>116</v>
      </c>
    </row>
    <row r="200" spans="1:65" s="2" customFormat="1" ht="16.5" customHeight="1">
      <c r="A200" s="36"/>
      <c r="B200" s="37"/>
      <c r="C200" s="226" t="s">
        <v>312</v>
      </c>
      <c r="D200" s="226" t="s">
        <v>239</v>
      </c>
      <c r="E200" s="227" t="s">
        <v>313</v>
      </c>
      <c r="F200" s="228" t="s">
        <v>314</v>
      </c>
      <c r="G200" s="229" t="s">
        <v>121</v>
      </c>
      <c r="H200" s="230">
        <v>51.896</v>
      </c>
      <c r="I200" s="231"/>
      <c r="J200" s="232">
        <f>ROUND(I200*H200,2)</f>
        <v>0</v>
      </c>
      <c r="K200" s="228" t="s">
        <v>19</v>
      </c>
      <c r="L200" s="233"/>
      <c r="M200" s="234" t="s">
        <v>19</v>
      </c>
      <c r="N200" s="235" t="s">
        <v>41</v>
      </c>
      <c r="O200" s="66"/>
      <c r="P200" s="184">
        <f>O200*H200</f>
        <v>0</v>
      </c>
      <c r="Q200" s="184">
        <v>0.135</v>
      </c>
      <c r="R200" s="184">
        <f>Q200*H200</f>
        <v>7.005960000000001</v>
      </c>
      <c r="S200" s="184">
        <v>0</v>
      </c>
      <c r="T200" s="185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6" t="s">
        <v>159</v>
      </c>
      <c r="AT200" s="186" t="s">
        <v>239</v>
      </c>
      <c r="AU200" s="186" t="s">
        <v>80</v>
      </c>
      <c r="AY200" s="19" t="s">
        <v>116</v>
      </c>
      <c r="BE200" s="187">
        <f>IF(N200="základní",J200,0)</f>
        <v>0</v>
      </c>
      <c r="BF200" s="187">
        <f>IF(N200="snížená",J200,0)</f>
        <v>0</v>
      </c>
      <c r="BG200" s="187">
        <f>IF(N200="zákl. přenesená",J200,0)</f>
        <v>0</v>
      </c>
      <c r="BH200" s="187">
        <f>IF(N200="sníž. přenesená",J200,0)</f>
        <v>0</v>
      </c>
      <c r="BI200" s="187">
        <f>IF(N200="nulová",J200,0)</f>
        <v>0</v>
      </c>
      <c r="BJ200" s="19" t="s">
        <v>78</v>
      </c>
      <c r="BK200" s="187">
        <f>ROUND(I200*H200,2)</f>
        <v>0</v>
      </c>
      <c r="BL200" s="19" t="s">
        <v>123</v>
      </c>
      <c r="BM200" s="186" t="s">
        <v>315</v>
      </c>
    </row>
    <row r="201" spans="2:63" s="12" customFormat="1" ht="22.8" customHeight="1">
      <c r="B201" s="159"/>
      <c r="C201" s="160"/>
      <c r="D201" s="161" t="s">
        <v>69</v>
      </c>
      <c r="E201" s="173" t="s">
        <v>166</v>
      </c>
      <c r="F201" s="173" t="s">
        <v>316</v>
      </c>
      <c r="G201" s="160"/>
      <c r="H201" s="160"/>
      <c r="I201" s="163"/>
      <c r="J201" s="174">
        <f>BK201</f>
        <v>0</v>
      </c>
      <c r="K201" s="160"/>
      <c r="L201" s="165"/>
      <c r="M201" s="166"/>
      <c r="N201" s="167"/>
      <c r="O201" s="167"/>
      <c r="P201" s="168">
        <f>SUM(P202:P222)</f>
        <v>0</v>
      </c>
      <c r="Q201" s="167"/>
      <c r="R201" s="168">
        <f>SUM(R202:R222)</f>
        <v>2.88128</v>
      </c>
      <c r="S201" s="167"/>
      <c r="T201" s="169">
        <f>SUM(T202:T222)</f>
        <v>0</v>
      </c>
      <c r="AR201" s="170" t="s">
        <v>78</v>
      </c>
      <c r="AT201" s="171" t="s">
        <v>69</v>
      </c>
      <c r="AU201" s="171" t="s">
        <v>78</v>
      </c>
      <c r="AY201" s="170" t="s">
        <v>116</v>
      </c>
      <c r="BK201" s="172">
        <f>SUM(BK202:BK222)</f>
        <v>0</v>
      </c>
    </row>
    <row r="202" spans="1:65" s="2" customFormat="1" ht="24.15" customHeight="1">
      <c r="A202" s="36"/>
      <c r="B202" s="37"/>
      <c r="C202" s="175" t="s">
        <v>317</v>
      </c>
      <c r="D202" s="175" t="s">
        <v>118</v>
      </c>
      <c r="E202" s="176" t="s">
        <v>318</v>
      </c>
      <c r="F202" s="177" t="s">
        <v>319</v>
      </c>
      <c r="G202" s="178" t="s">
        <v>236</v>
      </c>
      <c r="H202" s="179">
        <v>4</v>
      </c>
      <c r="I202" s="180"/>
      <c r="J202" s="181">
        <f>ROUND(I202*H202,2)</f>
        <v>0</v>
      </c>
      <c r="K202" s="177" t="s">
        <v>122</v>
      </c>
      <c r="L202" s="41"/>
      <c r="M202" s="182" t="s">
        <v>19</v>
      </c>
      <c r="N202" s="183" t="s">
        <v>41</v>
      </c>
      <c r="O202" s="66"/>
      <c r="P202" s="184">
        <f>O202*H202</f>
        <v>0</v>
      </c>
      <c r="Q202" s="184">
        <v>0.09716</v>
      </c>
      <c r="R202" s="184">
        <f>Q202*H202</f>
        <v>0.38864</v>
      </c>
      <c r="S202" s="184">
        <v>0</v>
      </c>
      <c r="T202" s="185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123</v>
      </c>
      <c r="AT202" s="186" t="s">
        <v>118</v>
      </c>
      <c r="AU202" s="186" t="s">
        <v>80</v>
      </c>
      <c r="AY202" s="19" t="s">
        <v>116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9" t="s">
        <v>78</v>
      </c>
      <c r="BK202" s="187">
        <f>ROUND(I202*H202,2)</f>
        <v>0</v>
      </c>
      <c r="BL202" s="19" t="s">
        <v>123</v>
      </c>
      <c r="BM202" s="186" t="s">
        <v>320</v>
      </c>
    </row>
    <row r="203" spans="1:47" s="2" customFormat="1" ht="10.2">
      <c r="A203" s="36"/>
      <c r="B203" s="37"/>
      <c r="C203" s="38"/>
      <c r="D203" s="188" t="s">
        <v>125</v>
      </c>
      <c r="E203" s="38"/>
      <c r="F203" s="189" t="s">
        <v>321</v>
      </c>
      <c r="G203" s="38"/>
      <c r="H203" s="38"/>
      <c r="I203" s="190"/>
      <c r="J203" s="38"/>
      <c r="K203" s="38"/>
      <c r="L203" s="41"/>
      <c r="M203" s="191"/>
      <c r="N203" s="192"/>
      <c r="O203" s="66"/>
      <c r="P203" s="66"/>
      <c r="Q203" s="66"/>
      <c r="R203" s="66"/>
      <c r="S203" s="66"/>
      <c r="T203" s="67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125</v>
      </c>
      <c r="AU203" s="19" t="s">
        <v>80</v>
      </c>
    </row>
    <row r="204" spans="2:51" s="14" customFormat="1" ht="10.2">
      <c r="B204" s="205"/>
      <c r="C204" s="206"/>
      <c r="D204" s="195" t="s">
        <v>127</v>
      </c>
      <c r="E204" s="207" t="s">
        <v>19</v>
      </c>
      <c r="F204" s="208" t="s">
        <v>322</v>
      </c>
      <c r="G204" s="206"/>
      <c r="H204" s="207" t="s">
        <v>19</v>
      </c>
      <c r="I204" s="209"/>
      <c r="J204" s="206"/>
      <c r="K204" s="206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127</v>
      </c>
      <c r="AU204" s="214" t="s">
        <v>80</v>
      </c>
      <c r="AV204" s="14" t="s">
        <v>78</v>
      </c>
      <c r="AW204" s="14" t="s">
        <v>32</v>
      </c>
      <c r="AX204" s="14" t="s">
        <v>70</v>
      </c>
      <c r="AY204" s="214" t="s">
        <v>116</v>
      </c>
    </row>
    <row r="205" spans="2:51" s="13" customFormat="1" ht="10.2">
      <c r="B205" s="193"/>
      <c r="C205" s="194"/>
      <c r="D205" s="195" t="s">
        <v>127</v>
      </c>
      <c r="E205" s="196" t="s">
        <v>19</v>
      </c>
      <c r="F205" s="197" t="s">
        <v>123</v>
      </c>
      <c r="G205" s="194"/>
      <c r="H205" s="198">
        <v>4</v>
      </c>
      <c r="I205" s="199"/>
      <c r="J205" s="194"/>
      <c r="K205" s="194"/>
      <c r="L205" s="200"/>
      <c r="M205" s="201"/>
      <c r="N205" s="202"/>
      <c r="O205" s="202"/>
      <c r="P205" s="202"/>
      <c r="Q205" s="202"/>
      <c r="R205" s="202"/>
      <c r="S205" s="202"/>
      <c r="T205" s="203"/>
      <c r="AT205" s="204" t="s">
        <v>127</v>
      </c>
      <c r="AU205" s="204" t="s">
        <v>80</v>
      </c>
      <c r="AV205" s="13" t="s">
        <v>80</v>
      </c>
      <c r="AW205" s="13" t="s">
        <v>32</v>
      </c>
      <c r="AX205" s="13" t="s">
        <v>78</v>
      </c>
      <c r="AY205" s="204" t="s">
        <v>116</v>
      </c>
    </row>
    <row r="206" spans="1:65" s="2" customFormat="1" ht="24.15" customHeight="1">
      <c r="A206" s="36"/>
      <c r="B206" s="37"/>
      <c r="C206" s="226" t="s">
        <v>323</v>
      </c>
      <c r="D206" s="226" t="s">
        <v>239</v>
      </c>
      <c r="E206" s="227" t="s">
        <v>324</v>
      </c>
      <c r="F206" s="228" t="s">
        <v>325</v>
      </c>
      <c r="G206" s="229" t="s">
        <v>236</v>
      </c>
      <c r="H206" s="230">
        <v>4</v>
      </c>
      <c r="I206" s="231"/>
      <c r="J206" s="232">
        <f>ROUND(I206*H206,2)</f>
        <v>0</v>
      </c>
      <c r="K206" s="228" t="s">
        <v>19</v>
      </c>
      <c r="L206" s="233"/>
      <c r="M206" s="234" t="s">
        <v>19</v>
      </c>
      <c r="N206" s="235" t="s">
        <v>41</v>
      </c>
      <c r="O206" s="66"/>
      <c r="P206" s="184">
        <f>O206*H206</f>
        <v>0</v>
      </c>
      <c r="Q206" s="184">
        <v>0.052</v>
      </c>
      <c r="R206" s="184">
        <f>Q206*H206</f>
        <v>0.208</v>
      </c>
      <c r="S206" s="184">
        <v>0</v>
      </c>
      <c r="T206" s="185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6" t="s">
        <v>159</v>
      </c>
      <c r="AT206" s="186" t="s">
        <v>239</v>
      </c>
      <c r="AU206" s="186" t="s">
        <v>80</v>
      </c>
      <c r="AY206" s="19" t="s">
        <v>116</v>
      </c>
      <c r="BE206" s="187">
        <f>IF(N206="základní",J206,0)</f>
        <v>0</v>
      </c>
      <c r="BF206" s="187">
        <f>IF(N206="snížená",J206,0)</f>
        <v>0</v>
      </c>
      <c r="BG206" s="187">
        <f>IF(N206="zákl. přenesená",J206,0)</f>
        <v>0</v>
      </c>
      <c r="BH206" s="187">
        <f>IF(N206="sníž. přenesená",J206,0)</f>
        <v>0</v>
      </c>
      <c r="BI206" s="187">
        <f>IF(N206="nulová",J206,0)</f>
        <v>0</v>
      </c>
      <c r="BJ206" s="19" t="s">
        <v>78</v>
      </c>
      <c r="BK206" s="187">
        <f>ROUND(I206*H206,2)</f>
        <v>0</v>
      </c>
      <c r="BL206" s="19" t="s">
        <v>123</v>
      </c>
      <c r="BM206" s="186" t="s">
        <v>326</v>
      </c>
    </row>
    <row r="207" spans="1:65" s="2" customFormat="1" ht="16.5" customHeight="1">
      <c r="A207" s="36"/>
      <c r="B207" s="37"/>
      <c r="C207" s="175" t="s">
        <v>327</v>
      </c>
      <c r="D207" s="175" t="s">
        <v>118</v>
      </c>
      <c r="E207" s="176" t="s">
        <v>328</v>
      </c>
      <c r="F207" s="177" t="s">
        <v>329</v>
      </c>
      <c r="G207" s="178" t="s">
        <v>330</v>
      </c>
      <c r="H207" s="179">
        <v>2.5</v>
      </c>
      <c r="I207" s="180"/>
      <c r="J207" s="181">
        <f>ROUND(I207*H207,2)</f>
        <v>0</v>
      </c>
      <c r="K207" s="177" t="s">
        <v>19</v>
      </c>
      <c r="L207" s="41"/>
      <c r="M207" s="182" t="s">
        <v>19</v>
      </c>
      <c r="N207" s="183" t="s">
        <v>41</v>
      </c>
      <c r="O207" s="66"/>
      <c r="P207" s="184">
        <f>O207*H207</f>
        <v>0</v>
      </c>
      <c r="Q207" s="184">
        <v>0</v>
      </c>
      <c r="R207" s="184">
        <f>Q207*H207</f>
        <v>0</v>
      </c>
      <c r="S207" s="184">
        <v>0</v>
      </c>
      <c r="T207" s="185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6" t="s">
        <v>123</v>
      </c>
      <c r="AT207" s="186" t="s">
        <v>118</v>
      </c>
      <c r="AU207" s="186" t="s">
        <v>80</v>
      </c>
      <c r="AY207" s="19" t="s">
        <v>116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9" t="s">
        <v>78</v>
      </c>
      <c r="BK207" s="187">
        <f>ROUND(I207*H207,2)</f>
        <v>0</v>
      </c>
      <c r="BL207" s="19" t="s">
        <v>123</v>
      </c>
      <c r="BM207" s="186" t="s">
        <v>331</v>
      </c>
    </row>
    <row r="208" spans="1:65" s="2" customFormat="1" ht="16.5" customHeight="1">
      <c r="A208" s="36"/>
      <c r="B208" s="37"/>
      <c r="C208" s="175" t="s">
        <v>332</v>
      </c>
      <c r="D208" s="175" t="s">
        <v>118</v>
      </c>
      <c r="E208" s="176" t="s">
        <v>333</v>
      </c>
      <c r="F208" s="177" t="s">
        <v>334</v>
      </c>
      <c r="G208" s="178" t="s">
        <v>236</v>
      </c>
      <c r="H208" s="179">
        <v>4</v>
      </c>
      <c r="I208" s="180"/>
      <c r="J208" s="181">
        <f>ROUND(I208*H208,2)</f>
        <v>0</v>
      </c>
      <c r="K208" s="177" t="s">
        <v>122</v>
      </c>
      <c r="L208" s="41"/>
      <c r="M208" s="182" t="s">
        <v>19</v>
      </c>
      <c r="N208" s="183" t="s">
        <v>41</v>
      </c>
      <c r="O208" s="66"/>
      <c r="P208" s="184">
        <f>O208*H208</f>
        <v>0</v>
      </c>
      <c r="Q208" s="184">
        <v>0.001</v>
      </c>
      <c r="R208" s="184">
        <f>Q208*H208</f>
        <v>0.004</v>
      </c>
      <c r="S208" s="184">
        <v>0</v>
      </c>
      <c r="T208" s="185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6" t="s">
        <v>123</v>
      </c>
      <c r="AT208" s="186" t="s">
        <v>118</v>
      </c>
      <c r="AU208" s="186" t="s">
        <v>80</v>
      </c>
      <c r="AY208" s="19" t="s">
        <v>116</v>
      </c>
      <c r="BE208" s="187">
        <f>IF(N208="základní",J208,0)</f>
        <v>0</v>
      </c>
      <c r="BF208" s="187">
        <f>IF(N208="snížená",J208,0)</f>
        <v>0</v>
      </c>
      <c r="BG208" s="187">
        <f>IF(N208="zákl. přenesená",J208,0)</f>
        <v>0</v>
      </c>
      <c r="BH208" s="187">
        <f>IF(N208="sníž. přenesená",J208,0)</f>
        <v>0</v>
      </c>
      <c r="BI208" s="187">
        <f>IF(N208="nulová",J208,0)</f>
        <v>0</v>
      </c>
      <c r="BJ208" s="19" t="s">
        <v>78</v>
      </c>
      <c r="BK208" s="187">
        <f>ROUND(I208*H208,2)</f>
        <v>0</v>
      </c>
      <c r="BL208" s="19" t="s">
        <v>123</v>
      </c>
      <c r="BM208" s="186" t="s">
        <v>335</v>
      </c>
    </row>
    <row r="209" spans="1:47" s="2" customFormat="1" ht="10.2">
      <c r="A209" s="36"/>
      <c r="B209" s="37"/>
      <c r="C209" s="38"/>
      <c r="D209" s="188" t="s">
        <v>125</v>
      </c>
      <c r="E209" s="38"/>
      <c r="F209" s="189" t="s">
        <v>336</v>
      </c>
      <c r="G209" s="38"/>
      <c r="H209" s="38"/>
      <c r="I209" s="190"/>
      <c r="J209" s="38"/>
      <c r="K209" s="38"/>
      <c r="L209" s="41"/>
      <c r="M209" s="191"/>
      <c r="N209" s="192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125</v>
      </c>
      <c r="AU209" s="19" t="s">
        <v>80</v>
      </c>
    </row>
    <row r="210" spans="1:65" s="2" customFormat="1" ht="16.5" customHeight="1">
      <c r="A210" s="36"/>
      <c r="B210" s="37"/>
      <c r="C210" s="226" t="s">
        <v>337</v>
      </c>
      <c r="D210" s="226" t="s">
        <v>239</v>
      </c>
      <c r="E210" s="227" t="s">
        <v>338</v>
      </c>
      <c r="F210" s="228" t="s">
        <v>339</v>
      </c>
      <c r="G210" s="229" t="s">
        <v>236</v>
      </c>
      <c r="H210" s="230">
        <v>4</v>
      </c>
      <c r="I210" s="231"/>
      <c r="J210" s="232">
        <f>ROUND(I210*H210,2)</f>
        <v>0</v>
      </c>
      <c r="K210" s="228" t="s">
        <v>19</v>
      </c>
      <c r="L210" s="233"/>
      <c r="M210" s="234" t="s">
        <v>19</v>
      </c>
      <c r="N210" s="235" t="s">
        <v>41</v>
      </c>
      <c r="O210" s="66"/>
      <c r="P210" s="184">
        <f>O210*H210</f>
        <v>0</v>
      </c>
      <c r="Q210" s="184">
        <v>0.57</v>
      </c>
      <c r="R210" s="184">
        <f>Q210*H210</f>
        <v>2.28</v>
      </c>
      <c r="S210" s="184">
        <v>0</v>
      </c>
      <c r="T210" s="185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6" t="s">
        <v>159</v>
      </c>
      <c r="AT210" s="186" t="s">
        <v>239</v>
      </c>
      <c r="AU210" s="186" t="s">
        <v>80</v>
      </c>
      <c r="AY210" s="19" t="s">
        <v>116</v>
      </c>
      <c r="BE210" s="187">
        <f>IF(N210="základní",J210,0)</f>
        <v>0</v>
      </c>
      <c r="BF210" s="187">
        <f>IF(N210="snížená",J210,0)</f>
        <v>0</v>
      </c>
      <c r="BG210" s="187">
        <f>IF(N210="zákl. přenesená",J210,0)</f>
        <v>0</v>
      </c>
      <c r="BH210" s="187">
        <f>IF(N210="sníž. přenesená",J210,0)</f>
        <v>0</v>
      </c>
      <c r="BI210" s="187">
        <f>IF(N210="nulová",J210,0)</f>
        <v>0</v>
      </c>
      <c r="BJ210" s="19" t="s">
        <v>78</v>
      </c>
      <c r="BK210" s="187">
        <f>ROUND(I210*H210,2)</f>
        <v>0</v>
      </c>
      <c r="BL210" s="19" t="s">
        <v>123</v>
      </c>
      <c r="BM210" s="186" t="s">
        <v>340</v>
      </c>
    </row>
    <row r="211" spans="1:65" s="2" customFormat="1" ht="24.15" customHeight="1">
      <c r="A211" s="36"/>
      <c r="B211" s="37"/>
      <c r="C211" s="175" t="s">
        <v>341</v>
      </c>
      <c r="D211" s="175" t="s">
        <v>118</v>
      </c>
      <c r="E211" s="176" t="s">
        <v>342</v>
      </c>
      <c r="F211" s="177" t="s">
        <v>343</v>
      </c>
      <c r="G211" s="178" t="s">
        <v>236</v>
      </c>
      <c r="H211" s="179">
        <v>16</v>
      </c>
      <c r="I211" s="180"/>
      <c r="J211" s="181">
        <f>ROUND(I211*H211,2)</f>
        <v>0</v>
      </c>
      <c r="K211" s="177" t="s">
        <v>122</v>
      </c>
      <c r="L211" s="41"/>
      <c r="M211" s="182" t="s">
        <v>19</v>
      </c>
      <c r="N211" s="183" t="s">
        <v>41</v>
      </c>
      <c r="O211" s="66"/>
      <c r="P211" s="184">
        <f>O211*H211</f>
        <v>0</v>
      </c>
      <c r="Q211" s="184">
        <v>1E-05</v>
      </c>
      <c r="R211" s="184">
        <f>Q211*H211</f>
        <v>0.00016</v>
      </c>
      <c r="S211" s="184">
        <v>0</v>
      </c>
      <c r="T211" s="185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6" t="s">
        <v>123</v>
      </c>
      <c r="AT211" s="186" t="s">
        <v>118</v>
      </c>
      <c r="AU211" s="186" t="s">
        <v>80</v>
      </c>
      <c r="AY211" s="19" t="s">
        <v>116</v>
      </c>
      <c r="BE211" s="187">
        <f>IF(N211="základní",J211,0)</f>
        <v>0</v>
      </c>
      <c r="BF211" s="187">
        <f>IF(N211="snížená",J211,0)</f>
        <v>0</v>
      </c>
      <c r="BG211" s="187">
        <f>IF(N211="zákl. přenesená",J211,0)</f>
        <v>0</v>
      </c>
      <c r="BH211" s="187">
        <f>IF(N211="sníž. přenesená",J211,0)</f>
        <v>0</v>
      </c>
      <c r="BI211" s="187">
        <f>IF(N211="nulová",J211,0)</f>
        <v>0</v>
      </c>
      <c r="BJ211" s="19" t="s">
        <v>78</v>
      </c>
      <c r="BK211" s="187">
        <f>ROUND(I211*H211,2)</f>
        <v>0</v>
      </c>
      <c r="BL211" s="19" t="s">
        <v>123</v>
      </c>
      <c r="BM211" s="186" t="s">
        <v>344</v>
      </c>
    </row>
    <row r="212" spans="1:47" s="2" customFormat="1" ht="10.2">
      <c r="A212" s="36"/>
      <c r="B212" s="37"/>
      <c r="C212" s="38"/>
      <c r="D212" s="188" t="s">
        <v>125</v>
      </c>
      <c r="E212" s="38"/>
      <c r="F212" s="189" t="s">
        <v>345</v>
      </c>
      <c r="G212" s="38"/>
      <c r="H212" s="38"/>
      <c r="I212" s="190"/>
      <c r="J212" s="38"/>
      <c r="K212" s="38"/>
      <c r="L212" s="41"/>
      <c r="M212" s="191"/>
      <c r="N212" s="192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125</v>
      </c>
      <c r="AU212" s="19" t="s">
        <v>80</v>
      </c>
    </row>
    <row r="213" spans="2:51" s="14" customFormat="1" ht="10.2">
      <c r="B213" s="205"/>
      <c r="C213" s="206"/>
      <c r="D213" s="195" t="s">
        <v>127</v>
      </c>
      <c r="E213" s="207" t="s">
        <v>19</v>
      </c>
      <c r="F213" s="208" t="s">
        <v>346</v>
      </c>
      <c r="G213" s="206"/>
      <c r="H213" s="207" t="s">
        <v>19</v>
      </c>
      <c r="I213" s="209"/>
      <c r="J213" s="206"/>
      <c r="K213" s="206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127</v>
      </c>
      <c r="AU213" s="214" t="s">
        <v>80</v>
      </c>
      <c r="AV213" s="14" t="s">
        <v>78</v>
      </c>
      <c r="AW213" s="14" t="s">
        <v>32</v>
      </c>
      <c r="AX213" s="14" t="s">
        <v>70</v>
      </c>
      <c r="AY213" s="214" t="s">
        <v>116</v>
      </c>
    </row>
    <row r="214" spans="2:51" s="13" customFormat="1" ht="10.2">
      <c r="B214" s="193"/>
      <c r="C214" s="194"/>
      <c r="D214" s="195" t="s">
        <v>127</v>
      </c>
      <c r="E214" s="196" t="s">
        <v>19</v>
      </c>
      <c r="F214" s="197" t="s">
        <v>347</v>
      </c>
      <c r="G214" s="194"/>
      <c r="H214" s="198">
        <v>16</v>
      </c>
      <c r="I214" s="199"/>
      <c r="J214" s="194"/>
      <c r="K214" s="194"/>
      <c r="L214" s="200"/>
      <c r="M214" s="201"/>
      <c r="N214" s="202"/>
      <c r="O214" s="202"/>
      <c r="P214" s="202"/>
      <c r="Q214" s="202"/>
      <c r="R214" s="202"/>
      <c r="S214" s="202"/>
      <c r="T214" s="203"/>
      <c r="AT214" s="204" t="s">
        <v>127</v>
      </c>
      <c r="AU214" s="204" t="s">
        <v>80</v>
      </c>
      <c r="AV214" s="13" t="s">
        <v>80</v>
      </c>
      <c r="AW214" s="13" t="s">
        <v>32</v>
      </c>
      <c r="AX214" s="13" t="s">
        <v>78</v>
      </c>
      <c r="AY214" s="204" t="s">
        <v>116</v>
      </c>
    </row>
    <row r="215" spans="1:65" s="2" customFormat="1" ht="21.75" customHeight="1">
      <c r="A215" s="36"/>
      <c r="B215" s="37"/>
      <c r="C215" s="175" t="s">
        <v>348</v>
      </c>
      <c r="D215" s="175" t="s">
        <v>118</v>
      </c>
      <c r="E215" s="176" t="s">
        <v>349</v>
      </c>
      <c r="F215" s="177" t="s">
        <v>350</v>
      </c>
      <c r="G215" s="178" t="s">
        <v>236</v>
      </c>
      <c r="H215" s="179">
        <v>16</v>
      </c>
      <c r="I215" s="180"/>
      <c r="J215" s="181">
        <f>ROUND(I215*H215,2)</f>
        <v>0</v>
      </c>
      <c r="K215" s="177" t="s">
        <v>122</v>
      </c>
      <c r="L215" s="41"/>
      <c r="M215" s="182" t="s">
        <v>19</v>
      </c>
      <c r="N215" s="183" t="s">
        <v>41</v>
      </c>
      <c r="O215" s="66"/>
      <c r="P215" s="184">
        <f>O215*H215</f>
        <v>0</v>
      </c>
      <c r="Q215" s="184">
        <v>3E-05</v>
      </c>
      <c r="R215" s="184">
        <f>Q215*H215</f>
        <v>0.00048</v>
      </c>
      <c r="S215" s="184">
        <v>0</v>
      </c>
      <c r="T215" s="185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6" t="s">
        <v>123</v>
      </c>
      <c r="AT215" s="186" t="s">
        <v>118</v>
      </c>
      <c r="AU215" s="186" t="s">
        <v>80</v>
      </c>
      <c r="AY215" s="19" t="s">
        <v>116</v>
      </c>
      <c r="BE215" s="187">
        <f>IF(N215="základní",J215,0)</f>
        <v>0</v>
      </c>
      <c r="BF215" s="187">
        <f>IF(N215="snížená",J215,0)</f>
        <v>0</v>
      </c>
      <c r="BG215" s="187">
        <f>IF(N215="zákl. přenesená",J215,0)</f>
        <v>0</v>
      </c>
      <c r="BH215" s="187">
        <f>IF(N215="sníž. přenesená",J215,0)</f>
        <v>0</v>
      </c>
      <c r="BI215" s="187">
        <f>IF(N215="nulová",J215,0)</f>
        <v>0</v>
      </c>
      <c r="BJ215" s="19" t="s">
        <v>78</v>
      </c>
      <c r="BK215" s="187">
        <f>ROUND(I215*H215,2)</f>
        <v>0</v>
      </c>
      <c r="BL215" s="19" t="s">
        <v>123</v>
      </c>
      <c r="BM215" s="186" t="s">
        <v>351</v>
      </c>
    </row>
    <row r="216" spans="1:47" s="2" customFormat="1" ht="10.2">
      <c r="A216" s="36"/>
      <c r="B216" s="37"/>
      <c r="C216" s="38"/>
      <c r="D216" s="188" t="s">
        <v>125</v>
      </c>
      <c r="E216" s="38"/>
      <c r="F216" s="189" t="s">
        <v>352</v>
      </c>
      <c r="G216" s="38"/>
      <c r="H216" s="38"/>
      <c r="I216" s="190"/>
      <c r="J216" s="38"/>
      <c r="K216" s="38"/>
      <c r="L216" s="41"/>
      <c r="M216" s="191"/>
      <c r="N216" s="192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125</v>
      </c>
      <c r="AU216" s="19" t="s">
        <v>80</v>
      </c>
    </row>
    <row r="217" spans="1:65" s="2" customFormat="1" ht="37.8" customHeight="1">
      <c r="A217" s="36"/>
      <c r="B217" s="37"/>
      <c r="C217" s="175" t="s">
        <v>353</v>
      </c>
      <c r="D217" s="175" t="s">
        <v>118</v>
      </c>
      <c r="E217" s="176" t="s">
        <v>354</v>
      </c>
      <c r="F217" s="177" t="s">
        <v>355</v>
      </c>
      <c r="G217" s="178" t="s">
        <v>121</v>
      </c>
      <c r="H217" s="179">
        <v>57.656</v>
      </c>
      <c r="I217" s="180"/>
      <c r="J217" s="181">
        <f>ROUND(I217*H217,2)</f>
        <v>0</v>
      </c>
      <c r="K217" s="177" t="s">
        <v>122</v>
      </c>
      <c r="L217" s="41"/>
      <c r="M217" s="182" t="s">
        <v>19</v>
      </c>
      <c r="N217" s="183" t="s">
        <v>41</v>
      </c>
      <c r="O217" s="66"/>
      <c r="P217" s="184">
        <f>O217*H217</f>
        <v>0</v>
      </c>
      <c r="Q217" s="184">
        <v>0</v>
      </c>
      <c r="R217" s="184">
        <f>Q217*H217</f>
        <v>0</v>
      </c>
      <c r="S217" s="184">
        <v>0</v>
      </c>
      <c r="T217" s="185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6" t="s">
        <v>123</v>
      </c>
      <c r="AT217" s="186" t="s">
        <v>118</v>
      </c>
      <c r="AU217" s="186" t="s">
        <v>80</v>
      </c>
      <c r="AY217" s="19" t="s">
        <v>116</v>
      </c>
      <c r="BE217" s="187">
        <f>IF(N217="základní",J217,0)</f>
        <v>0</v>
      </c>
      <c r="BF217" s="187">
        <f>IF(N217="snížená",J217,0)</f>
        <v>0</v>
      </c>
      <c r="BG217" s="187">
        <f>IF(N217="zákl. přenesená",J217,0)</f>
        <v>0</v>
      </c>
      <c r="BH217" s="187">
        <f>IF(N217="sníž. přenesená",J217,0)</f>
        <v>0</v>
      </c>
      <c r="BI217" s="187">
        <f>IF(N217="nulová",J217,0)</f>
        <v>0</v>
      </c>
      <c r="BJ217" s="19" t="s">
        <v>78</v>
      </c>
      <c r="BK217" s="187">
        <f>ROUND(I217*H217,2)</f>
        <v>0</v>
      </c>
      <c r="BL217" s="19" t="s">
        <v>123</v>
      </c>
      <c r="BM217" s="186" t="s">
        <v>356</v>
      </c>
    </row>
    <row r="218" spans="1:47" s="2" customFormat="1" ht="10.2">
      <c r="A218" s="36"/>
      <c r="B218" s="37"/>
      <c r="C218" s="38"/>
      <c r="D218" s="188" t="s">
        <v>125</v>
      </c>
      <c r="E218" s="38"/>
      <c r="F218" s="189" t="s">
        <v>357</v>
      </c>
      <c r="G218" s="38"/>
      <c r="H218" s="38"/>
      <c r="I218" s="190"/>
      <c r="J218" s="38"/>
      <c r="K218" s="38"/>
      <c r="L218" s="41"/>
      <c r="M218" s="191"/>
      <c r="N218" s="192"/>
      <c r="O218" s="66"/>
      <c r="P218" s="66"/>
      <c r="Q218" s="66"/>
      <c r="R218" s="66"/>
      <c r="S218" s="66"/>
      <c r="T218" s="67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9" t="s">
        <v>125</v>
      </c>
      <c r="AU218" s="19" t="s">
        <v>80</v>
      </c>
    </row>
    <row r="219" spans="2:51" s="13" customFormat="1" ht="10.2">
      <c r="B219" s="193"/>
      <c r="C219" s="194"/>
      <c r="D219" s="195" t="s">
        <v>127</v>
      </c>
      <c r="E219" s="196" t="s">
        <v>19</v>
      </c>
      <c r="F219" s="197" t="s">
        <v>358</v>
      </c>
      <c r="G219" s="194"/>
      <c r="H219" s="198">
        <v>57.656</v>
      </c>
      <c r="I219" s="199"/>
      <c r="J219" s="194"/>
      <c r="K219" s="194"/>
      <c r="L219" s="200"/>
      <c r="M219" s="201"/>
      <c r="N219" s="202"/>
      <c r="O219" s="202"/>
      <c r="P219" s="202"/>
      <c r="Q219" s="202"/>
      <c r="R219" s="202"/>
      <c r="S219" s="202"/>
      <c r="T219" s="203"/>
      <c r="AT219" s="204" t="s">
        <v>127</v>
      </c>
      <c r="AU219" s="204" t="s">
        <v>80</v>
      </c>
      <c r="AV219" s="13" t="s">
        <v>80</v>
      </c>
      <c r="AW219" s="13" t="s">
        <v>32</v>
      </c>
      <c r="AX219" s="13" t="s">
        <v>78</v>
      </c>
      <c r="AY219" s="204" t="s">
        <v>116</v>
      </c>
    </row>
    <row r="220" spans="1:65" s="2" customFormat="1" ht="37.8" customHeight="1">
      <c r="A220" s="36"/>
      <c r="B220" s="37"/>
      <c r="C220" s="175" t="s">
        <v>359</v>
      </c>
      <c r="D220" s="175" t="s">
        <v>118</v>
      </c>
      <c r="E220" s="176" t="s">
        <v>360</v>
      </c>
      <c r="F220" s="177" t="s">
        <v>361</v>
      </c>
      <c r="G220" s="178" t="s">
        <v>121</v>
      </c>
      <c r="H220" s="179">
        <v>6.344</v>
      </c>
      <c r="I220" s="180"/>
      <c r="J220" s="181">
        <f>ROUND(I220*H220,2)</f>
        <v>0</v>
      </c>
      <c r="K220" s="177" t="s">
        <v>122</v>
      </c>
      <c r="L220" s="41"/>
      <c r="M220" s="182" t="s">
        <v>19</v>
      </c>
      <c r="N220" s="183" t="s">
        <v>41</v>
      </c>
      <c r="O220" s="66"/>
      <c r="P220" s="184">
        <f>O220*H220</f>
        <v>0</v>
      </c>
      <c r="Q220" s="184">
        <v>0</v>
      </c>
      <c r="R220" s="184">
        <f>Q220*H220</f>
        <v>0</v>
      </c>
      <c r="S220" s="184">
        <v>0</v>
      </c>
      <c r="T220" s="185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6" t="s">
        <v>123</v>
      </c>
      <c r="AT220" s="186" t="s">
        <v>118</v>
      </c>
      <c r="AU220" s="186" t="s">
        <v>80</v>
      </c>
      <c r="AY220" s="19" t="s">
        <v>116</v>
      </c>
      <c r="BE220" s="187">
        <f>IF(N220="základní",J220,0)</f>
        <v>0</v>
      </c>
      <c r="BF220" s="187">
        <f>IF(N220="snížená",J220,0)</f>
        <v>0</v>
      </c>
      <c r="BG220" s="187">
        <f>IF(N220="zákl. přenesená",J220,0)</f>
        <v>0</v>
      </c>
      <c r="BH220" s="187">
        <f>IF(N220="sníž. přenesená",J220,0)</f>
        <v>0</v>
      </c>
      <c r="BI220" s="187">
        <f>IF(N220="nulová",J220,0)</f>
        <v>0</v>
      </c>
      <c r="BJ220" s="19" t="s">
        <v>78</v>
      </c>
      <c r="BK220" s="187">
        <f>ROUND(I220*H220,2)</f>
        <v>0</v>
      </c>
      <c r="BL220" s="19" t="s">
        <v>123</v>
      </c>
      <c r="BM220" s="186" t="s">
        <v>362</v>
      </c>
    </row>
    <row r="221" spans="1:47" s="2" customFormat="1" ht="10.2">
      <c r="A221" s="36"/>
      <c r="B221" s="37"/>
      <c r="C221" s="38"/>
      <c r="D221" s="188" t="s">
        <v>125</v>
      </c>
      <c r="E221" s="38"/>
      <c r="F221" s="189" t="s">
        <v>363</v>
      </c>
      <c r="G221" s="38"/>
      <c r="H221" s="38"/>
      <c r="I221" s="190"/>
      <c r="J221" s="38"/>
      <c r="K221" s="38"/>
      <c r="L221" s="41"/>
      <c r="M221" s="191"/>
      <c r="N221" s="192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125</v>
      </c>
      <c r="AU221" s="19" t="s">
        <v>80</v>
      </c>
    </row>
    <row r="222" spans="2:51" s="13" customFormat="1" ht="10.2">
      <c r="B222" s="193"/>
      <c r="C222" s="194"/>
      <c r="D222" s="195" t="s">
        <v>127</v>
      </c>
      <c r="E222" s="196" t="s">
        <v>19</v>
      </c>
      <c r="F222" s="197" t="s">
        <v>140</v>
      </c>
      <c r="G222" s="194"/>
      <c r="H222" s="198">
        <v>6.344</v>
      </c>
      <c r="I222" s="199"/>
      <c r="J222" s="194"/>
      <c r="K222" s="194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127</v>
      </c>
      <c r="AU222" s="204" t="s">
        <v>80</v>
      </c>
      <c r="AV222" s="13" t="s">
        <v>80</v>
      </c>
      <c r="AW222" s="13" t="s">
        <v>32</v>
      </c>
      <c r="AX222" s="13" t="s">
        <v>78</v>
      </c>
      <c r="AY222" s="204" t="s">
        <v>116</v>
      </c>
    </row>
    <row r="223" spans="2:63" s="12" customFormat="1" ht="22.8" customHeight="1">
      <c r="B223" s="159"/>
      <c r="C223" s="160"/>
      <c r="D223" s="161" t="s">
        <v>69</v>
      </c>
      <c r="E223" s="173" t="s">
        <v>364</v>
      </c>
      <c r="F223" s="173" t="s">
        <v>365</v>
      </c>
      <c r="G223" s="160"/>
      <c r="H223" s="160"/>
      <c r="I223" s="163"/>
      <c r="J223" s="174">
        <f>BK223</f>
        <v>0</v>
      </c>
      <c r="K223" s="160"/>
      <c r="L223" s="165"/>
      <c r="M223" s="166"/>
      <c r="N223" s="167"/>
      <c r="O223" s="167"/>
      <c r="P223" s="168">
        <f>SUM(P224:P278)</f>
        <v>0</v>
      </c>
      <c r="Q223" s="167"/>
      <c r="R223" s="168">
        <f>SUM(R224:R278)</f>
        <v>0</v>
      </c>
      <c r="S223" s="167"/>
      <c r="T223" s="169">
        <f>SUM(T224:T278)</f>
        <v>0</v>
      </c>
      <c r="AR223" s="170" t="s">
        <v>78</v>
      </c>
      <c r="AT223" s="171" t="s">
        <v>69</v>
      </c>
      <c r="AU223" s="171" t="s">
        <v>78</v>
      </c>
      <c r="AY223" s="170" t="s">
        <v>116</v>
      </c>
      <c r="BK223" s="172">
        <f>SUM(BK224:BK278)</f>
        <v>0</v>
      </c>
    </row>
    <row r="224" spans="1:65" s="2" customFormat="1" ht="21.75" customHeight="1">
      <c r="A224" s="36"/>
      <c r="B224" s="37"/>
      <c r="C224" s="175" t="s">
        <v>366</v>
      </c>
      <c r="D224" s="175" t="s">
        <v>118</v>
      </c>
      <c r="E224" s="176" t="s">
        <v>367</v>
      </c>
      <c r="F224" s="177" t="s">
        <v>368</v>
      </c>
      <c r="G224" s="178" t="s">
        <v>212</v>
      </c>
      <c r="H224" s="179">
        <v>29.805</v>
      </c>
      <c r="I224" s="180"/>
      <c r="J224" s="181">
        <f>ROUND(I224*H224,2)</f>
        <v>0</v>
      </c>
      <c r="K224" s="177" t="s">
        <v>122</v>
      </c>
      <c r="L224" s="41"/>
      <c r="M224" s="182" t="s">
        <v>19</v>
      </c>
      <c r="N224" s="183" t="s">
        <v>41</v>
      </c>
      <c r="O224" s="66"/>
      <c r="P224" s="184">
        <f>O224*H224</f>
        <v>0</v>
      </c>
      <c r="Q224" s="184">
        <v>0</v>
      </c>
      <c r="R224" s="184">
        <f>Q224*H224</f>
        <v>0</v>
      </c>
      <c r="S224" s="184">
        <v>0</v>
      </c>
      <c r="T224" s="185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6" t="s">
        <v>123</v>
      </c>
      <c r="AT224" s="186" t="s">
        <v>118</v>
      </c>
      <c r="AU224" s="186" t="s">
        <v>80</v>
      </c>
      <c r="AY224" s="19" t="s">
        <v>116</v>
      </c>
      <c r="BE224" s="187">
        <f>IF(N224="základní",J224,0)</f>
        <v>0</v>
      </c>
      <c r="BF224" s="187">
        <f>IF(N224="snížená",J224,0)</f>
        <v>0</v>
      </c>
      <c r="BG224" s="187">
        <f>IF(N224="zákl. přenesená",J224,0)</f>
        <v>0</v>
      </c>
      <c r="BH224" s="187">
        <f>IF(N224="sníž. přenesená",J224,0)</f>
        <v>0</v>
      </c>
      <c r="BI224" s="187">
        <f>IF(N224="nulová",J224,0)</f>
        <v>0</v>
      </c>
      <c r="BJ224" s="19" t="s">
        <v>78</v>
      </c>
      <c r="BK224" s="187">
        <f>ROUND(I224*H224,2)</f>
        <v>0</v>
      </c>
      <c r="BL224" s="19" t="s">
        <v>123</v>
      </c>
      <c r="BM224" s="186" t="s">
        <v>369</v>
      </c>
    </row>
    <row r="225" spans="1:47" s="2" customFormat="1" ht="10.2">
      <c r="A225" s="36"/>
      <c r="B225" s="37"/>
      <c r="C225" s="38"/>
      <c r="D225" s="188" t="s">
        <v>125</v>
      </c>
      <c r="E225" s="38"/>
      <c r="F225" s="189" t="s">
        <v>370</v>
      </c>
      <c r="G225" s="38"/>
      <c r="H225" s="38"/>
      <c r="I225" s="190"/>
      <c r="J225" s="38"/>
      <c r="K225" s="38"/>
      <c r="L225" s="41"/>
      <c r="M225" s="191"/>
      <c r="N225" s="192"/>
      <c r="O225" s="66"/>
      <c r="P225" s="66"/>
      <c r="Q225" s="66"/>
      <c r="R225" s="66"/>
      <c r="S225" s="66"/>
      <c r="T225" s="67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9" t="s">
        <v>125</v>
      </c>
      <c r="AU225" s="19" t="s">
        <v>80</v>
      </c>
    </row>
    <row r="226" spans="2:51" s="14" customFormat="1" ht="10.2">
      <c r="B226" s="205"/>
      <c r="C226" s="206"/>
      <c r="D226" s="195" t="s">
        <v>127</v>
      </c>
      <c r="E226" s="207" t="s">
        <v>19</v>
      </c>
      <c r="F226" s="208" t="s">
        <v>371</v>
      </c>
      <c r="G226" s="206"/>
      <c r="H226" s="207" t="s">
        <v>19</v>
      </c>
      <c r="I226" s="209"/>
      <c r="J226" s="206"/>
      <c r="K226" s="206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127</v>
      </c>
      <c r="AU226" s="214" t="s">
        <v>80</v>
      </c>
      <c r="AV226" s="14" t="s">
        <v>78</v>
      </c>
      <c r="AW226" s="14" t="s">
        <v>32</v>
      </c>
      <c r="AX226" s="14" t="s">
        <v>70</v>
      </c>
      <c r="AY226" s="214" t="s">
        <v>116</v>
      </c>
    </row>
    <row r="227" spans="2:51" s="14" customFormat="1" ht="10.2">
      <c r="B227" s="205"/>
      <c r="C227" s="206"/>
      <c r="D227" s="195" t="s">
        <v>127</v>
      </c>
      <c r="E227" s="207" t="s">
        <v>19</v>
      </c>
      <c r="F227" s="208" t="s">
        <v>372</v>
      </c>
      <c r="G227" s="206"/>
      <c r="H227" s="207" t="s">
        <v>19</v>
      </c>
      <c r="I227" s="209"/>
      <c r="J227" s="206"/>
      <c r="K227" s="206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127</v>
      </c>
      <c r="AU227" s="214" t="s">
        <v>80</v>
      </c>
      <c r="AV227" s="14" t="s">
        <v>78</v>
      </c>
      <c r="AW227" s="14" t="s">
        <v>32</v>
      </c>
      <c r="AX227" s="14" t="s">
        <v>70</v>
      </c>
      <c r="AY227" s="214" t="s">
        <v>116</v>
      </c>
    </row>
    <row r="228" spans="2:51" s="13" customFormat="1" ht="10.2">
      <c r="B228" s="193"/>
      <c r="C228" s="194"/>
      <c r="D228" s="195" t="s">
        <v>127</v>
      </c>
      <c r="E228" s="196" t="s">
        <v>19</v>
      </c>
      <c r="F228" s="197" t="s">
        <v>373</v>
      </c>
      <c r="G228" s="194"/>
      <c r="H228" s="198">
        <v>13.549</v>
      </c>
      <c r="I228" s="199"/>
      <c r="J228" s="194"/>
      <c r="K228" s="194"/>
      <c r="L228" s="200"/>
      <c r="M228" s="201"/>
      <c r="N228" s="202"/>
      <c r="O228" s="202"/>
      <c r="P228" s="202"/>
      <c r="Q228" s="202"/>
      <c r="R228" s="202"/>
      <c r="S228" s="202"/>
      <c r="T228" s="203"/>
      <c r="AT228" s="204" t="s">
        <v>127</v>
      </c>
      <c r="AU228" s="204" t="s">
        <v>80</v>
      </c>
      <c r="AV228" s="13" t="s">
        <v>80</v>
      </c>
      <c r="AW228" s="13" t="s">
        <v>32</v>
      </c>
      <c r="AX228" s="13" t="s">
        <v>70</v>
      </c>
      <c r="AY228" s="204" t="s">
        <v>116</v>
      </c>
    </row>
    <row r="229" spans="2:51" s="14" customFormat="1" ht="10.2">
      <c r="B229" s="205"/>
      <c r="C229" s="206"/>
      <c r="D229" s="195" t="s">
        <v>127</v>
      </c>
      <c r="E229" s="207" t="s">
        <v>19</v>
      </c>
      <c r="F229" s="208" t="s">
        <v>374</v>
      </c>
      <c r="G229" s="206"/>
      <c r="H229" s="207" t="s">
        <v>19</v>
      </c>
      <c r="I229" s="209"/>
      <c r="J229" s="206"/>
      <c r="K229" s="206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127</v>
      </c>
      <c r="AU229" s="214" t="s">
        <v>80</v>
      </c>
      <c r="AV229" s="14" t="s">
        <v>78</v>
      </c>
      <c r="AW229" s="14" t="s">
        <v>32</v>
      </c>
      <c r="AX229" s="14" t="s">
        <v>70</v>
      </c>
      <c r="AY229" s="214" t="s">
        <v>116</v>
      </c>
    </row>
    <row r="230" spans="2:51" s="13" customFormat="1" ht="10.2">
      <c r="B230" s="193"/>
      <c r="C230" s="194"/>
      <c r="D230" s="195" t="s">
        <v>127</v>
      </c>
      <c r="E230" s="196" t="s">
        <v>19</v>
      </c>
      <c r="F230" s="197" t="s">
        <v>375</v>
      </c>
      <c r="G230" s="194"/>
      <c r="H230" s="198">
        <v>2.03</v>
      </c>
      <c r="I230" s="199"/>
      <c r="J230" s="194"/>
      <c r="K230" s="194"/>
      <c r="L230" s="200"/>
      <c r="M230" s="201"/>
      <c r="N230" s="202"/>
      <c r="O230" s="202"/>
      <c r="P230" s="202"/>
      <c r="Q230" s="202"/>
      <c r="R230" s="202"/>
      <c r="S230" s="202"/>
      <c r="T230" s="203"/>
      <c r="AT230" s="204" t="s">
        <v>127</v>
      </c>
      <c r="AU230" s="204" t="s">
        <v>80</v>
      </c>
      <c r="AV230" s="13" t="s">
        <v>80</v>
      </c>
      <c r="AW230" s="13" t="s">
        <v>32</v>
      </c>
      <c r="AX230" s="13" t="s">
        <v>70</v>
      </c>
      <c r="AY230" s="204" t="s">
        <v>116</v>
      </c>
    </row>
    <row r="231" spans="2:51" s="16" customFormat="1" ht="10.2">
      <c r="B231" s="236"/>
      <c r="C231" s="237"/>
      <c r="D231" s="195" t="s">
        <v>127</v>
      </c>
      <c r="E231" s="238" t="s">
        <v>19</v>
      </c>
      <c r="F231" s="239" t="s">
        <v>376</v>
      </c>
      <c r="G231" s="237"/>
      <c r="H231" s="240">
        <v>15.579</v>
      </c>
      <c r="I231" s="241"/>
      <c r="J231" s="237"/>
      <c r="K231" s="237"/>
      <c r="L231" s="242"/>
      <c r="M231" s="243"/>
      <c r="N231" s="244"/>
      <c r="O231" s="244"/>
      <c r="P231" s="244"/>
      <c r="Q231" s="244"/>
      <c r="R231" s="244"/>
      <c r="S231" s="244"/>
      <c r="T231" s="245"/>
      <c r="AT231" s="246" t="s">
        <v>127</v>
      </c>
      <c r="AU231" s="246" t="s">
        <v>80</v>
      </c>
      <c r="AV231" s="16" t="s">
        <v>133</v>
      </c>
      <c r="AW231" s="16" t="s">
        <v>32</v>
      </c>
      <c r="AX231" s="16" t="s">
        <v>70</v>
      </c>
      <c r="AY231" s="246" t="s">
        <v>116</v>
      </c>
    </row>
    <row r="232" spans="2:51" s="14" customFormat="1" ht="10.2">
      <c r="B232" s="205"/>
      <c r="C232" s="206"/>
      <c r="D232" s="195" t="s">
        <v>127</v>
      </c>
      <c r="E232" s="207" t="s">
        <v>19</v>
      </c>
      <c r="F232" s="208" t="s">
        <v>377</v>
      </c>
      <c r="G232" s="206"/>
      <c r="H232" s="207" t="s">
        <v>19</v>
      </c>
      <c r="I232" s="209"/>
      <c r="J232" s="206"/>
      <c r="K232" s="206"/>
      <c r="L232" s="210"/>
      <c r="M232" s="211"/>
      <c r="N232" s="212"/>
      <c r="O232" s="212"/>
      <c r="P232" s="212"/>
      <c r="Q232" s="212"/>
      <c r="R232" s="212"/>
      <c r="S232" s="212"/>
      <c r="T232" s="213"/>
      <c r="AT232" s="214" t="s">
        <v>127</v>
      </c>
      <c r="AU232" s="214" t="s">
        <v>80</v>
      </c>
      <c r="AV232" s="14" t="s">
        <v>78</v>
      </c>
      <c r="AW232" s="14" t="s">
        <v>32</v>
      </c>
      <c r="AX232" s="14" t="s">
        <v>70</v>
      </c>
      <c r="AY232" s="214" t="s">
        <v>116</v>
      </c>
    </row>
    <row r="233" spans="2:51" s="14" customFormat="1" ht="10.2">
      <c r="B233" s="205"/>
      <c r="C233" s="206"/>
      <c r="D233" s="195" t="s">
        <v>127</v>
      </c>
      <c r="E233" s="207" t="s">
        <v>19</v>
      </c>
      <c r="F233" s="208" t="s">
        <v>372</v>
      </c>
      <c r="G233" s="206"/>
      <c r="H233" s="207" t="s">
        <v>19</v>
      </c>
      <c r="I233" s="209"/>
      <c r="J233" s="206"/>
      <c r="K233" s="206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127</v>
      </c>
      <c r="AU233" s="214" t="s">
        <v>80</v>
      </c>
      <c r="AV233" s="14" t="s">
        <v>78</v>
      </c>
      <c r="AW233" s="14" t="s">
        <v>32</v>
      </c>
      <c r="AX233" s="14" t="s">
        <v>70</v>
      </c>
      <c r="AY233" s="214" t="s">
        <v>116</v>
      </c>
    </row>
    <row r="234" spans="2:51" s="13" customFormat="1" ht="10.2">
      <c r="B234" s="193"/>
      <c r="C234" s="194"/>
      <c r="D234" s="195" t="s">
        <v>127</v>
      </c>
      <c r="E234" s="196" t="s">
        <v>19</v>
      </c>
      <c r="F234" s="197" t="s">
        <v>378</v>
      </c>
      <c r="G234" s="194"/>
      <c r="H234" s="198">
        <v>12.196</v>
      </c>
      <c r="I234" s="199"/>
      <c r="J234" s="194"/>
      <c r="K234" s="194"/>
      <c r="L234" s="200"/>
      <c r="M234" s="201"/>
      <c r="N234" s="202"/>
      <c r="O234" s="202"/>
      <c r="P234" s="202"/>
      <c r="Q234" s="202"/>
      <c r="R234" s="202"/>
      <c r="S234" s="202"/>
      <c r="T234" s="203"/>
      <c r="AT234" s="204" t="s">
        <v>127</v>
      </c>
      <c r="AU234" s="204" t="s">
        <v>80</v>
      </c>
      <c r="AV234" s="13" t="s">
        <v>80</v>
      </c>
      <c r="AW234" s="13" t="s">
        <v>32</v>
      </c>
      <c r="AX234" s="13" t="s">
        <v>70</v>
      </c>
      <c r="AY234" s="204" t="s">
        <v>116</v>
      </c>
    </row>
    <row r="235" spans="2:51" s="14" customFormat="1" ht="10.2">
      <c r="B235" s="205"/>
      <c r="C235" s="206"/>
      <c r="D235" s="195" t="s">
        <v>127</v>
      </c>
      <c r="E235" s="207" t="s">
        <v>19</v>
      </c>
      <c r="F235" s="208" t="s">
        <v>374</v>
      </c>
      <c r="G235" s="206"/>
      <c r="H235" s="207" t="s">
        <v>19</v>
      </c>
      <c r="I235" s="209"/>
      <c r="J235" s="206"/>
      <c r="K235" s="206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127</v>
      </c>
      <c r="AU235" s="214" t="s">
        <v>80</v>
      </c>
      <c r="AV235" s="14" t="s">
        <v>78</v>
      </c>
      <c r="AW235" s="14" t="s">
        <v>32</v>
      </c>
      <c r="AX235" s="14" t="s">
        <v>70</v>
      </c>
      <c r="AY235" s="214" t="s">
        <v>116</v>
      </c>
    </row>
    <row r="236" spans="2:51" s="13" customFormat="1" ht="10.2">
      <c r="B236" s="193"/>
      <c r="C236" s="194"/>
      <c r="D236" s="195" t="s">
        <v>127</v>
      </c>
      <c r="E236" s="196" t="s">
        <v>19</v>
      </c>
      <c r="F236" s="197" t="s">
        <v>375</v>
      </c>
      <c r="G236" s="194"/>
      <c r="H236" s="198">
        <v>2.03</v>
      </c>
      <c r="I236" s="199"/>
      <c r="J236" s="194"/>
      <c r="K236" s="194"/>
      <c r="L236" s="200"/>
      <c r="M236" s="201"/>
      <c r="N236" s="202"/>
      <c r="O236" s="202"/>
      <c r="P236" s="202"/>
      <c r="Q236" s="202"/>
      <c r="R236" s="202"/>
      <c r="S236" s="202"/>
      <c r="T236" s="203"/>
      <c r="AT236" s="204" t="s">
        <v>127</v>
      </c>
      <c r="AU236" s="204" t="s">
        <v>80</v>
      </c>
      <c r="AV236" s="13" t="s">
        <v>80</v>
      </c>
      <c r="AW236" s="13" t="s">
        <v>32</v>
      </c>
      <c r="AX236" s="13" t="s">
        <v>70</v>
      </c>
      <c r="AY236" s="204" t="s">
        <v>116</v>
      </c>
    </row>
    <row r="237" spans="2:51" s="16" customFormat="1" ht="10.2">
      <c r="B237" s="236"/>
      <c r="C237" s="237"/>
      <c r="D237" s="195" t="s">
        <v>127</v>
      </c>
      <c r="E237" s="238" t="s">
        <v>19</v>
      </c>
      <c r="F237" s="239" t="s">
        <v>376</v>
      </c>
      <c r="G237" s="237"/>
      <c r="H237" s="240">
        <v>14.226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5"/>
      <c r="AT237" s="246" t="s">
        <v>127</v>
      </c>
      <c r="AU237" s="246" t="s">
        <v>80</v>
      </c>
      <c r="AV237" s="16" t="s">
        <v>133</v>
      </c>
      <c r="AW237" s="16" t="s">
        <v>32</v>
      </c>
      <c r="AX237" s="16" t="s">
        <v>70</v>
      </c>
      <c r="AY237" s="246" t="s">
        <v>116</v>
      </c>
    </row>
    <row r="238" spans="2:51" s="15" customFormat="1" ht="10.2">
      <c r="B238" s="215"/>
      <c r="C238" s="216"/>
      <c r="D238" s="195" t="s">
        <v>127</v>
      </c>
      <c r="E238" s="217" t="s">
        <v>19</v>
      </c>
      <c r="F238" s="218" t="s">
        <v>201</v>
      </c>
      <c r="G238" s="216"/>
      <c r="H238" s="219">
        <v>29.805</v>
      </c>
      <c r="I238" s="220"/>
      <c r="J238" s="216"/>
      <c r="K238" s="216"/>
      <c r="L238" s="221"/>
      <c r="M238" s="222"/>
      <c r="N238" s="223"/>
      <c r="O238" s="223"/>
      <c r="P238" s="223"/>
      <c r="Q238" s="223"/>
      <c r="R238" s="223"/>
      <c r="S238" s="223"/>
      <c r="T238" s="224"/>
      <c r="AT238" s="225" t="s">
        <v>127</v>
      </c>
      <c r="AU238" s="225" t="s">
        <v>80</v>
      </c>
      <c r="AV238" s="15" t="s">
        <v>123</v>
      </c>
      <c r="AW238" s="15" t="s">
        <v>32</v>
      </c>
      <c r="AX238" s="15" t="s">
        <v>78</v>
      </c>
      <c r="AY238" s="225" t="s">
        <v>116</v>
      </c>
    </row>
    <row r="239" spans="1:65" s="2" customFormat="1" ht="24.15" customHeight="1">
      <c r="A239" s="36"/>
      <c r="B239" s="37"/>
      <c r="C239" s="175" t="s">
        <v>379</v>
      </c>
      <c r="D239" s="175" t="s">
        <v>118</v>
      </c>
      <c r="E239" s="176" t="s">
        <v>380</v>
      </c>
      <c r="F239" s="177" t="s">
        <v>381</v>
      </c>
      <c r="G239" s="178" t="s">
        <v>212</v>
      </c>
      <c r="H239" s="179">
        <v>58.56</v>
      </c>
      <c r="I239" s="180"/>
      <c r="J239" s="181">
        <f>ROUND(I239*H239,2)</f>
        <v>0</v>
      </c>
      <c r="K239" s="177" t="s">
        <v>122</v>
      </c>
      <c r="L239" s="41"/>
      <c r="M239" s="182" t="s">
        <v>19</v>
      </c>
      <c r="N239" s="183" t="s">
        <v>41</v>
      </c>
      <c r="O239" s="66"/>
      <c r="P239" s="184">
        <f>O239*H239</f>
        <v>0</v>
      </c>
      <c r="Q239" s="184">
        <v>0</v>
      </c>
      <c r="R239" s="184">
        <f>Q239*H239</f>
        <v>0</v>
      </c>
      <c r="S239" s="184">
        <v>0</v>
      </c>
      <c r="T239" s="185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6" t="s">
        <v>123</v>
      </c>
      <c r="AT239" s="186" t="s">
        <v>118</v>
      </c>
      <c r="AU239" s="186" t="s">
        <v>80</v>
      </c>
      <c r="AY239" s="19" t="s">
        <v>116</v>
      </c>
      <c r="BE239" s="187">
        <f>IF(N239="základní",J239,0)</f>
        <v>0</v>
      </c>
      <c r="BF239" s="187">
        <f>IF(N239="snížená",J239,0)</f>
        <v>0</v>
      </c>
      <c r="BG239" s="187">
        <f>IF(N239="zákl. přenesená",J239,0)</f>
        <v>0</v>
      </c>
      <c r="BH239" s="187">
        <f>IF(N239="sníž. přenesená",J239,0)</f>
        <v>0</v>
      </c>
      <c r="BI239" s="187">
        <f>IF(N239="nulová",J239,0)</f>
        <v>0</v>
      </c>
      <c r="BJ239" s="19" t="s">
        <v>78</v>
      </c>
      <c r="BK239" s="187">
        <f>ROUND(I239*H239,2)</f>
        <v>0</v>
      </c>
      <c r="BL239" s="19" t="s">
        <v>123</v>
      </c>
      <c r="BM239" s="186" t="s">
        <v>382</v>
      </c>
    </row>
    <row r="240" spans="1:47" s="2" customFormat="1" ht="10.2">
      <c r="A240" s="36"/>
      <c r="B240" s="37"/>
      <c r="C240" s="38"/>
      <c r="D240" s="188" t="s">
        <v>125</v>
      </c>
      <c r="E240" s="38"/>
      <c r="F240" s="189" t="s">
        <v>383</v>
      </c>
      <c r="G240" s="38"/>
      <c r="H240" s="38"/>
      <c r="I240" s="190"/>
      <c r="J240" s="38"/>
      <c r="K240" s="38"/>
      <c r="L240" s="41"/>
      <c r="M240" s="191"/>
      <c r="N240" s="192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125</v>
      </c>
      <c r="AU240" s="19" t="s">
        <v>80</v>
      </c>
    </row>
    <row r="241" spans="2:51" s="14" customFormat="1" ht="10.2">
      <c r="B241" s="205"/>
      <c r="C241" s="206"/>
      <c r="D241" s="195" t="s">
        <v>127</v>
      </c>
      <c r="E241" s="207" t="s">
        <v>19</v>
      </c>
      <c r="F241" s="208" t="s">
        <v>158</v>
      </c>
      <c r="G241" s="206"/>
      <c r="H241" s="207" t="s">
        <v>19</v>
      </c>
      <c r="I241" s="209"/>
      <c r="J241" s="206"/>
      <c r="K241" s="206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127</v>
      </c>
      <c r="AU241" s="214" t="s">
        <v>80</v>
      </c>
      <c r="AV241" s="14" t="s">
        <v>78</v>
      </c>
      <c r="AW241" s="14" t="s">
        <v>32</v>
      </c>
      <c r="AX241" s="14" t="s">
        <v>70</v>
      </c>
      <c r="AY241" s="214" t="s">
        <v>116</v>
      </c>
    </row>
    <row r="242" spans="2:51" s="13" customFormat="1" ht="10.2">
      <c r="B242" s="193"/>
      <c r="C242" s="194"/>
      <c r="D242" s="195" t="s">
        <v>127</v>
      </c>
      <c r="E242" s="196" t="s">
        <v>19</v>
      </c>
      <c r="F242" s="197" t="s">
        <v>384</v>
      </c>
      <c r="G242" s="194"/>
      <c r="H242" s="198">
        <v>20.8</v>
      </c>
      <c r="I242" s="199"/>
      <c r="J242" s="194"/>
      <c r="K242" s="194"/>
      <c r="L242" s="200"/>
      <c r="M242" s="201"/>
      <c r="N242" s="202"/>
      <c r="O242" s="202"/>
      <c r="P242" s="202"/>
      <c r="Q242" s="202"/>
      <c r="R242" s="202"/>
      <c r="S242" s="202"/>
      <c r="T242" s="203"/>
      <c r="AT242" s="204" t="s">
        <v>127</v>
      </c>
      <c r="AU242" s="204" t="s">
        <v>80</v>
      </c>
      <c r="AV242" s="13" t="s">
        <v>80</v>
      </c>
      <c r="AW242" s="13" t="s">
        <v>32</v>
      </c>
      <c r="AX242" s="13" t="s">
        <v>70</v>
      </c>
      <c r="AY242" s="204" t="s">
        <v>116</v>
      </c>
    </row>
    <row r="243" spans="2:51" s="14" customFormat="1" ht="10.2">
      <c r="B243" s="205"/>
      <c r="C243" s="206"/>
      <c r="D243" s="195" t="s">
        <v>127</v>
      </c>
      <c r="E243" s="207" t="s">
        <v>19</v>
      </c>
      <c r="F243" s="208" t="s">
        <v>385</v>
      </c>
      <c r="G243" s="206"/>
      <c r="H243" s="207" t="s">
        <v>19</v>
      </c>
      <c r="I243" s="209"/>
      <c r="J243" s="206"/>
      <c r="K243" s="206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127</v>
      </c>
      <c r="AU243" s="214" t="s">
        <v>80</v>
      </c>
      <c r="AV243" s="14" t="s">
        <v>78</v>
      </c>
      <c r="AW243" s="14" t="s">
        <v>32</v>
      </c>
      <c r="AX243" s="14" t="s">
        <v>70</v>
      </c>
      <c r="AY243" s="214" t="s">
        <v>116</v>
      </c>
    </row>
    <row r="244" spans="2:51" s="13" customFormat="1" ht="10.2">
      <c r="B244" s="193"/>
      <c r="C244" s="194"/>
      <c r="D244" s="195" t="s">
        <v>127</v>
      </c>
      <c r="E244" s="196" t="s">
        <v>19</v>
      </c>
      <c r="F244" s="197" t="s">
        <v>386</v>
      </c>
      <c r="G244" s="194"/>
      <c r="H244" s="198">
        <v>37.76</v>
      </c>
      <c r="I244" s="199"/>
      <c r="J244" s="194"/>
      <c r="K244" s="194"/>
      <c r="L244" s="200"/>
      <c r="M244" s="201"/>
      <c r="N244" s="202"/>
      <c r="O244" s="202"/>
      <c r="P244" s="202"/>
      <c r="Q244" s="202"/>
      <c r="R244" s="202"/>
      <c r="S244" s="202"/>
      <c r="T244" s="203"/>
      <c r="AT244" s="204" t="s">
        <v>127</v>
      </c>
      <c r="AU244" s="204" t="s">
        <v>80</v>
      </c>
      <c r="AV244" s="13" t="s">
        <v>80</v>
      </c>
      <c r="AW244" s="13" t="s">
        <v>32</v>
      </c>
      <c r="AX244" s="13" t="s">
        <v>70</v>
      </c>
      <c r="AY244" s="204" t="s">
        <v>116</v>
      </c>
    </row>
    <row r="245" spans="2:51" s="15" customFormat="1" ht="10.2">
      <c r="B245" s="215"/>
      <c r="C245" s="216"/>
      <c r="D245" s="195" t="s">
        <v>127</v>
      </c>
      <c r="E245" s="217" t="s">
        <v>19</v>
      </c>
      <c r="F245" s="218" t="s">
        <v>201</v>
      </c>
      <c r="G245" s="216"/>
      <c r="H245" s="219">
        <v>58.56</v>
      </c>
      <c r="I245" s="220"/>
      <c r="J245" s="216"/>
      <c r="K245" s="216"/>
      <c r="L245" s="221"/>
      <c r="M245" s="222"/>
      <c r="N245" s="223"/>
      <c r="O245" s="223"/>
      <c r="P245" s="223"/>
      <c r="Q245" s="223"/>
      <c r="R245" s="223"/>
      <c r="S245" s="223"/>
      <c r="T245" s="224"/>
      <c r="AT245" s="225" t="s">
        <v>127</v>
      </c>
      <c r="AU245" s="225" t="s">
        <v>80</v>
      </c>
      <c r="AV245" s="15" t="s">
        <v>123</v>
      </c>
      <c r="AW245" s="15" t="s">
        <v>32</v>
      </c>
      <c r="AX245" s="15" t="s">
        <v>78</v>
      </c>
      <c r="AY245" s="225" t="s">
        <v>116</v>
      </c>
    </row>
    <row r="246" spans="1:65" s="2" customFormat="1" ht="24.15" customHeight="1">
      <c r="A246" s="36"/>
      <c r="B246" s="37"/>
      <c r="C246" s="175" t="s">
        <v>387</v>
      </c>
      <c r="D246" s="175" t="s">
        <v>118</v>
      </c>
      <c r="E246" s="176" t="s">
        <v>388</v>
      </c>
      <c r="F246" s="177" t="s">
        <v>389</v>
      </c>
      <c r="G246" s="178" t="s">
        <v>212</v>
      </c>
      <c r="H246" s="179">
        <v>1112.64</v>
      </c>
      <c r="I246" s="180"/>
      <c r="J246" s="181">
        <f>ROUND(I246*H246,2)</f>
        <v>0</v>
      </c>
      <c r="K246" s="177" t="s">
        <v>122</v>
      </c>
      <c r="L246" s="41"/>
      <c r="M246" s="182" t="s">
        <v>19</v>
      </c>
      <c r="N246" s="183" t="s">
        <v>41</v>
      </c>
      <c r="O246" s="66"/>
      <c r="P246" s="184">
        <f>O246*H246</f>
        <v>0</v>
      </c>
      <c r="Q246" s="184">
        <v>0</v>
      </c>
      <c r="R246" s="184">
        <f>Q246*H246</f>
        <v>0</v>
      </c>
      <c r="S246" s="184">
        <v>0</v>
      </c>
      <c r="T246" s="185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6" t="s">
        <v>123</v>
      </c>
      <c r="AT246" s="186" t="s">
        <v>118</v>
      </c>
      <c r="AU246" s="186" t="s">
        <v>80</v>
      </c>
      <c r="AY246" s="19" t="s">
        <v>116</v>
      </c>
      <c r="BE246" s="187">
        <f>IF(N246="základní",J246,0)</f>
        <v>0</v>
      </c>
      <c r="BF246" s="187">
        <f>IF(N246="snížená",J246,0)</f>
        <v>0</v>
      </c>
      <c r="BG246" s="187">
        <f>IF(N246="zákl. přenesená",J246,0)</f>
        <v>0</v>
      </c>
      <c r="BH246" s="187">
        <f>IF(N246="sníž. přenesená",J246,0)</f>
        <v>0</v>
      </c>
      <c r="BI246" s="187">
        <f>IF(N246="nulová",J246,0)</f>
        <v>0</v>
      </c>
      <c r="BJ246" s="19" t="s">
        <v>78</v>
      </c>
      <c r="BK246" s="187">
        <f>ROUND(I246*H246,2)</f>
        <v>0</v>
      </c>
      <c r="BL246" s="19" t="s">
        <v>123</v>
      </c>
      <c r="BM246" s="186" t="s">
        <v>390</v>
      </c>
    </row>
    <row r="247" spans="1:47" s="2" customFormat="1" ht="10.2">
      <c r="A247" s="36"/>
      <c r="B247" s="37"/>
      <c r="C247" s="38"/>
      <c r="D247" s="188" t="s">
        <v>125</v>
      </c>
      <c r="E247" s="38"/>
      <c r="F247" s="189" t="s">
        <v>391</v>
      </c>
      <c r="G247" s="38"/>
      <c r="H247" s="38"/>
      <c r="I247" s="190"/>
      <c r="J247" s="38"/>
      <c r="K247" s="38"/>
      <c r="L247" s="41"/>
      <c r="M247" s="191"/>
      <c r="N247" s="192"/>
      <c r="O247" s="66"/>
      <c r="P247" s="66"/>
      <c r="Q247" s="66"/>
      <c r="R247" s="66"/>
      <c r="S247" s="66"/>
      <c r="T247" s="67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9" t="s">
        <v>125</v>
      </c>
      <c r="AU247" s="19" t="s">
        <v>80</v>
      </c>
    </row>
    <row r="248" spans="2:51" s="14" customFormat="1" ht="10.2">
      <c r="B248" s="205"/>
      <c r="C248" s="206"/>
      <c r="D248" s="195" t="s">
        <v>127</v>
      </c>
      <c r="E248" s="207" t="s">
        <v>19</v>
      </c>
      <c r="F248" s="208" t="s">
        <v>392</v>
      </c>
      <c r="G248" s="206"/>
      <c r="H248" s="207" t="s">
        <v>19</v>
      </c>
      <c r="I248" s="209"/>
      <c r="J248" s="206"/>
      <c r="K248" s="206"/>
      <c r="L248" s="210"/>
      <c r="M248" s="211"/>
      <c r="N248" s="212"/>
      <c r="O248" s="212"/>
      <c r="P248" s="212"/>
      <c r="Q248" s="212"/>
      <c r="R248" s="212"/>
      <c r="S248" s="212"/>
      <c r="T248" s="213"/>
      <c r="AT248" s="214" t="s">
        <v>127</v>
      </c>
      <c r="AU248" s="214" t="s">
        <v>80</v>
      </c>
      <c r="AV248" s="14" t="s">
        <v>78</v>
      </c>
      <c r="AW248" s="14" t="s">
        <v>32</v>
      </c>
      <c r="AX248" s="14" t="s">
        <v>70</v>
      </c>
      <c r="AY248" s="214" t="s">
        <v>116</v>
      </c>
    </row>
    <row r="249" spans="2:51" s="13" customFormat="1" ht="10.2">
      <c r="B249" s="193"/>
      <c r="C249" s="194"/>
      <c r="D249" s="195" t="s">
        <v>127</v>
      </c>
      <c r="E249" s="196" t="s">
        <v>19</v>
      </c>
      <c r="F249" s="197" t="s">
        <v>393</v>
      </c>
      <c r="G249" s="194"/>
      <c r="H249" s="198">
        <v>1112.64</v>
      </c>
      <c r="I249" s="199"/>
      <c r="J249" s="194"/>
      <c r="K249" s="194"/>
      <c r="L249" s="200"/>
      <c r="M249" s="201"/>
      <c r="N249" s="202"/>
      <c r="O249" s="202"/>
      <c r="P249" s="202"/>
      <c r="Q249" s="202"/>
      <c r="R249" s="202"/>
      <c r="S249" s="202"/>
      <c r="T249" s="203"/>
      <c r="AT249" s="204" t="s">
        <v>127</v>
      </c>
      <c r="AU249" s="204" t="s">
        <v>80</v>
      </c>
      <c r="AV249" s="13" t="s">
        <v>80</v>
      </c>
      <c r="AW249" s="13" t="s">
        <v>32</v>
      </c>
      <c r="AX249" s="13" t="s">
        <v>78</v>
      </c>
      <c r="AY249" s="204" t="s">
        <v>116</v>
      </c>
    </row>
    <row r="250" spans="1:65" s="2" customFormat="1" ht="24.15" customHeight="1">
      <c r="A250" s="36"/>
      <c r="B250" s="37"/>
      <c r="C250" s="175" t="s">
        <v>394</v>
      </c>
      <c r="D250" s="175" t="s">
        <v>118</v>
      </c>
      <c r="E250" s="176" t="s">
        <v>395</v>
      </c>
      <c r="F250" s="177" t="s">
        <v>396</v>
      </c>
      <c r="G250" s="178" t="s">
        <v>212</v>
      </c>
      <c r="H250" s="179">
        <v>1.354</v>
      </c>
      <c r="I250" s="180"/>
      <c r="J250" s="181">
        <f>ROUND(I250*H250,2)</f>
        <v>0</v>
      </c>
      <c r="K250" s="177" t="s">
        <v>122</v>
      </c>
      <c r="L250" s="41"/>
      <c r="M250" s="182" t="s">
        <v>19</v>
      </c>
      <c r="N250" s="183" t="s">
        <v>41</v>
      </c>
      <c r="O250" s="66"/>
      <c r="P250" s="184">
        <f>O250*H250</f>
        <v>0</v>
      </c>
      <c r="Q250" s="184">
        <v>0</v>
      </c>
      <c r="R250" s="184">
        <f>Q250*H250</f>
        <v>0</v>
      </c>
      <c r="S250" s="184">
        <v>0</v>
      </c>
      <c r="T250" s="185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6" t="s">
        <v>123</v>
      </c>
      <c r="AT250" s="186" t="s">
        <v>118</v>
      </c>
      <c r="AU250" s="186" t="s">
        <v>80</v>
      </c>
      <c r="AY250" s="19" t="s">
        <v>116</v>
      </c>
      <c r="BE250" s="187">
        <f>IF(N250="základní",J250,0)</f>
        <v>0</v>
      </c>
      <c r="BF250" s="187">
        <f>IF(N250="snížená",J250,0)</f>
        <v>0</v>
      </c>
      <c r="BG250" s="187">
        <f>IF(N250="zákl. přenesená",J250,0)</f>
        <v>0</v>
      </c>
      <c r="BH250" s="187">
        <f>IF(N250="sníž. přenesená",J250,0)</f>
        <v>0</v>
      </c>
      <c r="BI250" s="187">
        <f>IF(N250="nulová",J250,0)</f>
        <v>0</v>
      </c>
      <c r="BJ250" s="19" t="s">
        <v>78</v>
      </c>
      <c r="BK250" s="187">
        <f>ROUND(I250*H250,2)</f>
        <v>0</v>
      </c>
      <c r="BL250" s="19" t="s">
        <v>123</v>
      </c>
      <c r="BM250" s="186" t="s">
        <v>397</v>
      </c>
    </row>
    <row r="251" spans="1:47" s="2" customFormat="1" ht="10.2">
      <c r="A251" s="36"/>
      <c r="B251" s="37"/>
      <c r="C251" s="38"/>
      <c r="D251" s="188" t="s">
        <v>125</v>
      </c>
      <c r="E251" s="38"/>
      <c r="F251" s="189" t="s">
        <v>398</v>
      </c>
      <c r="G251" s="38"/>
      <c r="H251" s="38"/>
      <c r="I251" s="190"/>
      <c r="J251" s="38"/>
      <c r="K251" s="38"/>
      <c r="L251" s="41"/>
      <c r="M251" s="191"/>
      <c r="N251" s="192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125</v>
      </c>
      <c r="AU251" s="19" t="s">
        <v>80</v>
      </c>
    </row>
    <row r="252" spans="2:51" s="14" customFormat="1" ht="10.2">
      <c r="B252" s="205"/>
      <c r="C252" s="206"/>
      <c r="D252" s="195" t="s">
        <v>127</v>
      </c>
      <c r="E252" s="207" t="s">
        <v>19</v>
      </c>
      <c r="F252" s="208" t="s">
        <v>399</v>
      </c>
      <c r="G252" s="206"/>
      <c r="H252" s="207" t="s">
        <v>19</v>
      </c>
      <c r="I252" s="209"/>
      <c r="J252" s="206"/>
      <c r="K252" s="206"/>
      <c r="L252" s="210"/>
      <c r="M252" s="211"/>
      <c r="N252" s="212"/>
      <c r="O252" s="212"/>
      <c r="P252" s="212"/>
      <c r="Q252" s="212"/>
      <c r="R252" s="212"/>
      <c r="S252" s="212"/>
      <c r="T252" s="213"/>
      <c r="AT252" s="214" t="s">
        <v>127</v>
      </c>
      <c r="AU252" s="214" t="s">
        <v>80</v>
      </c>
      <c r="AV252" s="14" t="s">
        <v>78</v>
      </c>
      <c r="AW252" s="14" t="s">
        <v>32</v>
      </c>
      <c r="AX252" s="14" t="s">
        <v>70</v>
      </c>
      <c r="AY252" s="214" t="s">
        <v>116</v>
      </c>
    </row>
    <row r="253" spans="2:51" s="13" customFormat="1" ht="10.2">
      <c r="B253" s="193"/>
      <c r="C253" s="194"/>
      <c r="D253" s="195" t="s">
        <v>127</v>
      </c>
      <c r="E253" s="196" t="s">
        <v>19</v>
      </c>
      <c r="F253" s="197" t="s">
        <v>400</v>
      </c>
      <c r="G253" s="194"/>
      <c r="H253" s="198">
        <v>1.354</v>
      </c>
      <c r="I253" s="199"/>
      <c r="J253" s="194"/>
      <c r="K253" s="194"/>
      <c r="L253" s="200"/>
      <c r="M253" s="201"/>
      <c r="N253" s="202"/>
      <c r="O253" s="202"/>
      <c r="P253" s="202"/>
      <c r="Q253" s="202"/>
      <c r="R253" s="202"/>
      <c r="S253" s="202"/>
      <c r="T253" s="203"/>
      <c r="AT253" s="204" t="s">
        <v>127</v>
      </c>
      <c r="AU253" s="204" t="s">
        <v>80</v>
      </c>
      <c r="AV253" s="13" t="s">
        <v>80</v>
      </c>
      <c r="AW253" s="13" t="s">
        <v>32</v>
      </c>
      <c r="AX253" s="13" t="s">
        <v>78</v>
      </c>
      <c r="AY253" s="204" t="s">
        <v>116</v>
      </c>
    </row>
    <row r="254" spans="1:65" s="2" customFormat="1" ht="24.15" customHeight="1">
      <c r="A254" s="36"/>
      <c r="B254" s="37"/>
      <c r="C254" s="175" t="s">
        <v>401</v>
      </c>
      <c r="D254" s="175" t="s">
        <v>118</v>
      </c>
      <c r="E254" s="176" t="s">
        <v>402</v>
      </c>
      <c r="F254" s="177" t="s">
        <v>403</v>
      </c>
      <c r="G254" s="178" t="s">
        <v>212</v>
      </c>
      <c r="H254" s="179">
        <v>25.718</v>
      </c>
      <c r="I254" s="180"/>
      <c r="J254" s="181">
        <f>ROUND(I254*H254,2)</f>
        <v>0</v>
      </c>
      <c r="K254" s="177" t="s">
        <v>122</v>
      </c>
      <c r="L254" s="41"/>
      <c r="M254" s="182" t="s">
        <v>19</v>
      </c>
      <c r="N254" s="183" t="s">
        <v>41</v>
      </c>
      <c r="O254" s="66"/>
      <c r="P254" s="184">
        <f>O254*H254</f>
        <v>0</v>
      </c>
      <c r="Q254" s="184">
        <v>0</v>
      </c>
      <c r="R254" s="184">
        <f>Q254*H254</f>
        <v>0</v>
      </c>
      <c r="S254" s="184">
        <v>0</v>
      </c>
      <c r="T254" s="185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6" t="s">
        <v>123</v>
      </c>
      <c r="AT254" s="186" t="s">
        <v>118</v>
      </c>
      <c r="AU254" s="186" t="s">
        <v>80</v>
      </c>
      <c r="AY254" s="19" t="s">
        <v>116</v>
      </c>
      <c r="BE254" s="187">
        <f>IF(N254="základní",J254,0)</f>
        <v>0</v>
      </c>
      <c r="BF254" s="187">
        <f>IF(N254="snížená",J254,0)</f>
        <v>0</v>
      </c>
      <c r="BG254" s="187">
        <f>IF(N254="zákl. přenesená",J254,0)</f>
        <v>0</v>
      </c>
      <c r="BH254" s="187">
        <f>IF(N254="sníž. přenesená",J254,0)</f>
        <v>0</v>
      </c>
      <c r="BI254" s="187">
        <f>IF(N254="nulová",J254,0)</f>
        <v>0</v>
      </c>
      <c r="BJ254" s="19" t="s">
        <v>78</v>
      </c>
      <c r="BK254" s="187">
        <f>ROUND(I254*H254,2)</f>
        <v>0</v>
      </c>
      <c r="BL254" s="19" t="s">
        <v>123</v>
      </c>
      <c r="BM254" s="186" t="s">
        <v>404</v>
      </c>
    </row>
    <row r="255" spans="1:47" s="2" customFormat="1" ht="10.2">
      <c r="A255" s="36"/>
      <c r="B255" s="37"/>
      <c r="C255" s="38"/>
      <c r="D255" s="188" t="s">
        <v>125</v>
      </c>
      <c r="E255" s="38"/>
      <c r="F255" s="189" t="s">
        <v>405</v>
      </c>
      <c r="G255" s="38"/>
      <c r="H255" s="38"/>
      <c r="I255" s="190"/>
      <c r="J255" s="38"/>
      <c r="K255" s="38"/>
      <c r="L255" s="41"/>
      <c r="M255" s="191"/>
      <c r="N255" s="192"/>
      <c r="O255" s="66"/>
      <c r="P255" s="66"/>
      <c r="Q255" s="66"/>
      <c r="R255" s="66"/>
      <c r="S255" s="66"/>
      <c r="T255" s="67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9" t="s">
        <v>125</v>
      </c>
      <c r="AU255" s="19" t="s">
        <v>80</v>
      </c>
    </row>
    <row r="256" spans="2:51" s="14" customFormat="1" ht="10.2">
      <c r="B256" s="205"/>
      <c r="C256" s="206"/>
      <c r="D256" s="195" t="s">
        <v>127</v>
      </c>
      <c r="E256" s="207" t="s">
        <v>19</v>
      </c>
      <c r="F256" s="208" t="s">
        <v>406</v>
      </c>
      <c r="G256" s="206"/>
      <c r="H256" s="207" t="s">
        <v>19</v>
      </c>
      <c r="I256" s="209"/>
      <c r="J256" s="206"/>
      <c r="K256" s="206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127</v>
      </c>
      <c r="AU256" s="214" t="s">
        <v>80</v>
      </c>
      <c r="AV256" s="14" t="s">
        <v>78</v>
      </c>
      <c r="AW256" s="14" t="s">
        <v>32</v>
      </c>
      <c r="AX256" s="14" t="s">
        <v>70</v>
      </c>
      <c r="AY256" s="214" t="s">
        <v>116</v>
      </c>
    </row>
    <row r="257" spans="2:51" s="13" customFormat="1" ht="10.2">
      <c r="B257" s="193"/>
      <c r="C257" s="194"/>
      <c r="D257" s="195" t="s">
        <v>127</v>
      </c>
      <c r="E257" s="196" t="s">
        <v>19</v>
      </c>
      <c r="F257" s="197" t="s">
        <v>407</v>
      </c>
      <c r="G257" s="194"/>
      <c r="H257" s="198">
        <v>25.718</v>
      </c>
      <c r="I257" s="199"/>
      <c r="J257" s="194"/>
      <c r="K257" s="194"/>
      <c r="L257" s="200"/>
      <c r="M257" s="201"/>
      <c r="N257" s="202"/>
      <c r="O257" s="202"/>
      <c r="P257" s="202"/>
      <c r="Q257" s="202"/>
      <c r="R257" s="202"/>
      <c r="S257" s="202"/>
      <c r="T257" s="203"/>
      <c r="AT257" s="204" t="s">
        <v>127</v>
      </c>
      <c r="AU257" s="204" t="s">
        <v>80</v>
      </c>
      <c r="AV257" s="13" t="s">
        <v>80</v>
      </c>
      <c r="AW257" s="13" t="s">
        <v>32</v>
      </c>
      <c r="AX257" s="13" t="s">
        <v>78</v>
      </c>
      <c r="AY257" s="204" t="s">
        <v>116</v>
      </c>
    </row>
    <row r="258" spans="1:65" s="2" customFormat="1" ht="16.5" customHeight="1">
      <c r="A258" s="36"/>
      <c r="B258" s="37"/>
      <c r="C258" s="175" t="s">
        <v>408</v>
      </c>
      <c r="D258" s="175" t="s">
        <v>118</v>
      </c>
      <c r="E258" s="176" t="s">
        <v>409</v>
      </c>
      <c r="F258" s="177" t="s">
        <v>410</v>
      </c>
      <c r="G258" s="178" t="s">
        <v>212</v>
      </c>
      <c r="H258" s="179">
        <v>58.56</v>
      </c>
      <c r="I258" s="180"/>
      <c r="J258" s="181">
        <f>ROUND(I258*H258,2)</f>
        <v>0</v>
      </c>
      <c r="K258" s="177" t="s">
        <v>122</v>
      </c>
      <c r="L258" s="41"/>
      <c r="M258" s="182" t="s">
        <v>19</v>
      </c>
      <c r="N258" s="183" t="s">
        <v>41</v>
      </c>
      <c r="O258" s="66"/>
      <c r="P258" s="184">
        <f>O258*H258</f>
        <v>0</v>
      </c>
      <c r="Q258" s="184">
        <v>0</v>
      </c>
      <c r="R258" s="184">
        <f>Q258*H258</f>
        <v>0</v>
      </c>
      <c r="S258" s="184">
        <v>0</v>
      </c>
      <c r="T258" s="185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6" t="s">
        <v>123</v>
      </c>
      <c r="AT258" s="186" t="s">
        <v>118</v>
      </c>
      <c r="AU258" s="186" t="s">
        <v>80</v>
      </c>
      <c r="AY258" s="19" t="s">
        <v>116</v>
      </c>
      <c r="BE258" s="187">
        <f>IF(N258="základní",J258,0)</f>
        <v>0</v>
      </c>
      <c r="BF258" s="187">
        <f>IF(N258="snížená",J258,0)</f>
        <v>0</v>
      </c>
      <c r="BG258" s="187">
        <f>IF(N258="zákl. přenesená",J258,0)</f>
        <v>0</v>
      </c>
      <c r="BH258" s="187">
        <f>IF(N258="sníž. přenesená",J258,0)</f>
        <v>0</v>
      </c>
      <c r="BI258" s="187">
        <f>IF(N258="nulová",J258,0)</f>
        <v>0</v>
      </c>
      <c r="BJ258" s="19" t="s">
        <v>78</v>
      </c>
      <c r="BK258" s="187">
        <f>ROUND(I258*H258,2)</f>
        <v>0</v>
      </c>
      <c r="BL258" s="19" t="s">
        <v>123</v>
      </c>
      <c r="BM258" s="186" t="s">
        <v>411</v>
      </c>
    </row>
    <row r="259" spans="1:47" s="2" customFormat="1" ht="10.2">
      <c r="A259" s="36"/>
      <c r="B259" s="37"/>
      <c r="C259" s="38"/>
      <c r="D259" s="188" t="s">
        <v>125</v>
      </c>
      <c r="E259" s="38"/>
      <c r="F259" s="189" t="s">
        <v>412</v>
      </c>
      <c r="G259" s="38"/>
      <c r="H259" s="38"/>
      <c r="I259" s="190"/>
      <c r="J259" s="38"/>
      <c r="K259" s="38"/>
      <c r="L259" s="41"/>
      <c r="M259" s="191"/>
      <c r="N259" s="192"/>
      <c r="O259" s="66"/>
      <c r="P259" s="66"/>
      <c r="Q259" s="66"/>
      <c r="R259" s="66"/>
      <c r="S259" s="66"/>
      <c r="T259" s="67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9" t="s">
        <v>125</v>
      </c>
      <c r="AU259" s="19" t="s">
        <v>80</v>
      </c>
    </row>
    <row r="260" spans="2:51" s="14" customFormat="1" ht="10.2">
      <c r="B260" s="205"/>
      <c r="C260" s="206"/>
      <c r="D260" s="195" t="s">
        <v>127</v>
      </c>
      <c r="E260" s="207" t="s">
        <v>19</v>
      </c>
      <c r="F260" s="208" t="s">
        <v>158</v>
      </c>
      <c r="G260" s="206"/>
      <c r="H260" s="207" t="s">
        <v>19</v>
      </c>
      <c r="I260" s="209"/>
      <c r="J260" s="206"/>
      <c r="K260" s="206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127</v>
      </c>
      <c r="AU260" s="214" t="s">
        <v>80</v>
      </c>
      <c r="AV260" s="14" t="s">
        <v>78</v>
      </c>
      <c r="AW260" s="14" t="s">
        <v>32</v>
      </c>
      <c r="AX260" s="14" t="s">
        <v>70</v>
      </c>
      <c r="AY260" s="214" t="s">
        <v>116</v>
      </c>
    </row>
    <row r="261" spans="2:51" s="13" customFormat="1" ht="10.2">
      <c r="B261" s="193"/>
      <c r="C261" s="194"/>
      <c r="D261" s="195" t="s">
        <v>127</v>
      </c>
      <c r="E261" s="196" t="s">
        <v>19</v>
      </c>
      <c r="F261" s="197" t="s">
        <v>384</v>
      </c>
      <c r="G261" s="194"/>
      <c r="H261" s="198">
        <v>20.8</v>
      </c>
      <c r="I261" s="199"/>
      <c r="J261" s="194"/>
      <c r="K261" s="194"/>
      <c r="L261" s="200"/>
      <c r="M261" s="201"/>
      <c r="N261" s="202"/>
      <c r="O261" s="202"/>
      <c r="P261" s="202"/>
      <c r="Q261" s="202"/>
      <c r="R261" s="202"/>
      <c r="S261" s="202"/>
      <c r="T261" s="203"/>
      <c r="AT261" s="204" t="s">
        <v>127</v>
      </c>
      <c r="AU261" s="204" t="s">
        <v>80</v>
      </c>
      <c r="AV261" s="13" t="s">
        <v>80</v>
      </c>
      <c r="AW261" s="13" t="s">
        <v>32</v>
      </c>
      <c r="AX261" s="13" t="s">
        <v>70</v>
      </c>
      <c r="AY261" s="204" t="s">
        <v>116</v>
      </c>
    </row>
    <row r="262" spans="2:51" s="14" customFormat="1" ht="10.2">
      <c r="B262" s="205"/>
      <c r="C262" s="206"/>
      <c r="D262" s="195" t="s">
        <v>127</v>
      </c>
      <c r="E262" s="207" t="s">
        <v>19</v>
      </c>
      <c r="F262" s="208" t="s">
        <v>385</v>
      </c>
      <c r="G262" s="206"/>
      <c r="H262" s="207" t="s">
        <v>19</v>
      </c>
      <c r="I262" s="209"/>
      <c r="J262" s="206"/>
      <c r="K262" s="206"/>
      <c r="L262" s="210"/>
      <c r="M262" s="211"/>
      <c r="N262" s="212"/>
      <c r="O262" s="212"/>
      <c r="P262" s="212"/>
      <c r="Q262" s="212"/>
      <c r="R262" s="212"/>
      <c r="S262" s="212"/>
      <c r="T262" s="213"/>
      <c r="AT262" s="214" t="s">
        <v>127</v>
      </c>
      <c r="AU262" s="214" t="s">
        <v>80</v>
      </c>
      <c r="AV262" s="14" t="s">
        <v>78</v>
      </c>
      <c r="AW262" s="14" t="s">
        <v>32</v>
      </c>
      <c r="AX262" s="14" t="s">
        <v>70</v>
      </c>
      <c r="AY262" s="214" t="s">
        <v>116</v>
      </c>
    </row>
    <row r="263" spans="2:51" s="13" customFormat="1" ht="10.2">
      <c r="B263" s="193"/>
      <c r="C263" s="194"/>
      <c r="D263" s="195" t="s">
        <v>127</v>
      </c>
      <c r="E263" s="196" t="s">
        <v>19</v>
      </c>
      <c r="F263" s="197" t="s">
        <v>386</v>
      </c>
      <c r="G263" s="194"/>
      <c r="H263" s="198">
        <v>37.76</v>
      </c>
      <c r="I263" s="199"/>
      <c r="J263" s="194"/>
      <c r="K263" s="194"/>
      <c r="L263" s="200"/>
      <c r="M263" s="201"/>
      <c r="N263" s="202"/>
      <c r="O263" s="202"/>
      <c r="P263" s="202"/>
      <c r="Q263" s="202"/>
      <c r="R263" s="202"/>
      <c r="S263" s="202"/>
      <c r="T263" s="203"/>
      <c r="AT263" s="204" t="s">
        <v>127</v>
      </c>
      <c r="AU263" s="204" t="s">
        <v>80</v>
      </c>
      <c r="AV263" s="13" t="s">
        <v>80</v>
      </c>
      <c r="AW263" s="13" t="s">
        <v>32</v>
      </c>
      <c r="AX263" s="13" t="s">
        <v>70</v>
      </c>
      <c r="AY263" s="204" t="s">
        <v>116</v>
      </c>
    </row>
    <row r="264" spans="2:51" s="15" customFormat="1" ht="10.2">
      <c r="B264" s="215"/>
      <c r="C264" s="216"/>
      <c r="D264" s="195" t="s">
        <v>127</v>
      </c>
      <c r="E264" s="217" t="s">
        <v>19</v>
      </c>
      <c r="F264" s="218" t="s">
        <v>201</v>
      </c>
      <c r="G264" s="216"/>
      <c r="H264" s="219">
        <v>58.56</v>
      </c>
      <c r="I264" s="220"/>
      <c r="J264" s="216"/>
      <c r="K264" s="216"/>
      <c r="L264" s="221"/>
      <c r="M264" s="222"/>
      <c r="N264" s="223"/>
      <c r="O264" s="223"/>
      <c r="P264" s="223"/>
      <c r="Q264" s="223"/>
      <c r="R264" s="223"/>
      <c r="S264" s="223"/>
      <c r="T264" s="224"/>
      <c r="AT264" s="225" t="s">
        <v>127</v>
      </c>
      <c r="AU264" s="225" t="s">
        <v>80</v>
      </c>
      <c r="AV264" s="15" t="s">
        <v>123</v>
      </c>
      <c r="AW264" s="15" t="s">
        <v>32</v>
      </c>
      <c r="AX264" s="15" t="s">
        <v>78</v>
      </c>
      <c r="AY264" s="225" t="s">
        <v>116</v>
      </c>
    </row>
    <row r="265" spans="1:65" s="2" customFormat="1" ht="16.5" customHeight="1">
      <c r="A265" s="36"/>
      <c r="B265" s="37"/>
      <c r="C265" s="175" t="s">
        <v>413</v>
      </c>
      <c r="D265" s="175" t="s">
        <v>118</v>
      </c>
      <c r="E265" s="176" t="s">
        <v>414</v>
      </c>
      <c r="F265" s="177" t="s">
        <v>415</v>
      </c>
      <c r="G265" s="178" t="s">
        <v>212</v>
      </c>
      <c r="H265" s="179">
        <v>15.579</v>
      </c>
      <c r="I265" s="180"/>
      <c r="J265" s="181">
        <f>ROUND(I265*H265,2)</f>
        <v>0</v>
      </c>
      <c r="K265" s="177" t="s">
        <v>122</v>
      </c>
      <c r="L265" s="41"/>
      <c r="M265" s="182" t="s">
        <v>19</v>
      </c>
      <c r="N265" s="183" t="s">
        <v>41</v>
      </c>
      <c r="O265" s="66"/>
      <c r="P265" s="184">
        <f>O265*H265</f>
        <v>0</v>
      </c>
      <c r="Q265" s="184">
        <v>0</v>
      </c>
      <c r="R265" s="184">
        <f>Q265*H265</f>
        <v>0</v>
      </c>
      <c r="S265" s="184">
        <v>0</v>
      </c>
      <c r="T265" s="185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6" t="s">
        <v>123</v>
      </c>
      <c r="AT265" s="186" t="s">
        <v>118</v>
      </c>
      <c r="AU265" s="186" t="s">
        <v>80</v>
      </c>
      <c r="AY265" s="19" t="s">
        <v>116</v>
      </c>
      <c r="BE265" s="187">
        <f>IF(N265="základní",J265,0)</f>
        <v>0</v>
      </c>
      <c r="BF265" s="187">
        <f>IF(N265="snížená",J265,0)</f>
        <v>0</v>
      </c>
      <c r="BG265" s="187">
        <f>IF(N265="zákl. přenesená",J265,0)</f>
        <v>0</v>
      </c>
      <c r="BH265" s="187">
        <f>IF(N265="sníž. přenesená",J265,0)</f>
        <v>0</v>
      </c>
      <c r="BI265" s="187">
        <f>IF(N265="nulová",J265,0)</f>
        <v>0</v>
      </c>
      <c r="BJ265" s="19" t="s">
        <v>78</v>
      </c>
      <c r="BK265" s="187">
        <f>ROUND(I265*H265,2)</f>
        <v>0</v>
      </c>
      <c r="BL265" s="19" t="s">
        <v>123</v>
      </c>
      <c r="BM265" s="186" t="s">
        <v>416</v>
      </c>
    </row>
    <row r="266" spans="1:47" s="2" customFormat="1" ht="10.2">
      <c r="A266" s="36"/>
      <c r="B266" s="37"/>
      <c r="C266" s="38"/>
      <c r="D266" s="188" t="s">
        <v>125</v>
      </c>
      <c r="E266" s="38"/>
      <c r="F266" s="189" t="s">
        <v>417</v>
      </c>
      <c r="G266" s="38"/>
      <c r="H266" s="38"/>
      <c r="I266" s="190"/>
      <c r="J266" s="38"/>
      <c r="K266" s="38"/>
      <c r="L266" s="41"/>
      <c r="M266" s="191"/>
      <c r="N266" s="192"/>
      <c r="O266" s="66"/>
      <c r="P266" s="66"/>
      <c r="Q266" s="66"/>
      <c r="R266" s="66"/>
      <c r="S266" s="66"/>
      <c r="T266" s="67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9" t="s">
        <v>125</v>
      </c>
      <c r="AU266" s="19" t="s">
        <v>80</v>
      </c>
    </row>
    <row r="267" spans="2:51" s="14" customFormat="1" ht="10.2">
      <c r="B267" s="205"/>
      <c r="C267" s="206"/>
      <c r="D267" s="195" t="s">
        <v>127</v>
      </c>
      <c r="E267" s="207" t="s">
        <v>19</v>
      </c>
      <c r="F267" s="208" t="s">
        <v>372</v>
      </c>
      <c r="G267" s="206"/>
      <c r="H267" s="207" t="s">
        <v>19</v>
      </c>
      <c r="I267" s="209"/>
      <c r="J267" s="206"/>
      <c r="K267" s="206"/>
      <c r="L267" s="210"/>
      <c r="M267" s="211"/>
      <c r="N267" s="212"/>
      <c r="O267" s="212"/>
      <c r="P267" s="212"/>
      <c r="Q267" s="212"/>
      <c r="R267" s="212"/>
      <c r="S267" s="212"/>
      <c r="T267" s="213"/>
      <c r="AT267" s="214" t="s">
        <v>127</v>
      </c>
      <c r="AU267" s="214" t="s">
        <v>80</v>
      </c>
      <c r="AV267" s="14" t="s">
        <v>78</v>
      </c>
      <c r="AW267" s="14" t="s">
        <v>32</v>
      </c>
      <c r="AX267" s="14" t="s">
        <v>70</v>
      </c>
      <c r="AY267" s="214" t="s">
        <v>116</v>
      </c>
    </row>
    <row r="268" spans="2:51" s="13" customFormat="1" ht="10.2">
      <c r="B268" s="193"/>
      <c r="C268" s="194"/>
      <c r="D268" s="195" t="s">
        <v>127</v>
      </c>
      <c r="E268" s="196" t="s">
        <v>19</v>
      </c>
      <c r="F268" s="197" t="s">
        <v>373</v>
      </c>
      <c r="G268" s="194"/>
      <c r="H268" s="198">
        <v>13.549</v>
      </c>
      <c r="I268" s="199"/>
      <c r="J268" s="194"/>
      <c r="K268" s="194"/>
      <c r="L268" s="200"/>
      <c r="M268" s="201"/>
      <c r="N268" s="202"/>
      <c r="O268" s="202"/>
      <c r="P268" s="202"/>
      <c r="Q268" s="202"/>
      <c r="R268" s="202"/>
      <c r="S268" s="202"/>
      <c r="T268" s="203"/>
      <c r="AT268" s="204" t="s">
        <v>127</v>
      </c>
      <c r="AU268" s="204" t="s">
        <v>80</v>
      </c>
      <c r="AV268" s="13" t="s">
        <v>80</v>
      </c>
      <c r="AW268" s="13" t="s">
        <v>32</v>
      </c>
      <c r="AX268" s="13" t="s">
        <v>70</v>
      </c>
      <c r="AY268" s="204" t="s">
        <v>116</v>
      </c>
    </row>
    <row r="269" spans="2:51" s="14" customFormat="1" ht="10.2">
      <c r="B269" s="205"/>
      <c r="C269" s="206"/>
      <c r="D269" s="195" t="s">
        <v>127</v>
      </c>
      <c r="E269" s="207" t="s">
        <v>19</v>
      </c>
      <c r="F269" s="208" t="s">
        <v>374</v>
      </c>
      <c r="G269" s="206"/>
      <c r="H269" s="207" t="s">
        <v>19</v>
      </c>
      <c r="I269" s="209"/>
      <c r="J269" s="206"/>
      <c r="K269" s="206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127</v>
      </c>
      <c r="AU269" s="214" t="s">
        <v>80</v>
      </c>
      <c r="AV269" s="14" t="s">
        <v>78</v>
      </c>
      <c r="AW269" s="14" t="s">
        <v>32</v>
      </c>
      <c r="AX269" s="14" t="s">
        <v>70</v>
      </c>
      <c r="AY269" s="214" t="s">
        <v>116</v>
      </c>
    </row>
    <row r="270" spans="2:51" s="13" customFormat="1" ht="10.2">
      <c r="B270" s="193"/>
      <c r="C270" s="194"/>
      <c r="D270" s="195" t="s">
        <v>127</v>
      </c>
      <c r="E270" s="196" t="s">
        <v>19</v>
      </c>
      <c r="F270" s="197" t="s">
        <v>375</v>
      </c>
      <c r="G270" s="194"/>
      <c r="H270" s="198">
        <v>2.03</v>
      </c>
      <c r="I270" s="199"/>
      <c r="J270" s="194"/>
      <c r="K270" s="194"/>
      <c r="L270" s="200"/>
      <c r="M270" s="201"/>
      <c r="N270" s="202"/>
      <c r="O270" s="202"/>
      <c r="P270" s="202"/>
      <c r="Q270" s="202"/>
      <c r="R270" s="202"/>
      <c r="S270" s="202"/>
      <c r="T270" s="203"/>
      <c r="AT270" s="204" t="s">
        <v>127</v>
      </c>
      <c r="AU270" s="204" t="s">
        <v>80</v>
      </c>
      <c r="AV270" s="13" t="s">
        <v>80</v>
      </c>
      <c r="AW270" s="13" t="s">
        <v>32</v>
      </c>
      <c r="AX270" s="13" t="s">
        <v>70</v>
      </c>
      <c r="AY270" s="204" t="s">
        <v>116</v>
      </c>
    </row>
    <row r="271" spans="2:51" s="15" customFormat="1" ht="10.2">
      <c r="B271" s="215"/>
      <c r="C271" s="216"/>
      <c r="D271" s="195" t="s">
        <v>127</v>
      </c>
      <c r="E271" s="217" t="s">
        <v>19</v>
      </c>
      <c r="F271" s="218" t="s">
        <v>201</v>
      </c>
      <c r="G271" s="216"/>
      <c r="H271" s="219">
        <v>15.579</v>
      </c>
      <c r="I271" s="220"/>
      <c r="J271" s="216"/>
      <c r="K271" s="216"/>
      <c r="L271" s="221"/>
      <c r="M271" s="222"/>
      <c r="N271" s="223"/>
      <c r="O271" s="223"/>
      <c r="P271" s="223"/>
      <c r="Q271" s="223"/>
      <c r="R271" s="223"/>
      <c r="S271" s="223"/>
      <c r="T271" s="224"/>
      <c r="AT271" s="225" t="s">
        <v>127</v>
      </c>
      <c r="AU271" s="225" t="s">
        <v>80</v>
      </c>
      <c r="AV271" s="15" t="s">
        <v>123</v>
      </c>
      <c r="AW271" s="15" t="s">
        <v>32</v>
      </c>
      <c r="AX271" s="15" t="s">
        <v>78</v>
      </c>
      <c r="AY271" s="225" t="s">
        <v>116</v>
      </c>
    </row>
    <row r="272" spans="1:65" s="2" customFormat="1" ht="24.15" customHeight="1">
      <c r="A272" s="36"/>
      <c r="B272" s="37"/>
      <c r="C272" s="175" t="s">
        <v>418</v>
      </c>
      <c r="D272" s="175" t="s">
        <v>118</v>
      </c>
      <c r="E272" s="176" t="s">
        <v>419</v>
      </c>
      <c r="F272" s="177" t="s">
        <v>420</v>
      </c>
      <c r="G272" s="178" t="s">
        <v>212</v>
      </c>
      <c r="H272" s="179">
        <v>58.56</v>
      </c>
      <c r="I272" s="180"/>
      <c r="J272" s="181">
        <f>ROUND(I272*H272,2)</f>
        <v>0</v>
      </c>
      <c r="K272" s="177" t="s">
        <v>122</v>
      </c>
      <c r="L272" s="41"/>
      <c r="M272" s="182" t="s">
        <v>19</v>
      </c>
      <c r="N272" s="183" t="s">
        <v>41</v>
      </c>
      <c r="O272" s="66"/>
      <c r="P272" s="184">
        <f>O272*H272</f>
        <v>0</v>
      </c>
      <c r="Q272" s="184">
        <v>0</v>
      </c>
      <c r="R272" s="184">
        <f>Q272*H272</f>
        <v>0</v>
      </c>
      <c r="S272" s="184">
        <v>0</v>
      </c>
      <c r="T272" s="185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86" t="s">
        <v>123</v>
      </c>
      <c r="AT272" s="186" t="s">
        <v>118</v>
      </c>
      <c r="AU272" s="186" t="s">
        <v>80</v>
      </c>
      <c r="AY272" s="19" t="s">
        <v>116</v>
      </c>
      <c r="BE272" s="187">
        <f>IF(N272="základní",J272,0)</f>
        <v>0</v>
      </c>
      <c r="BF272" s="187">
        <f>IF(N272="snížená",J272,0)</f>
        <v>0</v>
      </c>
      <c r="BG272" s="187">
        <f>IF(N272="zákl. přenesená",J272,0)</f>
        <v>0</v>
      </c>
      <c r="BH272" s="187">
        <f>IF(N272="sníž. přenesená",J272,0)</f>
        <v>0</v>
      </c>
      <c r="BI272" s="187">
        <f>IF(N272="nulová",J272,0)</f>
        <v>0</v>
      </c>
      <c r="BJ272" s="19" t="s">
        <v>78</v>
      </c>
      <c r="BK272" s="187">
        <f>ROUND(I272*H272,2)</f>
        <v>0</v>
      </c>
      <c r="BL272" s="19" t="s">
        <v>123</v>
      </c>
      <c r="BM272" s="186" t="s">
        <v>421</v>
      </c>
    </row>
    <row r="273" spans="1:47" s="2" customFormat="1" ht="10.2">
      <c r="A273" s="36"/>
      <c r="B273" s="37"/>
      <c r="C273" s="38"/>
      <c r="D273" s="188" t="s">
        <v>125</v>
      </c>
      <c r="E273" s="38"/>
      <c r="F273" s="189" t="s">
        <v>422</v>
      </c>
      <c r="G273" s="38"/>
      <c r="H273" s="38"/>
      <c r="I273" s="190"/>
      <c r="J273" s="38"/>
      <c r="K273" s="38"/>
      <c r="L273" s="41"/>
      <c r="M273" s="191"/>
      <c r="N273" s="192"/>
      <c r="O273" s="66"/>
      <c r="P273" s="66"/>
      <c r="Q273" s="66"/>
      <c r="R273" s="66"/>
      <c r="S273" s="66"/>
      <c r="T273" s="67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9" t="s">
        <v>125</v>
      </c>
      <c r="AU273" s="19" t="s">
        <v>80</v>
      </c>
    </row>
    <row r="274" spans="2:51" s="14" customFormat="1" ht="10.2">
      <c r="B274" s="205"/>
      <c r="C274" s="206"/>
      <c r="D274" s="195" t="s">
        <v>127</v>
      </c>
      <c r="E274" s="207" t="s">
        <v>19</v>
      </c>
      <c r="F274" s="208" t="s">
        <v>158</v>
      </c>
      <c r="G274" s="206"/>
      <c r="H274" s="207" t="s">
        <v>19</v>
      </c>
      <c r="I274" s="209"/>
      <c r="J274" s="206"/>
      <c r="K274" s="206"/>
      <c r="L274" s="210"/>
      <c r="M274" s="211"/>
      <c r="N274" s="212"/>
      <c r="O274" s="212"/>
      <c r="P274" s="212"/>
      <c r="Q274" s="212"/>
      <c r="R274" s="212"/>
      <c r="S274" s="212"/>
      <c r="T274" s="213"/>
      <c r="AT274" s="214" t="s">
        <v>127</v>
      </c>
      <c r="AU274" s="214" t="s">
        <v>80</v>
      </c>
      <c r="AV274" s="14" t="s">
        <v>78</v>
      </c>
      <c r="AW274" s="14" t="s">
        <v>32</v>
      </c>
      <c r="AX274" s="14" t="s">
        <v>70</v>
      </c>
      <c r="AY274" s="214" t="s">
        <v>116</v>
      </c>
    </row>
    <row r="275" spans="2:51" s="13" customFormat="1" ht="10.2">
      <c r="B275" s="193"/>
      <c r="C275" s="194"/>
      <c r="D275" s="195" t="s">
        <v>127</v>
      </c>
      <c r="E275" s="196" t="s">
        <v>19</v>
      </c>
      <c r="F275" s="197" t="s">
        <v>384</v>
      </c>
      <c r="G275" s="194"/>
      <c r="H275" s="198">
        <v>20.8</v>
      </c>
      <c r="I275" s="199"/>
      <c r="J275" s="194"/>
      <c r="K275" s="194"/>
      <c r="L275" s="200"/>
      <c r="M275" s="201"/>
      <c r="N275" s="202"/>
      <c r="O275" s="202"/>
      <c r="P275" s="202"/>
      <c r="Q275" s="202"/>
      <c r="R275" s="202"/>
      <c r="S275" s="202"/>
      <c r="T275" s="203"/>
      <c r="AT275" s="204" t="s">
        <v>127</v>
      </c>
      <c r="AU275" s="204" t="s">
        <v>80</v>
      </c>
      <c r="AV275" s="13" t="s">
        <v>80</v>
      </c>
      <c r="AW275" s="13" t="s">
        <v>32</v>
      </c>
      <c r="AX275" s="13" t="s">
        <v>70</v>
      </c>
      <c r="AY275" s="204" t="s">
        <v>116</v>
      </c>
    </row>
    <row r="276" spans="2:51" s="14" customFormat="1" ht="10.2">
      <c r="B276" s="205"/>
      <c r="C276" s="206"/>
      <c r="D276" s="195" t="s">
        <v>127</v>
      </c>
      <c r="E276" s="207" t="s">
        <v>19</v>
      </c>
      <c r="F276" s="208" t="s">
        <v>385</v>
      </c>
      <c r="G276" s="206"/>
      <c r="H276" s="207" t="s">
        <v>19</v>
      </c>
      <c r="I276" s="209"/>
      <c r="J276" s="206"/>
      <c r="K276" s="206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127</v>
      </c>
      <c r="AU276" s="214" t="s">
        <v>80</v>
      </c>
      <c r="AV276" s="14" t="s">
        <v>78</v>
      </c>
      <c r="AW276" s="14" t="s">
        <v>32</v>
      </c>
      <c r="AX276" s="14" t="s">
        <v>70</v>
      </c>
      <c r="AY276" s="214" t="s">
        <v>116</v>
      </c>
    </row>
    <row r="277" spans="2:51" s="13" customFormat="1" ht="10.2">
      <c r="B277" s="193"/>
      <c r="C277" s="194"/>
      <c r="D277" s="195" t="s">
        <v>127</v>
      </c>
      <c r="E277" s="196" t="s">
        <v>19</v>
      </c>
      <c r="F277" s="197" t="s">
        <v>386</v>
      </c>
      <c r="G277" s="194"/>
      <c r="H277" s="198">
        <v>37.76</v>
      </c>
      <c r="I277" s="199"/>
      <c r="J277" s="194"/>
      <c r="K277" s="194"/>
      <c r="L277" s="200"/>
      <c r="M277" s="201"/>
      <c r="N277" s="202"/>
      <c r="O277" s="202"/>
      <c r="P277" s="202"/>
      <c r="Q277" s="202"/>
      <c r="R277" s="202"/>
      <c r="S277" s="202"/>
      <c r="T277" s="203"/>
      <c r="AT277" s="204" t="s">
        <v>127</v>
      </c>
      <c r="AU277" s="204" t="s">
        <v>80</v>
      </c>
      <c r="AV277" s="13" t="s">
        <v>80</v>
      </c>
      <c r="AW277" s="13" t="s">
        <v>32</v>
      </c>
      <c r="AX277" s="13" t="s">
        <v>70</v>
      </c>
      <c r="AY277" s="204" t="s">
        <v>116</v>
      </c>
    </row>
    <row r="278" spans="2:51" s="15" customFormat="1" ht="10.2">
      <c r="B278" s="215"/>
      <c r="C278" s="216"/>
      <c r="D278" s="195" t="s">
        <v>127</v>
      </c>
      <c r="E278" s="217" t="s">
        <v>19</v>
      </c>
      <c r="F278" s="218" t="s">
        <v>201</v>
      </c>
      <c r="G278" s="216"/>
      <c r="H278" s="219">
        <v>58.56</v>
      </c>
      <c r="I278" s="220"/>
      <c r="J278" s="216"/>
      <c r="K278" s="216"/>
      <c r="L278" s="221"/>
      <c r="M278" s="222"/>
      <c r="N278" s="223"/>
      <c r="O278" s="223"/>
      <c r="P278" s="223"/>
      <c r="Q278" s="223"/>
      <c r="R278" s="223"/>
      <c r="S278" s="223"/>
      <c r="T278" s="224"/>
      <c r="AT278" s="225" t="s">
        <v>127</v>
      </c>
      <c r="AU278" s="225" t="s">
        <v>80</v>
      </c>
      <c r="AV278" s="15" t="s">
        <v>123</v>
      </c>
      <c r="AW278" s="15" t="s">
        <v>32</v>
      </c>
      <c r="AX278" s="15" t="s">
        <v>78</v>
      </c>
      <c r="AY278" s="225" t="s">
        <v>116</v>
      </c>
    </row>
    <row r="279" spans="2:63" s="12" customFormat="1" ht="22.8" customHeight="1">
      <c r="B279" s="159"/>
      <c r="C279" s="160"/>
      <c r="D279" s="161" t="s">
        <v>69</v>
      </c>
      <c r="E279" s="173" t="s">
        <v>423</v>
      </c>
      <c r="F279" s="173" t="s">
        <v>424</v>
      </c>
      <c r="G279" s="160"/>
      <c r="H279" s="160"/>
      <c r="I279" s="163"/>
      <c r="J279" s="174">
        <f>BK279</f>
        <v>0</v>
      </c>
      <c r="K279" s="160"/>
      <c r="L279" s="165"/>
      <c r="M279" s="166"/>
      <c r="N279" s="167"/>
      <c r="O279" s="167"/>
      <c r="P279" s="168">
        <f>SUM(P280:P281)</f>
        <v>0</v>
      </c>
      <c r="Q279" s="167"/>
      <c r="R279" s="168">
        <f>SUM(R280:R281)</f>
        <v>0</v>
      </c>
      <c r="S279" s="167"/>
      <c r="T279" s="169">
        <f>SUM(T280:T281)</f>
        <v>0</v>
      </c>
      <c r="AR279" s="170" t="s">
        <v>78</v>
      </c>
      <c r="AT279" s="171" t="s">
        <v>69</v>
      </c>
      <c r="AU279" s="171" t="s">
        <v>78</v>
      </c>
      <c r="AY279" s="170" t="s">
        <v>116</v>
      </c>
      <c r="BK279" s="172">
        <f>SUM(BK280:BK281)</f>
        <v>0</v>
      </c>
    </row>
    <row r="280" spans="1:65" s="2" customFormat="1" ht="24.15" customHeight="1">
      <c r="A280" s="36"/>
      <c r="B280" s="37"/>
      <c r="C280" s="175" t="s">
        <v>425</v>
      </c>
      <c r="D280" s="175" t="s">
        <v>118</v>
      </c>
      <c r="E280" s="176" t="s">
        <v>426</v>
      </c>
      <c r="F280" s="177" t="s">
        <v>427</v>
      </c>
      <c r="G280" s="178" t="s">
        <v>212</v>
      </c>
      <c r="H280" s="179">
        <v>90.38</v>
      </c>
      <c r="I280" s="180"/>
      <c r="J280" s="181">
        <f>ROUND(I280*H280,2)</f>
        <v>0</v>
      </c>
      <c r="K280" s="177" t="s">
        <v>122</v>
      </c>
      <c r="L280" s="41"/>
      <c r="M280" s="182" t="s">
        <v>19</v>
      </c>
      <c r="N280" s="183" t="s">
        <v>41</v>
      </c>
      <c r="O280" s="66"/>
      <c r="P280" s="184">
        <f>O280*H280</f>
        <v>0</v>
      </c>
      <c r="Q280" s="184">
        <v>0</v>
      </c>
      <c r="R280" s="184">
        <f>Q280*H280</f>
        <v>0</v>
      </c>
      <c r="S280" s="184">
        <v>0</v>
      </c>
      <c r="T280" s="185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86" t="s">
        <v>123</v>
      </c>
      <c r="AT280" s="186" t="s">
        <v>118</v>
      </c>
      <c r="AU280" s="186" t="s">
        <v>80</v>
      </c>
      <c r="AY280" s="19" t="s">
        <v>116</v>
      </c>
      <c r="BE280" s="187">
        <f>IF(N280="základní",J280,0)</f>
        <v>0</v>
      </c>
      <c r="BF280" s="187">
        <f>IF(N280="snížená",J280,0)</f>
        <v>0</v>
      </c>
      <c r="BG280" s="187">
        <f>IF(N280="zákl. přenesená",J280,0)</f>
        <v>0</v>
      </c>
      <c r="BH280" s="187">
        <f>IF(N280="sníž. přenesená",J280,0)</f>
        <v>0</v>
      </c>
      <c r="BI280" s="187">
        <f>IF(N280="nulová",J280,0)</f>
        <v>0</v>
      </c>
      <c r="BJ280" s="19" t="s">
        <v>78</v>
      </c>
      <c r="BK280" s="187">
        <f>ROUND(I280*H280,2)</f>
        <v>0</v>
      </c>
      <c r="BL280" s="19" t="s">
        <v>123</v>
      </c>
      <c r="BM280" s="186" t="s">
        <v>428</v>
      </c>
    </row>
    <row r="281" spans="1:47" s="2" customFormat="1" ht="10.2">
      <c r="A281" s="36"/>
      <c r="B281" s="37"/>
      <c r="C281" s="38"/>
      <c r="D281" s="188" t="s">
        <v>125</v>
      </c>
      <c r="E281" s="38"/>
      <c r="F281" s="189" t="s">
        <v>429</v>
      </c>
      <c r="G281" s="38"/>
      <c r="H281" s="38"/>
      <c r="I281" s="190"/>
      <c r="J281" s="38"/>
      <c r="K281" s="38"/>
      <c r="L281" s="41"/>
      <c r="M281" s="247"/>
      <c r="N281" s="248"/>
      <c r="O281" s="249"/>
      <c r="P281" s="249"/>
      <c r="Q281" s="249"/>
      <c r="R281" s="249"/>
      <c r="S281" s="249"/>
      <c r="T281" s="250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125</v>
      </c>
      <c r="AU281" s="19" t="s">
        <v>80</v>
      </c>
    </row>
    <row r="282" spans="1:31" s="2" customFormat="1" ht="6.9" customHeight="1">
      <c r="A282" s="36"/>
      <c r="B282" s="49"/>
      <c r="C282" s="50"/>
      <c r="D282" s="50"/>
      <c r="E282" s="50"/>
      <c r="F282" s="50"/>
      <c r="G282" s="50"/>
      <c r="H282" s="50"/>
      <c r="I282" s="50"/>
      <c r="J282" s="50"/>
      <c r="K282" s="50"/>
      <c r="L282" s="41"/>
      <c r="M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</row>
  </sheetData>
  <sheetProtection algorithmName="SHA-512" hashValue="MHMSVzJi44wPQuxcroGMnr4GBnWgqBv5D9Hf2x55Shuj6qXz2KapUQvloMaWlomf3J58iLLBTOnN+lnDL7T1lw==" saltValue="LotHvJceED/rB8vFO22FP2ACrbnQ0pqJGyOtfG+n7CPoggU19baVB5xmTdqffvfWQS3tTOzncQxT2oftTGchBw==" spinCount="100000" sheet="1" objects="1" scenarios="1" formatColumns="0" formatRows="0" autoFilter="0"/>
  <autoFilter ref="C85:K28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2_02/113106122"/>
    <hyperlink ref="F98" r:id="rId2" display="https://podminky.urs.cz/item/CS_URS_2022_02/113107112"/>
    <hyperlink ref="F102" r:id="rId3" display="https://podminky.urs.cz/item/CS_URS_2022_02/113107122"/>
    <hyperlink ref="F106" r:id="rId4" display="https://podminky.urs.cz/item/CS_URS_2022_02/113107131"/>
    <hyperlink ref="F110" r:id="rId5" display="https://podminky.urs.cz/item/CS_URS_2022_02/139711111"/>
    <hyperlink ref="F113" r:id="rId6" display="https://podminky.urs.cz/item/CS_URS_2022_02/151101301"/>
    <hyperlink ref="F116" r:id="rId7" display="https://podminky.urs.cz/item/CS_URS_2022_02/151101311"/>
    <hyperlink ref="F118" r:id="rId8" display="https://podminky.urs.cz/item/CS_URS_2022_02/151102201"/>
    <hyperlink ref="F120" r:id="rId9" display="https://podminky.urs.cz/item/CS_URS_2022_02/151102211"/>
    <hyperlink ref="F122" r:id="rId10" display="https://podminky.urs.cz/item/CS_URS_2022_02/162211311"/>
    <hyperlink ref="F124" r:id="rId11" display="https://podminky.urs.cz/item/CS_URS_2022_02/162751117"/>
    <hyperlink ref="F131" r:id="rId12" display="https://podminky.urs.cz/item/CS_URS_2022_02/162751119"/>
    <hyperlink ref="F139" r:id="rId13" display="https://podminky.urs.cz/item/CS_URS_2022_02/171201221"/>
    <hyperlink ref="F146" r:id="rId14" display="https://podminky.urs.cz/item/CS_URS_2022_02/174111101"/>
    <hyperlink ref="F153" r:id="rId15" display="https://podminky.urs.cz/item/CS_URS_2022_02/181912112"/>
    <hyperlink ref="F159" r:id="rId16" display="https://podminky.urs.cz/item/CS_URS_2022_02/213141111"/>
    <hyperlink ref="F164" r:id="rId17" display="https://podminky.urs.cz/item/CS_URS_2022_02/271532212"/>
    <hyperlink ref="F168" r:id="rId18" display="https://podminky.urs.cz/item/CS_URS_2022_02/274313511"/>
    <hyperlink ref="F175" r:id="rId19" display="https://podminky.urs.cz/item/CS_URS_2022_02/274351121"/>
    <hyperlink ref="F182" r:id="rId20" display="https://podminky.urs.cz/item/CS_URS_2022_02/274351122"/>
    <hyperlink ref="F185" r:id="rId21" display="https://podminky.urs.cz/item/CS_URS_2022_02/564251011"/>
    <hyperlink ref="F188" r:id="rId22" display="https://podminky.urs.cz/item/CS_URS_2022_02/564851011"/>
    <hyperlink ref="F191" r:id="rId23" display="https://podminky.urs.cz/item/CS_URS_2022_02/567120114"/>
    <hyperlink ref="F194" r:id="rId24" display="https://podminky.urs.cz/item/CS_URS_2022_02/591241111"/>
    <hyperlink ref="F198" r:id="rId25" display="https://podminky.urs.cz/item/CS_URS_2022_02/596811321"/>
    <hyperlink ref="F203" r:id="rId26" display="https://podminky.urs.cz/item/CS_URS_2022_02/919791013"/>
    <hyperlink ref="F209" r:id="rId27" display="https://podminky.urs.cz/item/CS_URS_2022_02/936124113"/>
    <hyperlink ref="F212" r:id="rId28" display="https://podminky.urs.cz/item/CS_URS_2022_02/953961111"/>
    <hyperlink ref="F216" r:id="rId29" display="https://podminky.urs.cz/item/CS_URS_2022_02/953965111"/>
    <hyperlink ref="F218" r:id="rId30" display="https://podminky.urs.cz/item/CS_URS_2022_02/979054442"/>
    <hyperlink ref="F221" r:id="rId31" display="https://podminky.urs.cz/item/CS_URS_2022_02/979071122"/>
    <hyperlink ref="F225" r:id="rId32" display="https://podminky.urs.cz/item/CS_URS_2022_02/997221131"/>
    <hyperlink ref="F240" r:id="rId33" display="https://podminky.urs.cz/item/CS_URS_2022_02/997221551"/>
    <hyperlink ref="F247" r:id="rId34" display="https://podminky.urs.cz/item/CS_URS_2022_02/997221559"/>
    <hyperlink ref="F251" r:id="rId35" display="https://podminky.urs.cz/item/CS_URS_2022_02/997221571"/>
    <hyperlink ref="F255" r:id="rId36" display="https://podminky.urs.cz/item/CS_URS_2022_02/997221579"/>
    <hyperlink ref="F259" r:id="rId37" display="https://podminky.urs.cz/item/CS_URS_2022_02/997221611"/>
    <hyperlink ref="F266" r:id="rId38" display="https://podminky.urs.cz/item/CS_URS_2022_02/997221612"/>
    <hyperlink ref="F273" r:id="rId39" display="https://podminky.urs.cz/item/CS_URS_2022_02/997013631"/>
    <hyperlink ref="F281" r:id="rId40" display="https://podminky.urs.cz/item/CS_URS_2022_02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83</v>
      </c>
    </row>
    <row r="3" spans="2:46" s="1" customFormat="1" ht="6.9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80</v>
      </c>
    </row>
    <row r="4" spans="2:46" s="1" customFormat="1" ht="24.9" customHeight="1">
      <c r="B4" s="22"/>
      <c r="D4" s="105" t="s">
        <v>87</v>
      </c>
      <c r="L4" s="22"/>
      <c r="M4" s="106" t="s">
        <v>10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6" t="str">
        <f>'Rekapitulace stavby'!K6</f>
        <v>Nový Jičín, Masarykovo náměstí  - výsadba stromů</v>
      </c>
      <c r="F7" s="377"/>
      <c r="G7" s="377"/>
      <c r="H7" s="377"/>
      <c r="L7" s="22"/>
    </row>
    <row r="8" spans="1:31" s="2" customFormat="1" ht="12" customHeight="1">
      <c r="A8" s="36"/>
      <c r="B8" s="41"/>
      <c r="C8" s="36"/>
      <c r="D8" s="107" t="s">
        <v>88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8" t="s">
        <v>430</v>
      </c>
      <c r="F9" s="379"/>
      <c r="G9" s="379"/>
      <c r="H9" s="379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30. 9. 2022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tr">
        <f>IF('Rekapitulace stavby'!AN10="","",'Rekapitulace stavby'!AN10)</f>
        <v/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tr">
        <f>IF('Rekapitulace stavby'!E11="","",'Rekapitulace stavby'!E11)</f>
        <v xml:space="preserve"> </v>
      </c>
      <c r="F15" s="36"/>
      <c r="G15" s="36"/>
      <c r="H15" s="36"/>
      <c r="I15" s="107" t="s">
        <v>27</v>
      </c>
      <c r="J15" s="109" t="str">
        <f>IF('Rekapitulace stavby'!AN11="","",'Rekapitulace stavby'!AN11)</f>
        <v/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28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0" t="str">
        <f>'Rekapitulace stavby'!E14</f>
        <v>Vyplň údaj</v>
      </c>
      <c r="F18" s="381"/>
      <c r="G18" s="381"/>
      <c r="H18" s="381"/>
      <c r="I18" s="107" t="s">
        <v>27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30</v>
      </c>
      <c r="E20" s="36"/>
      <c r="F20" s="36"/>
      <c r="G20" s="36"/>
      <c r="H20" s="36"/>
      <c r="I20" s="107" t="s">
        <v>26</v>
      </c>
      <c r="J20" s="109" t="str">
        <f>IF('Rekapitulace stavby'!AN16="","",'Rekapitulace stavby'!AN16)</f>
        <v/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tr">
        <f>IF('Rekapitulace stavby'!E17="","",'Rekapitulace stavby'!E17)</f>
        <v>Ing.Arch.Pavel Pekár, Čoupkových 4, 62400 Brno</v>
      </c>
      <c r="F21" s="36"/>
      <c r="G21" s="36"/>
      <c r="H21" s="36"/>
      <c r="I21" s="107" t="s">
        <v>27</v>
      </c>
      <c r="J21" s="109" t="str">
        <f>IF('Rekapitulace stavby'!AN17="","",'Rekapitulace stavby'!AN17)</f>
        <v/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33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27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34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2" t="s">
        <v>19</v>
      </c>
      <c r="F27" s="382"/>
      <c r="G27" s="382"/>
      <c r="H27" s="38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36</v>
      </c>
      <c r="E30" s="36"/>
      <c r="F30" s="36"/>
      <c r="G30" s="36"/>
      <c r="H30" s="36"/>
      <c r="I30" s="36"/>
      <c r="J30" s="116">
        <f>ROUND(J82,2)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38</v>
      </c>
      <c r="G32" s="36"/>
      <c r="H32" s="36"/>
      <c r="I32" s="117" t="s">
        <v>37</v>
      </c>
      <c r="J32" s="117" t="s">
        <v>39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40</v>
      </c>
      <c r="E33" s="107" t="s">
        <v>41</v>
      </c>
      <c r="F33" s="119">
        <f>ROUND((SUM(BE82:BE143)),2)</f>
        <v>0</v>
      </c>
      <c r="G33" s="36"/>
      <c r="H33" s="36"/>
      <c r="I33" s="120">
        <v>0.21</v>
      </c>
      <c r="J33" s="119">
        <f>ROUND(((SUM(BE82:BE143))*I33),2)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42</v>
      </c>
      <c r="F34" s="119">
        <f>ROUND((SUM(BF82:BF143)),2)</f>
        <v>0</v>
      </c>
      <c r="G34" s="36"/>
      <c r="H34" s="36"/>
      <c r="I34" s="120">
        <v>0.15</v>
      </c>
      <c r="J34" s="119">
        <f>ROUND(((SUM(BF82:BF143))*I34),2)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07" t="s">
        <v>43</v>
      </c>
      <c r="F35" s="119">
        <f>ROUND((SUM(BG82:BG143)),2)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07" t="s">
        <v>44</v>
      </c>
      <c r="F36" s="119">
        <f>ROUND((SUM(BH82:BH143)),2)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7" t="s">
        <v>45</v>
      </c>
      <c r="F37" s="119">
        <f>ROUND((SUM(BI82:BI143)),2)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46</v>
      </c>
      <c r="E39" s="123"/>
      <c r="F39" s="123"/>
      <c r="G39" s="124" t="s">
        <v>47</v>
      </c>
      <c r="H39" s="125" t="s">
        <v>48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90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3" t="str">
        <f>E7</f>
        <v>Nový Jičín, Masarykovo náměstí  - výsadba stromů</v>
      </c>
      <c r="F48" s="384"/>
      <c r="G48" s="384"/>
      <c r="H48" s="38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88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5" t="str">
        <f>E9</f>
        <v>02 - Sadové úpravy</v>
      </c>
      <c r="F50" s="385"/>
      <c r="G50" s="385"/>
      <c r="H50" s="385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30. 9. 2022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05" customHeight="1">
      <c r="A54" s="36"/>
      <c r="B54" s="37"/>
      <c r="C54" s="31" t="s">
        <v>25</v>
      </c>
      <c r="D54" s="38"/>
      <c r="E54" s="38"/>
      <c r="F54" s="29" t="str">
        <f>E15</f>
        <v xml:space="preserve"> </v>
      </c>
      <c r="G54" s="38"/>
      <c r="H54" s="38"/>
      <c r="I54" s="31" t="s">
        <v>30</v>
      </c>
      <c r="J54" s="34" t="str">
        <f>E21</f>
        <v>Ing.Arch.Pavel Pekár, Čoupkových 4, 62400 Brno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28</v>
      </c>
      <c r="D55" s="38"/>
      <c r="E55" s="38"/>
      <c r="F55" s="29" t="str">
        <f>IF(E18="","",E18)</f>
        <v>Vyplň údaj</v>
      </c>
      <c r="G55" s="38"/>
      <c r="H55" s="38"/>
      <c r="I55" s="31" t="s">
        <v>33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91</v>
      </c>
      <c r="D57" s="133"/>
      <c r="E57" s="133"/>
      <c r="F57" s="133"/>
      <c r="G57" s="133"/>
      <c r="H57" s="133"/>
      <c r="I57" s="133"/>
      <c r="J57" s="134" t="s">
        <v>92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5" t="s">
        <v>68</v>
      </c>
      <c r="D59" s="38"/>
      <c r="E59" s="38"/>
      <c r="F59" s="38"/>
      <c r="G59" s="38"/>
      <c r="H59" s="38"/>
      <c r="I59" s="38"/>
      <c r="J59" s="79">
        <f>J82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93</v>
      </c>
    </row>
    <row r="60" spans="2:12" s="9" customFormat="1" ht="24.9" customHeight="1">
      <c r="B60" s="136"/>
      <c r="C60" s="137"/>
      <c r="D60" s="138" t="s">
        <v>94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2:12" s="10" customFormat="1" ht="19.95" customHeight="1">
      <c r="B61" s="142"/>
      <c r="C61" s="143"/>
      <c r="D61" s="144" t="s">
        <v>95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2:12" s="10" customFormat="1" ht="19.95" customHeight="1">
      <c r="B62" s="142"/>
      <c r="C62" s="143"/>
      <c r="D62" s="144" t="s">
        <v>100</v>
      </c>
      <c r="E62" s="145"/>
      <c r="F62" s="145"/>
      <c r="G62" s="145"/>
      <c r="H62" s="145"/>
      <c r="I62" s="145"/>
      <c r="J62" s="146">
        <f>J141</f>
        <v>0</v>
      </c>
      <c r="K62" s="143"/>
      <c r="L62" s="147"/>
    </row>
    <row r="63" spans="1:31" s="2" customFormat="1" ht="21.75" customHeight="1">
      <c r="A63" s="36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6.9" customHeight="1">
      <c r="A64" s="36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8" spans="1:31" s="2" customFormat="1" ht="6.9" customHeight="1">
      <c r="A68" s="36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24.9" customHeight="1">
      <c r="A69" s="36"/>
      <c r="B69" s="37"/>
      <c r="C69" s="25" t="s">
        <v>101</v>
      </c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16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83" t="str">
        <f>E7</f>
        <v>Nový Jičín, Masarykovo náměstí  - výsadba stromů</v>
      </c>
      <c r="F72" s="384"/>
      <c r="G72" s="384"/>
      <c r="H72" s="384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88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55" t="str">
        <f>E9</f>
        <v>02 - Sadové úpravy</v>
      </c>
      <c r="F74" s="385"/>
      <c r="G74" s="385"/>
      <c r="H74" s="385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21</v>
      </c>
      <c r="D76" s="38"/>
      <c r="E76" s="38"/>
      <c r="F76" s="29" t="str">
        <f>F12</f>
        <v xml:space="preserve"> </v>
      </c>
      <c r="G76" s="38"/>
      <c r="H76" s="38"/>
      <c r="I76" s="31" t="s">
        <v>23</v>
      </c>
      <c r="J76" s="61" t="str">
        <f>IF(J12="","",J12)</f>
        <v>30. 9. 2022</v>
      </c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40.05" customHeight="1">
      <c r="A78" s="36"/>
      <c r="B78" s="37"/>
      <c r="C78" s="31" t="s">
        <v>25</v>
      </c>
      <c r="D78" s="38"/>
      <c r="E78" s="38"/>
      <c r="F78" s="29" t="str">
        <f>E15</f>
        <v xml:space="preserve"> </v>
      </c>
      <c r="G78" s="38"/>
      <c r="H78" s="38"/>
      <c r="I78" s="31" t="s">
        <v>30</v>
      </c>
      <c r="J78" s="34" t="str">
        <f>E21</f>
        <v>Ing.Arch.Pavel Pekár, Čoupkových 4, 62400 Brno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15" customHeight="1">
      <c r="A79" s="36"/>
      <c r="B79" s="37"/>
      <c r="C79" s="31" t="s">
        <v>28</v>
      </c>
      <c r="D79" s="38"/>
      <c r="E79" s="38"/>
      <c r="F79" s="29" t="str">
        <f>IF(E18="","",E18)</f>
        <v>Vyplň údaj</v>
      </c>
      <c r="G79" s="38"/>
      <c r="H79" s="38"/>
      <c r="I79" s="31" t="s">
        <v>33</v>
      </c>
      <c r="J79" s="34" t="str">
        <f>E24</f>
        <v xml:space="preserve"> 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0.3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11" customFormat="1" ht="29.25" customHeight="1">
      <c r="A81" s="148"/>
      <c r="B81" s="149"/>
      <c r="C81" s="150" t="s">
        <v>102</v>
      </c>
      <c r="D81" s="151" t="s">
        <v>55</v>
      </c>
      <c r="E81" s="151" t="s">
        <v>51</v>
      </c>
      <c r="F81" s="151" t="s">
        <v>52</v>
      </c>
      <c r="G81" s="151" t="s">
        <v>103</v>
      </c>
      <c r="H81" s="151" t="s">
        <v>104</v>
      </c>
      <c r="I81" s="151" t="s">
        <v>105</v>
      </c>
      <c r="J81" s="151" t="s">
        <v>92</v>
      </c>
      <c r="K81" s="152" t="s">
        <v>106</v>
      </c>
      <c r="L81" s="153"/>
      <c r="M81" s="70" t="s">
        <v>19</v>
      </c>
      <c r="N81" s="71" t="s">
        <v>40</v>
      </c>
      <c r="O81" s="71" t="s">
        <v>107</v>
      </c>
      <c r="P81" s="71" t="s">
        <v>108</v>
      </c>
      <c r="Q81" s="71" t="s">
        <v>109</v>
      </c>
      <c r="R81" s="71" t="s">
        <v>110</v>
      </c>
      <c r="S81" s="71" t="s">
        <v>111</v>
      </c>
      <c r="T81" s="72" t="s">
        <v>112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3" s="2" customFormat="1" ht="22.8" customHeight="1">
      <c r="A82" s="36"/>
      <c r="B82" s="37"/>
      <c r="C82" s="77" t="s">
        <v>113</v>
      </c>
      <c r="D82" s="38"/>
      <c r="E82" s="38"/>
      <c r="F82" s="38"/>
      <c r="G82" s="38"/>
      <c r="H82" s="38"/>
      <c r="I82" s="38"/>
      <c r="J82" s="154">
        <f>BK82</f>
        <v>0</v>
      </c>
      <c r="K82" s="38"/>
      <c r="L82" s="41"/>
      <c r="M82" s="73"/>
      <c r="N82" s="155"/>
      <c r="O82" s="74"/>
      <c r="P82" s="156">
        <f>P83</f>
        <v>0</v>
      </c>
      <c r="Q82" s="74"/>
      <c r="R82" s="156">
        <f>R83</f>
        <v>22.790799999999997</v>
      </c>
      <c r="S82" s="74"/>
      <c r="T82" s="157">
        <f>T83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9" t="s">
        <v>69</v>
      </c>
      <c r="AU82" s="19" t="s">
        <v>93</v>
      </c>
      <c r="BK82" s="158">
        <f>BK83</f>
        <v>0</v>
      </c>
    </row>
    <row r="83" spans="2:63" s="12" customFormat="1" ht="25.95" customHeight="1">
      <c r="B83" s="159"/>
      <c r="C83" s="160"/>
      <c r="D83" s="161" t="s">
        <v>69</v>
      </c>
      <c r="E83" s="162" t="s">
        <v>114</v>
      </c>
      <c r="F83" s="162" t="s">
        <v>115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P84+P141</f>
        <v>0</v>
      </c>
      <c r="Q83" s="167"/>
      <c r="R83" s="168">
        <f>R84+R141</f>
        <v>22.790799999999997</v>
      </c>
      <c r="S83" s="167"/>
      <c r="T83" s="169">
        <f>T84+T141</f>
        <v>0</v>
      </c>
      <c r="AR83" s="170" t="s">
        <v>78</v>
      </c>
      <c r="AT83" s="171" t="s">
        <v>69</v>
      </c>
      <c r="AU83" s="171" t="s">
        <v>70</v>
      </c>
      <c r="AY83" s="170" t="s">
        <v>116</v>
      </c>
      <c r="BK83" s="172">
        <f>BK84+BK141</f>
        <v>0</v>
      </c>
    </row>
    <row r="84" spans="2:63" s="12" customFormat="1" ht="22.8" customHeight="1">
      <c r="B84" s="159"/>
      <c r="C84" s="160"/>
      <c r="D84" s="161" t="s">
        <v>69</v>
      </c>
      <c r="E84" s="173" t="s">
        <v>78</v>
      </c>
      <c r="F84" s="173" t="s">
        <v>117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SUM(P85:P140)</f>
        <v>0</v>
      </c>
      <c r="Q84" s="167"/>
      <c r="R84" s="168">
        <f>SUM(R85:R140)</f>
        <v>22.790799999999997</v>
      </c>
      <c r="S84" s="167"/>
      <c r="T84" s="169">
        <f>SUM(T85:T140)</f>
        <v>0</v>
      </c>
      <c r="AR84" s="170" t="s">
        <v>78</v>
      </c>
      <c r="AT84" s="171" t="s">
        <v>69</v>
      </c>
      <c r="AU84" s="171" t="s">
        <v>78</v>
      </c>
      <c r="AY84" s="170" t="s">
        <v>116</v>
      </c>
      <c r="BK84" s="172">
        <f>SUM(BK85:BK140)</f>
        <v>0</v>
      </c>
    </row>
    <row r="85" spans="1:65" s="2" customFormat="1" ht="37.8" customHeight="1">
      <c r="A85" s="36"/>
      <c r="B85" s="37"/>
      <c r="C85" s="175" t="s">
        <v>78</v>
      </c>
      <c r="D85" s="175" t="s">
        <v>118</v>
      </c>
      <c r="E85" s="176" t="s">
        <v>193</v>
      </c>
      <c r="F85" s="177" t="s">
        <v>194</v>
      </c>
      <c r="G85" s="178" t="s">
        <v>162</v>
      </c>
      <c r="H85" s="179">
        <v>30.16</v>
      </c>
      <c r="I85" s="180"/>
      <c r="J85" s="181">
        <f>ROUND(I85*H85,2)</f>
        <v>0</v>
      </c>
      <c r="K85" s="177" t="s">
        <v>122</v>
      </c>
      <c r="L85" s="41"/>
      <c r="M85" s="182" t="s">
        <v>19</v>
      </c>
      <c r="N85" s="183" t="s">
        <v>41</v>
      </c>
      <c r="O85" s="66"/>
      <c r="P85" s="184">
        <f>O85*H85</f>
        <v>0</v>
      </c>
      <c r="Q85" s="184">
        <v>0</v>
      </c>
      <c r="R85" s="184">
        <f>Q85*H85</f>
        <v>0</v>
      </c>
      <c r="S85" s="184">
        <v>0</v>
      </c>
      <c r="T85" s="185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123</v>
      </c>
      <c r="AT85" s="186" t="s">
        <v>118</v>
      </c>
      <c r="AU85" s="186" t="s">
        <v>80</v>
      </c>
      <c r="AY85" s="19" t="s">
        <v>116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9" t="s">
        <v>78</v>
      </c>
      <c r="BK85" s="187">
        <f>ROUND(I85*H85,2)</f>
        <v>0</v>
      </c>
      <c r="BL85" s="19" t="s">
        <v>123</v>
      </c>
      <c r="BM85" s="186" t="s">
        <v>431</v>
      </c>
    </row>
    <row r="86" spans="1:47" s="2" customFormat="1" ht="10.2">
      <c r="A86" s="36"/>
      <c r="B86" s="37"/>
      <c r="C86" s="38"/>
      <c r="D86" s="188" t="s">
        <v>125</v>
      </c>
      <c r="E86" s="38"/>
      <c r="F86" s="189" t="s">
        <v>196</v>
      </c>
      <c r="G86" s="38"/>
      <c r="H86" s="38"/>
      <c r="I86" s="190"/>
      <c r="J86" s="38"/>
      <c r="K86" s="38"/>
      <c r="L86" s="41"/>
      <c r="M86" s="191"/>
      <c r="N86" s="192"/>
      <c r="O86" s="66"/>
      <c r="P86" s="66"/>
      <c r="Q86" s="66"/>
      <c r="R86" s="66"/>
      <c r="S86" s="66"/>
      <c r="T86" s="67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125</v>
      </c>
      <c r="AU86" s="19" t="s">
        <v>80</v>
      </c>
    </row>
    <row r="87" spans="2:51" s="13" customFormat="1" ht="10.2">
      <c r="B87" s="193"/>
      <c r="C87" s="194"/>
      <c r="D87" s="195" t="s">
        <v>127</v>
      </c>
      <c r="E87" s="196" t="s">
        <v>19</v>
      </c>
      <c r="F87" s="197" t="s">
        <v>432</v>
      </c>
      <c r="G87" s="194"/>
      <c r="H87" s="198">
        <v>30.16</v>
      </c>
      <c r="I87" s="199"/>
      <c r="J87" s="194"/>
      <c r="K87" s="194"/>
      <c r="L87" s="200"/>
      <c r="M87" s="201"/>
      <c r="N87" s="202"/>
      <c r="O87" s="202"/>
      <c r="P87" s="202"/>
      <c r="Q87" s="202"/>
      <c r="R87" s="202"/>
      <c r="S87" s="202"/>
      <c r="T87" s="203"/>
      <c r="AT87" s="204" t="s">
        <v>127</v>
      </c>
      <c r="AU87" s="204" t="s">
        <v>80</v>
      </c>
      <c r="AV87" s="13" t="s">
        <v>80</v>
      </c>
      <c r="AW87" s="13" t="s">
        <v>32</v>
      </c>
      <c r="AX87" s="13" t="s">
        <v>78</v>
      </c>
      <c r="AY87" s="204" t="s">
        <v>116</v>
      </c>
    </row>
    <row r="88" spans="1:65" s="2" customFormat="1" ht="37.8" customHeight="1">
      <c r="A88" s="36"/>
      <c r="B88" s="37"/>
      <c r="C88" s="175" t="s">
        <v>80</v>
      </c>
      <c r="D88" s="175" t="s">
        <v>118</v>
      </c>
      <c r="E88" s="176" t="s">
        <v>202</v>
      </c>
      <c r="F88" s="177" t="s">
        <v>203</v>
      </c>
      <c r="G88" s="178" t="s">
        <v>162</v>
      </c>
      <c r="H88" s="179">
        <v>301.6</v>
      </c>
      <c r="I88" s="180"/>
      <c r="J88" s="181">
        <f>ROUND(I88*H88,2)</f>
        <v>0</v>
      </c>
      <c r="K88" s="177" t="s">
        <v>122</v>
      </c>
      <c r="L88" s="41"/>
      <c r="M88" s="182" t="s">
        <v>19</v>
      </c>
      <c r="N88" s="183" t="s">
        <v>41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123</v>
      </c>
      <c r="AT88" s="186" t="s">
        <v>118</v>
      </c>
      <c r="AU88" s="186" t="s">
        <v>80</v>
      </c>
      <c r="AY88" s="19" t="s">
        <v>116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78</v>
      </c>
      <c r="BK88" s="187">
        <f>ROUND(I88*H88,2)</f>
        <v>0</v>
      </c>
      <c r="BL88" s="19" t="s">
        <v>123</v>
      </c>
      <c r="BM88" s="186" t="s">
        <v>433</v>
      </c>
    </row>
    <row r="89" spans="1:47" s="2" customFormat="1" ht="10.2">
      <c r="A89" s="36"/>
      <c r="B89" s="37"/>
      <c r="C89" s="38"/>
      <c r="D89" s="188" t="s">
        <v>125</v>
      </c>
      <c r="E89" s="38"/>
      <c r="F89" s="189" t="s">
        <v>205</v>
      </c>
      <c r="G89" s="38"/>
      <c r="H89" s="38"/>
      <c r="I89" s="190"/>
      <c r="J89" s="38"/>
      <c r="K89" s="38"/>
      <c r="L89" s="41"/>
      <c r="M89" s="191"/>
      <c r="N89" s="192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125</v>
      </c>
      <c r="AU89" s="19" t="s">
        <v>80</v>
      </c>
    </row>
    <row r="90" spans="2:51" s="13" customFormat="1" ht="10.2">
      <c r="B90" s="193"/>
      <c r="C90" s="194"/>
      <c r="D90" s="195" t="s">
        <v>127</v>
      </c>
      <c r="E90" s="196" t="s">
        <v>19</v>
      </c>
      <c r="F90" s="197" t="s">
        <v>434</v>
      </c>
      <c r="G90" s="194"/>
      <c r="H90" s="198">
        <v>301.6</v>
      </c>
      <c r="I90" s="199"/>
      <c r="J90" s="194"/>
      <c r="K90" s="194"/>
      <c r="L90" s="200"/>
      <c r="M90" s="201"/>
      <c r="N90" s="202"/>
      <c r="O90" s="202"/>
      <c r="P90" s="202"/>
      <c r="Q90" s="202"/>
      <c r="R90" s="202"/>
      <c r="S90" s="202"/>
      <c r="T90" s="203"/>
      <c r="AT90" s="204" t="s">
        <v>127</v>
      </c>
      <c r="AU90" s="204" t="s">
        <v>80</v>
      </c>
      <c r="AV90" s="13" t="s">
        <v>80</v>
      </c>
      <c r="AW90" s="13" t="s">
        <v>32</v>
      </c>
      <c r="AX90" s="13" t="s">
        <v>78</v>
      </c>
      <c r="AY90" s="204" t="s">
        <v>116</v>
      </c>
    </row>
    <row r="91" spans="1:65" s="2" customFormat="1" ht="24.15" customHeight="1">
      <c r="A91" s="36"/>
      <c r="B91" s="37"/>
      <c r="C91" s="175" t="s">
        <v>133</v>
      </c>
      <c r="D91" s="175" t="s">
        <v>118</v>
      </c>
      <c r="E91" s="176" t="s">
        <v>435</v>
      </c>
      <c r="F91" s="177" t="s">
        <v>436</v>
      </c>
      <c r="G91" s="178" t="s">
        <v>162</v>
      </c>
      <c r="H91" s="179">
        <v>30.16</v>
      </c>
      <c r="I91" s="180"/>
      <c r="J91" s="181">
        <f>ROUND(I91*H91,2)</f>
        <v>0</v>
      </c>
      <c r="K91" s="177" t="s">
        <v>122</v>
      </c>
      <c r="L91" s="41"/>
      <c r="M91" s="182" t="s">
        <v>19</v>
      </c>
      <c r="N91" s="183" t="s">
        <v>41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123</v>
      </c>
      <c r="AT91" s="186" t="s">
        <v>118</v>
      </c>
      <c r="AU91" s="186" t="s">
        <v>80</v>
      </c>
      <c r="AY91" s="19" t="s">
        <v>116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78</v>
      </c>
      <c r="BK91" s="187">
        <f>ROUND(I91*H91,2)</f>
        <v>0</v>
      </c>
      <c r="BL91" s="19" t="s">
        <v>123</v>
      </c>
      <c r="BM91" s="186" t="s">
        <v>437</v>
      </c>
    </row>
    <row r="92" spans="1:47" s="2" customFormat="1" ht="10.2">
      <c r="A92" s="36"/>
      <c r="B92" s="37"/>
      <c r="C92" s="38"/>
      <c r="D92" s="188" t="s">
        <v>125</v>
      </c>
      <c r="E92" s="38"/>
      <c r="F92" s="189" t="s">
        <v>438</v>
      </c>
      <c r="G92" s="38"/>
      <c r="H92" s="38"/>
      <c r="I92" s="190"/>
      <c r="J92" s="38"/>
      <c r="K92" s="38"/>
      <c r="L92" s="41"/>
      <c r="M92" s="191"/>
      <c r="N92" s="192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125</v>
      </c>
      <c r="AU92" s="19" t="s">
        <v>80</v>
      </c>
    </row>
    <row r="93" spans="1:65" s="2" customFormat="1" ht="24.15" customHeight="1">
      <c r="A93" s="36"/>
      <c r="B93" s="37"/>
      <c r="C93" s="175" t="s">
        <v>123</v>
      </c>
      <c r="D93" s="175" t="s">
        <v>118</v>
      </c>
      <c r="E93" s="176" t="s">
        <v>220</v>
      </c>
      <c r="F93" s="177" t="s">
        <v>221</v>
      </c>
      <c r="G93" s="178" t="s">
        <v>162</v>
      </c>
      <c r="H93" s="179">
        <v>30.16</v>
      </c>
      <c r="I93" s="180"/>
      <c r="J93" s="181">
        <f>ROUND(I93*H93,2)</f>
        <v>0</v>
      </c>
      <c r="K93" s="177" t="s">
        <v>122</v>
      </c>
      <c r="L93" s="41"/>
      <c r="M93" s="182" t="s">
        <v>19</v>
      </c>
      <c r="N93" s="183" t="s">
        <v>41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123</v>
      </c>
      <c r="AT93" s="186" t="s">
        <v>118</v>
      </c>
      <c r="AU93" s="186" t="s">
        <v>80</v>
      </c>
      <c r="AY93" s="19" t="s">
        <v>116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78</v>
      </c>
      <c r="BK93" s="187">
        <f>ROUND(I93*H93,2)</f>
        <v>0</v>
      </c>
      <c r="BL93" s="19" t="s">
        <v>123</v>
      </c>
      <c r="BM93" s="186" t="s">
        <v>439</v>
      </c>
    </row>
    <row r="94" spans="1:47" s="2" customFormat="1" ht="10.2">
      <c r="A94" s="36"/>
      <c r="B94" s="37"/>
      <c r="C94" s="38"/>
      <c r="D94" s="188" t="s">
        <v>125</v>
      </c>
      <c r="E94" s="38"/>
      <c r="F94" s="189" t="s">
        <v>223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125</v>
      </c>
      <c r="AU94" s="19" t="s">
        <v>80</v>
      </c>
    </row>
    <row r="95" spans="2:51" s="13" customFormat="1" ht="10.2">
      <c r="B95" s="193"/>
      <c r="C95" s="194"/>
      <c r="D95" s="195" t="s">
        <v>127</v>
      </c>
      <c r="E95" s="196" t="s">
        <v>19</v>
      </c>
      <c r="F95" s="197" t="s">
        <v>432</v>
      </c>
      <c r="G95" s="194"/>
      <c r="H95" s="198">
        <v>30.16</v>
      </c>
      <c r="I95" s="199"/>
      <c r="J95" s="194"/>
      <c r="K95" s="194"/>
      <c r="L95" s="200"/>
      <c r="M95" s="201"/>
      <c r="N95" s="202"/>
      <c r="O95" s="202"/>
      <c r="P95" s="202"/>
      <c r="Q95" s="202"/>
      <c r="R95" s="202"/>
      <c r="S95" s="202"/>
      <c r="T95" s="203"/>
      <c r="AT95" s="204" t="s">
        <v>127</v>
      </c>
      <c r="AU95" s="204" t="s">
        <v>80</v>
      </c>
      <c r="AV95" s="13" t="s">
        <v>80</v>
      </c>
      <c r="AW95" s="13" t="s">
        <v>32</v>
      </c>
      <c r="AX95" s="13" t="s">
        <v>78</v>
      </c>
      <c r="AY95" s="204" t="s">
        <v>116</v>
      </c>
    </row>
    <row r="96" spans="1:65" s="2" customFormat="1" ht="16.5" customHeight="1">
      <c r="A96" s="36"/>
      <c r="B96" s="37"/>
      <c r="C96" s="226" t="s">
        <v>141</v>
      </c>
      <c r="D96" s="226" t="s">
        <v>239</v>
      </c>
      <c r="E96" s="227" t="s">
        <v>440</v>
      </c>
      <c r="F96" s="228" t="s">
        <v>441</v>
      </c>
      <c r="G96" s="229" t="s">
        <v>162</v>
      </c>
      <c r="H96" s="230">
        <v>30.16</v>
      </c>
      <c r="I96" s="231"/>
      <c r="J96" s="232">
        <f>ROUND(I96*H96,2)</f>
        <v>0</v>
      </c>
      <c r="K96" s="228" t="s">
        <v>19</v>
      </c>
      <c r="L96" s="233"/>
      <c r="M96" s="234" t="s">
        <v>19</v>
      </c>
      <c r="N96" s="235" t="s">
        <v>41</v>
      </c>
      <c r="O96" s="66"/>
      <c r="P96" s="184">
        <f>O96*H96</f>
        <v>0</v>
      </c>
      <c r="Q96" s="184">
        <v>0.5</v>
      </c>
      <c r="R96" s="184">
        <f>Q96*H96</f>
        <v>15.08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159</v>
      </c>
      <c r="AT96" s="186" t="s">
        <v>239</v>
      </c>
      <c r="AU96" s="186" t="s">
        <v>80</v>
      </c>
      <c r="AY96" s="19" t="s">
        <v>116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78</v>
      </c>
      <c r="BK96" s="187">
        <f>ROUND(I96*H96,2)</f>
        <v>0</v>
      </c>
      <c r="BL96" s="19" t="s">
        <v>123</v>
      </c>
      <c r="BM96" s="186" t="s">
        <v>442</v>
      </c>
    </row>
    <row r="97" spans="1:65" s="2" customFormat="1" ht="24.15" customHeight="1">
      <c r="A97" s="36"/>
      <c r="B97" s="37"/>
      <c r="C97" s="175" t="s">
        <v>148</v>
      </c>
      <c r="D97" s="175" t="s">
        <v>118</v>
      </c>
      <c r="E97" s="176" t="s">
        <v>443</v>
      </c>
      <c r="F97" s="177" t="s">
        <v>444</v>
      </c>
      <c r="G97" s="178" t="s">
        <v>236</v>
      </c>
      <c r="H97" s="179">
        <v>4</v>
      </c>
      <c r="I97" s="180"/>
      <c r="J97" s="181">
        <f>ROUND(I97*H97,2)</f>
        <v>0</v>
      </c>
      <c r="K97" s="177" t="s">
        <v>122</v>
      </c>
      <c r="L97" s="41"/>
      <c r="M97" s="182" t="s">
        <v>19</v>
      </c>
      <c r="N97" s="183" t="s">
        <v>41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123</v>
      </c>
      <c r="AT97" s="186" t="s">
        <v>118</v>
      </c>
      <c r="AU97" s="186" t="s">
        <v>80</v>
      </c>
      <c r="AY97" s="19" t="s">
        <v>116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78</v>
      </c>
      <c r="BK97" s="187">
        <f>ROUND(I97*H97,2)</f>
        <v>0</v>
      </c>
      <c r="BL97" s="19" t="s">
        <v>123</v>
      </c>
      <c r="BM97" s="186" t="s">
        <v>445</v>
      </c>
    </row>
    <row r="98" spans="1:47" s="2" customFormat="1" ht="10.2">
      <c r="A98" s="36"/>
      <c r="B98" s="37"/>
      <c r="C98" s="38"/>
      <c r="D98" s="188" t="s">
        <v>125</v>
      </c>
      <c r="E98" s="38"/>
      <c r="F98" s="189" t="s">
        <v>446</v>
      </c>
      <c r="G98" s="38"/>
      <c r="H98" s="38"/>
      <c r="I98" s="190"/>
      <c r="J98" s="38"/>
      <c r="K98" s="38"/>
      <c r="L98" s="41"/>
      <c r="M98" s="191"/>
      <c r="N98" s="19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125</v>
      </c>
      <c r="AU98" s="19" t="s">
        <v>80</v>
      </c>
    </row>
    <row r="99" spans="1:65" s="2" customFormat="1" ht="16.5" customHeight="1">
      <c r="A99" s="36"/>
      <c r="B99" s="37"/>
      <c r="C99" s="226" t="s">
        <v>153</v>
      </c>
      <c r="D99" s="226" t="s">
        <v>239</v>
      </c>
      <c r="E99" s="227" t="s">
        <v>447</v>
      </c>
      <c r="F99" s="228" t="s">
        <v>448</v>
      </c>
      <c r="G99" s="229" t="s">
        <v>236</v>
      </c>
      <c r="H99" s="230">
        <v>4</v>
      </c>
      <c r="I99" s="231"/>
      <c r="J99" s="232">
        <f>ROUND(I99*H99,2)</f>
        <v>0</v>
      </c>
      <c r="K99" s="228" t="s">
        <v>19</v>
      </c>
      <c r="L99" s="233"/>
      <c r="M99" s="234" t="s">
        <v>19</v>
      </c>
      <c r="N99" s="235" t="s">
        <v>41</v>
      </c>
      <c r="O99" s="66"/>
      <c r="P99" s="184">
        <f>O99*H99</f>
        <v>0</v>
      </c>
      <c r="Q99" s="184">
        <v>0.219</v>
      </c>
      <c r="R99" s="184">
        <f>Q99*H99</f>
        <v>0.876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159</v>
      </c>
      <c r="AT99" s="186" t="s">
        <v>239</v>
      </c>
      <c r="AU99" s="186" t="s">
        <v>80</v>
      </c>
      <c r="AY99" s="19" t="s">
        <v>116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78</v>
      </c>
      <c r="BK99" s="187">
        <f>ROUND(I99*H99,2)</f>
        <v>0</v>
      </c>
      <c r="BL99" s="19" t="s">
        <v>123</v>
      </c>
      <c r="BM99" s="186" t="s">
        <v>449</v>
      </c>
    </row>
    <row r="100" spans="1:65" s="2" customFormat="1" ht="16.5" customHeight="1">
      <c r="A100" s="36"/>
      <c r="B100" s="37"/>
      <c r="C100" s="175" t="s">
        <v>159</v>
      </c>
      <c r="D100" s="175" t="s">
        <v>118</v>
      </c>
      <c r="E100" s="176" t="s">
        <v>450</v>
      </c>
      <c r="F100" s="177" t="s">
        <v>451</v>
      </c>
      <c r="G100" s="178" t="s">
        <v>236</v>
      </c>
      <c r="H100" s="179">
        <v>4</v>
      </c>
      <c r="I100" s="180"/>
      <c r="J100" s="181">
        <f>ROUND(I100*H100,2)</f>
        <v>0</v>
      </c>
      <c r="K100" s="177" t="s">
        <v>122</v>
      </c>
      <c r="L100" s="41"/>
      <c r="M100" s="182" t="s">
        <v>19</v>
      </c>
      <c r="N100" s="183" t="s">
        <v>41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123</v>
      </c>
      <c r="AT100" s="186" t="s">
        <v>118</v>
      </c>
      <c r="AU100" s="186" t="s">
        <v>80</v>
      </c>
      <c r="AY100" s="19" t="s">
        <v>116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78</v>
      </c>
      <c r="BK100" s="187">
        <f>ROUND(I100*H100,2)</f>
        <v>0</v>
      </c>
      <c r="BL100" s="19" t="s">
        <v>123</v>
      </c>
      <c r="BM100" s="186" t="s">
        <v>452</v>
      </c>
    </row>
    <row r="101" spans="1:47" s="2" customFormat="1" ht="10.2">
      <c r="A101" s="36"/>
      <c r="B101" s="37"/>
      <c r="C101" s="38"/>
      <c r="D101" s="188" t="s">
        <v>125</v>
      </c>
      <c r="E101" s="38"/>
      <c r="F101" s="189" t="s">
        <v>453</v>
      </c>
      <c r="G101" s="38"/>
      <c r="H101" s="38"/>
      <c r="I101" s="190"/>
      <c r="J101" s="38"/>
      <c r="K101" s="38"/>
      <c r="L101" s="41"/>
      <c r="M101" s="191"/>
      <c r="N101" s="19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125</v>
      </c>
      <c r="AU101" s="19" t="s">
        <v>80</v>
      </c>
    </row>
    <row r="102" spans="1:65" s="2" customFormat="1" ht="24.15" customHeight="1">
      <c r="A102" s="36"/>
      <c r="B102" s="37"/>
      <c r="C102" s="226" t="s">
        <v>166</v>
      </c>
      <c r="D102" s="226" t="s">
        <v>239</v>
      </c>
      <c r="E102" s="227" t="s">
        <v>454</v>
      </c>
      <c r="F102" s="228" t="s">
        <v>455</v>
      </c>
      <c r="G102" s="229" t="s">
        <v>236</v>
      </c>
      <c r="H102" s="230">
        <v>4</v>
      </c>
      <c r="I102" s="231"/>
      <c r="J102" s="232">
        <f>ROUND(I102*H102,2)</f>
        <v>0</v>
      </c>
      <c r="K102" s="228" t="s">
        <v>19</v>
      </c>
      <c r="L102" s="233"/>
      <c r="M102" s="234" t="s">
        <v>19</v>
      </c>
      <c r="N102" s="235" t="s">
        <v>41</v>
      </c>
      <c r="O102" s="66"/>
      <c r="P102" s="184">
        <f>O102*H102</f>
        <v>0</v>
      </c>
      <c r="Q102" s="184">
        <v>0.001</v>
      </c>
      <c r="R102" s="184">
        <f>Q102*H102</f>
        <v>0.004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159</v>
      </c>
      <c r="AT102" s="186" t="s">
        <v>239</v>
      </c>
      <c r="AU102" s="186" t="s">
        <v>80</v>
      </c>
      <c r="AY102" s="19" t="s">
        <v>116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78</v>
      </c>
      <c r="BK102" s="187">
        <f>ROUND(I102*H102,2)</f>
        <v>0</v>
      </c>
      <c r="BL102" s="19" t="s">
        <v>123</v>
      </c>
      <c r="BM102" s="186" t="s">
        <v>456</v>
      </c>
    </row>
    <row r="103" spans="1:65" s="2" customFormat="1" ht="16.5" customHeight="1">
      <c r="A103" s="36"/>
      <c r="B103" s="37"/>
      <c r="C103" s="226" t="s">
        <v>172</v>
      </c>
      <c r="D103" s="226" t="s">
        <v>239</v>
      </c>
      <c r="E103" s="227" t="s">
        <v>457</v>
      </c>
      <c r="F103" s="228" t="s">
        <v>458</v>
      </c>
      <c r="G103" s="229" t="s">
        <v>236</v>
      </c>
      <c r="H103" s="230">
        <v>4</v>
      </c>
      <c r="I103" s="231"/>
      <c r="J103" s="232">
        <f>ROUND(I103*H103,2)</f>
        <v>0</v>
      </c>
      <c r="K103" s="228" t="s">
        <v>19</v>
      </c>
      <c r="L103" s="233"/>
      <c r="M103" s="234" t="s">
        <v>19</v>
      </c>
      <c r="N103" s="235" t="s">
        <v>41</v>
      </c>
      <c r="O103" s="66"/>
      <c r="P103" s="184">
        <f>O103*H103</f>
        <v>0</v>
      </c>
      <c r="Q103" s="184">
        <v>0.0324</v>
      </c>
      <c r="R103" s="184">
        <f>Q103*H103</f>
        <v>0.1296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159</v>
      </c>
      <c r="AT103" s="186" t="s">
        <v>239</v>
      </c>
      <c r="AU103" s="186" t="s">
        <v>80</v>
      </c>
      <c r="AY103" s="19" t="s">
        <v>116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78</v>
      </c>
      <c r="BK103" s="187">
        <f>ROUND(I103*H103,2)</f>
        <v>0</v>
      </c>
      <c r="BL103" s="19" t="s">
        <v>123</v>
      </c>
      <c r="BM103" s="186" t="s">
        <v>459</v>
      </c>
    </row>
    <row r="104" spans="1:65" s="2" customFormat="1" ht="21.75" customHeight="1">
      <c r="A104" s="36"/>
      <c r="B104" s="37"/>
      <c r="C104" s="175" t="s">
        <v>177</v>
      </c>
      <c r="D104" s="175" t="s">
        <v>118</v>
      </c>
      <c r="E104" s="176" t="s">
        <v>460</v>
      </c>
      <c r="F104" s="177" t="s">
        <v>461</v>
      </c>
      <c r="G104" s="178" t="s">
        <v>236</v>
      </c>
      <c r="H104" s="179">
        <v>4</v>
      </c>
      <c r="I104" s="180"/>
      <c r="J104" s="181">
        <f>ROUND(I104*H104,2)</f>
        <v>0</v>
      </c>
      <c r="K104" s="177" t="s">
        <v>122</v>
      </c>
      <c r="L104" s="41"/>
      <c r="M104" s="182" t="s">
        <v>19</v>
      </c>
      <c r="N104" s="183" t="s">
        <v>41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123</v>
      </c>
      <c r="AT104" s="186" t="s">
        <v>118</v>
      </c>
      <c r="AU104" s="186" t="s">
        <v>80</v>
      </c>
      <c r="AY104" s="19" t="s">
        <v>116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78</v>
      </c>
      <c r="BK104" s="187">
        <f>ROUND(I104*H104,2)</f>
        <v>0</v>
      </c>
      <c r="BL104" s="19" t="s">
        <v>123</v>
      </c>
      <c r="BM104" s="186" t="s">
        <v>462</v>
      </c>
    </row>
    <row r="105" spans="1:47" s="2" customFormat="1" ht="10.2">
      <c r="A105" s="36"/>
      <c r="B105" s="37"/>
      <c r="C105" s="38"/>
      <c r="D105" s="188" t="s">
        <v>125</v>
      </c>
      <c r="E105" s="38"/>
      <c r="F105" s="189" t="s">
        <v>463</v>
      </c>
      <c r="G105" s="38"/>
      <c r="H105" s="38"/>
      <c r="I105" s="190"/>
      <c r="J105" s="38"/>
      <c r="K105" s="38"/>
      <c r="L105" s="41"/>
      <c r="M105" s="191"/>
      <c r="N105" s="19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125</v>
      </c>
      <c r="AU105" s="19" t="s">
        <v>80</v>
      </c>
    </row>
    <row r="106" spans="1:65" s="2" customFormat="1" ht="16.5" customHeight="1">
      <c r="A106" s="36"/>
      <c r="B106" s="37"/>
      <c r="C106" s="175" t="s">
        <v>182</v>
      </c>
      <c r="D106" s="175" t="s">
        <v>118</v>
      </c>
      <c r="E106" s="176" t="s">
        <v>464</v>
      </c>
      <c r="F106" s="177" t="s">
        <v>465</v>
      </c>
      <c r="G106" s="178" t="s">
        <v>236</v>
      </c>
      <c r="H106" s="179">
        <v>4</v>
      </c>
      <c r="I106" s="180"/>
      <c r="J106" s="181">
        <f>ROUND(I106*H106,2)</f>
        <v>0</v>
      </c>
      <c r="K106" s="177" t="s">
        <v>19</v>
      </c>
      <c r="L106" s="41"/>
      <c r="M106" s="182" t="s">
        <v>19</v>
      </c>
      <c r="N106" s="183" t="s">
        <v>41</v>
      </c>
      <c r="O106" s="66"/>
      <c r="P106" s="184">
        <f>O106*H106</f>
        <v>0</v>
      </c>
      <c r="Q106" s="184">
        <v>0.002</v>
      </c>
      <c r="R106" s="184">
        <f>Q106*H106</f>
        <v>0.008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123</v>
      </c>
      <c r="AT106" s="186" t="s">
        <v>118</v>
      </c>
      <c r="AU106" s="186" t="s">
        <v>80</v>
      </c>
      <c r="AY106" s="19" t="s">
        <v>116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78</v>
      </c>
      <c r="BK106" s="187">
        <f>ROUND(I106*H106,2)</f>
        <v>0</v>
      </c>
      <c r="BL106" s="19" t="s">
        <v>123</v>
      </c>
      <c r="BM106" s="186" t="s">
        <v>466</v>
      </c>
    </row>
    <row r="107" spans="1:65" s="2" customFormat="1" ht="16.5" customHeight="1">
      <c r="A107" s="36"/>
      <c r="B107" s="37"/>
      <c r="C107" s="226" t="s">
        <v>187</v>
      </c>
      <c r="D107" s="226" t="s">
        <v>239</v>
      </c>
      <c r="E107" s="227" t="s">
        <v>467</v>
      </c>
      <c r="F107" s="228" t="s">
        <v>468</v>
      </c>
      <c r="G107" s="229" t="s">
        <v>469</v>
      </c>
      <c r="H107" s="230">
        <v>4</v>
      </c>
      <c r="I107" s="231"/>
      <c r="J107" s="232">
        <f>ROUND(I107*H107,2)</f>
        <v>0</v>
      </c>
      <c r="K107" s="228" t="s">
        <v>19</v>
      </c>
      <c r="L107" s="233"/>
      <c r="M107" s="234" t="s">
        <v>19</v>
      </c>
      <c r="N107" s="235" t="s">
        <v>41</v>
      </c>
      <c r="O107" s="66"/>
      <c r="P107" s="184">
        <f>O107*H107</f>
        <v>0</v>
      </c>
      <c r="Q107" s="184">
        <v>1.6</v>
      </c>
      <c r="R107" s="184">
        <f>Q107*H107</f>
        <v>6.4</v>
      </c>
      <c r="S107" s="184">
        <v>0</v>
      </c>
      <c r="T107" s="18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159</v>
      </c>
      <c r="AT107" s="186" t="s">
        <v>239</v>
      </c>
      <c r="AU107" s="186" t="s">
        <v>80</v>
      </c>
      <c r="AY107" s="19" t="s">
        <v>116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78</v>
      </c>
      <c r="BK107" s="187">
        <f>ROUND(I107*H107,2)</f>
        <v>0</v>
      </c>
      <c r="BL107" s="19" t="s">
        <v>123</v>
      </c>
      <c r="BM107" s="186" t="s">
        <v>470</v>
      </c>
    </row>
    <row r="108" spans="1:65" s="2" customFormat="1" ht="16.5" customHeight="1">
      <c r="A108" s="36"/>
      <c r="B108" s="37"/>
      <c r="C108" s="175" t="s">
        <v>192</v>
      </c>
      <c r="D108" s="175" t="s">
        <v>118</v>
      </c>
      <c r="E108" s="176" t="s">
        <v>471</v>
      </c>
      <c r="F108" s="177" t="s">
        <v>472</v>
      </c>
      <c r="G108" s="178" t="s">
        <v>236</v>
      </c>
      <c r="H108" s="179">
        <v>4</v>
      </c>
      <c r="I108" s="180"/>
      <c r="J108" s="181">
        <f>ROUND(I108*H108,2)</f>
        <v>0</v>
      </c>
      <c r="K108" s="177" t="s">
        <v>122</v>
      </c>
      <c r="L108" s="41"/>
      <c r="M108" s="182" t="s">
        <v>19</v>
      </c>
      <c r="N108" s="183" t="s">
        <v>41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123</v>
      </c>
      <c r="AT108" s="186" t="s">
        <v>118</v>
      </c>
      <c r="AU108" s="186" t="s">
        <v>80</v>
      </c>
      <c r="AY108" s="19" t="s">
        <v>116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78</v>
      </c>
      <c r="BK108" s="187">
        <f>ROUND(I108*H108,2)</f>
        <v>0</v>
      </c>
      <c r="BL108" s="19" t="s">
        <v>123</v>
      </c>
      <c r="BM108" s="186" t="s">
        <v>473</v>
      </c>
    </row>
    <row r="109" spans="1:47" s="2" customFormat="1" ht="10.2">
      <c r="A109" s="36"/>
      <c r="B109" s="37"/>
      <c r="C109" s="38"/>
      <c r="D109" s="188" t="s">
        <v>125</v>
      </c>
      <c r="E109" s="38"/>
      <c r="F109" s="189" t="s">
        <v>474</v>
      </c>
      <c r="G109" s="38"/>
      <c r="H109" s="38"/>
      <c r="I109" s="190"/>
      <c r="J109" s="38"/>
      <c r="K109" s="38"/>
      <c r="L109" s="41"/>
      <c r="M109" s="191"/>
      <c r="N109" s="19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125</v>
      </c>
      <c r="AU109" s="19" t="s">
        <v>80</v>
      </c>
    </row>
    <row r="110" spans="1:65" s="2" customFormat="1" ht="24.15" customHeight="1">
      <c r="A110" s="36"/>
      <c r="B110" s="37"/>
      <c r="C110" s="175" t="s">
        <v>8</v>
      </c>
      <c r="D110" s="175" t="s">
        <v>118</v>
      </c>
      <c r="E110" s="176" t="s">
        <v>475</v>
      </c>
      <c r="F110" s="177" t="s">
        <v>476</v>
      </c>
      <c r="G110" s="178" t="s">
        <v>121</v>
      </c>
      <c r="H110" s="179">
        <v>5.76</v>
      </c>
      <c r="I110" s="180"/>
      <c r="J110" s="181">
        <f>ROUND(I110*H110,2)</f>
        <v>0</v>
      </c>
      <c r="K110" s="177" t="s">
        <v>122</v>
      </c>
      <c r="L110" s="41"/>
      <c r="M110" s="182" t="s">
        <v>19</v>
      </c>
      <c r="N110" s="183" t="s">
        <v>41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123</v>
      </c>
      <c r="AT110" s="186" t="s">
        <v>118</v>
      </c>
      <c r="AU110" s="186" t="s">
        <v>80</v>
      </c>
      <c r="AY110" s="19" t="s">
        <v>116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78</v>
      </c>
      <c r="BK110" s="187">
        <f>ROUND(I110*H110,2)</f>
        <v>0</v>
      </c>
      <c r="BL110" s="19" t="s">
        <v>123</v>
      </c>
      <c r="BM110" s="186" t="s">
        <v>477</v>
      </c>
    </row>
    <row r="111" spans="1:47" s="2" customFormat="1" ht="10.2">
      <c r="A111" s="36"/>
      <c r="B111" s="37"/>
      <c r="C111" s="38"/>
      <c r="D111" s="188" t="s">
        <v>125</v>
      </c>
      <c r="E111" s="38"/>
      <c r="F111" s="189" t="s">
        <v>478</v>
      </c>
      <c r="G111" s="38"/>
      <c r="H111" s="38"/>
      <c r="I111" s="190"/>
      <c r="J111" s="38"/>
      <c r="K111" s="38"/>
      <c r="L111" s="41"/>
      <c r="M111" s="191"/>
      <c r="N111" s="19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125</v>
      </c>
      <c r="AU111" s="19" t="s">
        <v>80</v>
      </c>
    </row>
    <row r="112" spans="2:51" s="14" customFormat="1" ht="10.2">
      <c r="B112" s="205"/>
      <c r="C112" s="206"/>
      <c r="D112" s="195" t="s">
        <v>127</v>
      </c>
      <c r="E112" s="207" t="s">
        <v>19</v>
      </c>
      <c r="F112" s="208" t="s">
        <v>479</v>
      </c>
      <c r="G112" s="206"/>
      <c r="H112" s="207" t="s">
        <v>19</v>
      </c>
      <c r="I112" s="209"/>
      <c r="J112" s="206"/>
      <c r="K112" s="206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127</v>
      </c>
      <c r="AU112" s="214" t="s">
        <v>80</v>
      </c>
      <c r="AV112" s="14" t="s">
        <v>78</v>
      </c>
      <c r="AW112" s="14" t="s">
        <v>32</v>
      </c>
      <c r="AX112" s="14" t="s">
        <v>70</v>
      </c>
      <c r="AY112" s="214" t="s">
        <v>116</v>
      </c>
    </row>
    <row r="113" spans="2:51" s="13" customFormat="1" ht="10.2">
      <c r="B113" s="193"/>
      <c r="C113" s="194"/>
      <c r="D113" s="195" t="s">
        <v>127</v>
      </c>
      <c r="E113" s="196" t="s">
        <v>19</v>
      </c>
      <c r="F113" s="197" t="s">
        <v>480</v>
      </c>
      <c r="G113" s="194"/>
      <c r="H113" s="198">
        <v>5.76</v>
      </c>
      <c r="I113" s="199"/>
      <c r="J113" s="194"/>
      <c r="K113" s="194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127</v>
      </c>
      <c r="AU113" s="204" t="s">
        <v>80</v>
      </c>
      <c r="AV113" s="13" t="s">
        <v>80</v>
      </c>
      <c r="AW113" s="13" t="s">
        <v>32</v>
      </c>
      <c r="AX113" s="13" t="s">
        <v>78</v>
      </c>
      <c r="AY113" s="204" t="s">
        <v>116</v>
      </c>
    </row>
    <row r="114" spans="1:65" s="2" customFormat="1" ht="16.5" customHeight="1">
      <c r="A114" s="36"/>
      <c r="B114" s="37"/>
      <c r="C114" s="226" t="s">
        <v>209</v>
      </c>
      <c r="D114" s="226" t="s">
        <v>239</v>
      </c>
      <c r="E114" s="227" t="s">
        <v>481</v>
      </c>
      <c r="F114" s="228" t="s">
        <v>482</v>
      </c>
      <c r="G114" s="229" t="s">
        <v>162</v>
      </c>
      <c r="H114" s="230">
        <v>0.29</v>
      </c>
      <c r="I114" s="231"/>
      <c r="J114" s="232">
        <f>ROUND(I114*H114,2)</f>
        <v>0</v>
      </c>
      <c r="K114" s="228" t="s">
        <v>19</v>
      </c>
      <c r="L114" s="233"/>
      <c r="M114" s="234" t="s">
        <v>19</v>
      </c>
      <c r="N114" s="235" t="s">
        <v>41</v>
      </c>
      <c r="O114" s="66"/>
      <c r="P114" s="184">
        <f>O114*H114</f>
        <v>0</v>
      </c>
      <c r="Q114" s="184">
        <v>1</v>
      </c>
      <c r="R114" s="184">
        <f>Q114*H114</f>
        <v>0.29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159</v>
      </c>
      <c r="AT114" s="186" t="s">
        <v>239</v>
      </c>
      <c r="AU114" s="186" t="s">
        <v>80</v>
      </c>
      <c r="AY114" s="19" t="s">
        <v>116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78</v>
      </c>
      <c r="BK114" s="187">
        <f>ROUND(I114*H114,2)</f>
        <v>0</v>
      </c>
      <c r="BL114" s="19" t="s">
        <v>123</v>
      </c>
      <c r="BM114" s="186" t="s">
        <v>483</v>
      </c>
    </row>
    <row r="115" spans="2:51" s="13" customFormat="1" ht="10.2">
      <c r="B115" s="193"/>
      <c r="C115" s="194"/>
      <c r="D115" s="195" t="s">
        <v>127</v>
      </c>
      <c r="E115" s="196" t="s">
        <v>19</v>
      </c>
      <c r="F115" s="197" t="s">
        <v>484</v>
      </c>
      <c r="G115" s="194"/>
      <c r="H115" s="198">
        <v>0.29</v>
      </c>
      <c r="I115" s="199"/>
      <c r="J115" s="194"/>
      <c r="K115" s="194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127</v>
      </c>
      <c r="AU115" s="204" t="s">
        <v>80</v>
      </c>
      <c r="AV115" s="13" t="s">
        <v>80</v>
      </c>
      <c r="AW115" s="13" t="s">
        <v>32</v>
      </c>
      <c r="AX115" s="13" t="s">
        <v>78</v>
      </c>
      <c r="AY115" s="204" t="s">
        <v>116</v>
      </c>
    </row>
    <row r="116" spans="1:65" s="2" customFormat="1" ht="16.5" customHeight="1">
      <c r="A116" s="36"/>
      <c r="B116" s="37"/>
      <c r="C116" s="175" t="s">
        <v>219</v>
      </c>
      <c r="D116" s="175" t="s">
        <v>118</v>
      </c>
      <c r="E116" s="176" t="s">
        <v>485</v>
      </c>
      <c r="F116" s="177" t="s">
        <v>486</v>
      </c>
      <c r="G116" s="178" t="s">
        <v>212</v>
      </c>
      <c r="H116" s="179">
        <v>0.002</v>
      </c>
      <c r="I116" s="180"/>
      <c r="J116" s="181">
        <f>ROUND(I116*H116,2)</f>
        <v>0</v>
      </c>
      <c r="K116" s="177" t="s">
        <v>122</v>
      </c>
      <c r="L116" s="41"/>
      <c r="M116" s="182" t="s">
        <v>19</v>
      </c>
      <c r="N116" s="183" t="s">
        <v>41</v>
      </c>
      <c r="O116" s="66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123</v>
      </c>
      <c r="AT116" s="186" t="s">
        <v>118</v>
      </c>
      <c r="AU116" s="186" t="s">
        <v>80</v>
      </c>
      <c r="AY116" s="19" t="s">
        <v>116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78</v>
      </c>
      <c r="BK116" s="187">
        <f>ROUND(I116*H116,2)</f>
        <v>0</v>
      </c>
      <c r="BL116" s="19" t="s">
        <v>123</v>
      </c>
      <c r="BM116" s="186" t="s">
        <v>487</v>
      </c>
    </row>
    <row r="117" spans="1:47" s="2" customFormat="1" ht="10.2">
      <c r="A117" s="36"/>
      <c r="B117" s="37"/>
      <c r="C117" s="38"/>
      <c r="D117" s="188" t="s">
        <v>125</v>
      </c>
      <c r="E117" s="38"/>
      <c r="F117" s="189" t="s">
        <v>488</v>
      </c>
      <c r="G117" s="38"/>
      <c r="H117" s="38"/>
      <c r="I117" s="190"/>
      <c r="J117" s="38"/>
      <c r="K117" s="38"/>
      <c r="L117" s="41"/>
      <c r="M117" s="191"/>
      <c r="N117" s="192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125</v>
      </c>
      <c r="AU117" s="19" t="s">
        <v>80</v>
      </c>
    </row>
    <row r="118" spans="2:51" s="13" customFormat="1" ht="10.2">
      <c r="B118" s="193"/>
      <c r="C118" s="194"/>
      <c r="D118" s="195" t="s">
        <v>127</v>
      </c>
      <c r="E118" s="196" t="s">
        <v>19</v>
      </c>
      <c r="F118" s="197" t="s">
        <v>489</v>
      </c>
      <c r="G118" s="194"/>
      <c r="H118" s="198">
        <v>0.002</v>
      </c>
      <c r="I118" s="199"/>
      <c r="J118" s="194"/>
      <c r="K118" s="194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127</v>
      </c>
      <c r="AU118" s="204" t="s">
        <v>80</v>
      </c>
      <c r="AV118" s="13" t="s">
        <v>80</v>
      </c>
      <c r="AW118" s="13" t="s">
        <v>32</v>
      </c>
      <c r="AX118" s="13" t="s">
        <v>78</v>
      </c>
      <c r="AY118" s="204" t="s">
        <v>116</v>
      </c>
    </row>
    <row r="119" spans="1:65" s="2" customFormat="1" ht="16.5" customHeight="1">
      <c r="A119" s="36"/>
      <c r="B119" s="37"/>
      <c r="C119" s="226" t="s">
        <v>227</v>
      </c>
      <c r="D119" s="226" t="s">
        <v>239</v>
      </c>
      <c r="E119" s="227" t="s">
        <v>490</v>
      </c>
      <c r="F119" s="228" t="s">
        <v>491</v>
      </c>
      <c r="G119" s="229" t="s">
        <v>492</v>
      </c>
      <c r="H119" s="230">
        <v>2</v>
      </c>
      <c r="I119" s="231"/>
      <c r="J119" s="232">
        <f>ROUND(I119*H119,2)</f>
        <v>0</v>
      </c>
      <c r="K119" s="228" t="s">
        <v>19</v>
      </c>
      <c r="L119" s="233"/>
      <c r="M119" s="234" t="s">
        <v>19</v>
      </c>
      <c r="N119" s="235" t="s">
        <v>41</v>
      </c>
      <c r="O119" s="66"/>
      <c r="P119" s="184">
        <f>O119*H119</f>
        <v>0</v>
      </c>
      <c r="Q119" s="184">
        <v>0.001</v>
      </c>
      <c r="R119" s="184">
        <f>Q119*H119</f>
        <v>0.002</v>
      </c>
      <c r="S119" s="184">
        <v>0</v>
      </c>
      <c r="T119" s="185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159</v>
      </c>
      <c r="AT119" s="186" t="s">
        <v>239</v>
      </c>
      <c r="AU119" s="186" t="s">
        <v>80</v>
      </c>
      <c r="AY119" s="19" t="s">
        <v>116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9" t="s">
        <v>78</v>
      </c>
      <c r="BK119" s="187">
        <f>ROUND(I119*H119,2)</f>
        <v>0</v>
      </c>
      <c r="BL119" s="19" t="s">
        <v>123</v>
      </c>
      <c r="BM119" s="186" t="s">
        <v>493</v>
      </c>
    </row>
    <row r="120" spans="2:51" s="13" customFormat="1" ht="10.2">
      <c r="B120" s="193"/>
      <c r="C120" s="194"/>
      <c r="D120" s="195" t="s">
        <v>127</v>
      </c>
      <c r="E120" s="196" t="s">
        <v>19</v>
      </c>
      <c r="F120" s="197" t="s">
        <v>494</v>
      </c>
      <c r="G120" s="194"/>
      <c r="H120" s="198">
        <v>2</v>
      </c>
      <c r="I120" s="199"/>
      <c r="J120" s="194"/>
      <c r="K120" s="194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127</v>
      </c>
      <c r="AU120" s="204" t="s">
        <v>80</v>
      </c>
      <c r="AV120" s="13" t="s">
        <v>80</v>
      </c>
      <c r="AW120" s="13" t="s">
        <v>32</v>
      </c>
      <c r="AX120" s="13" t="s">
        <v>78</v>
      </c>
      <c r="AY120" s="204" t="s">
        <v>116</v>
      </c>
    </row>
    <row r="121" spans="1:65" s="2" customFormat="1" ht="16.5" customHeight="1">
      <c r="A121" s="36"/>
      <c r="B121" s="37"/>
      <c r="C121" s="175" t="s">
        <v>233</v>
      </c>
      <c r="D121" s="175" t="s">
        <v>118</v>
      </c>
      <c r="E121" s="176" t="s">
        <v>495</v>
      </c>
      <c r="F121" s="177" t="s">
        <v>496</v>
      </c>
      <c r="G121" s="178" t="s">
        <v>236</v>
      </c>
      <c r="H121" s="179">
        <v>4</v>
      </c>
      <c r="I121" s="180"/>
      <c r="J121" s="181">
        <f>ROUND(I121*H121,2)</f>
        <v>0</v>
      </c>
      <c r="K121" s="177" t="s">
        <v>122</v>
      </c>
      <c r="L121" s="41"/>
      <c r="M121" s="182" t="s">
        <v>19</v>
      </c>
      <c r="N121" s="183" t="s">
        <v>41</v>
      </c>
      <c r="O121" s="66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123</v>
      </c>
      <c r="AT121" s="186" t="s">
        <v>118</v>
      </c>
      <c r="AU121" s="186" t="s">
        <v>80</v>
      </c>
      <c r="AY121" s="19" t="s">
        <v>116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78</v>
      </c>
      <c r="BK121" s="187">
        <f>ROUND(I121*H121,2)</f>
        <v>0</v>
      </c>
      <c r="BL121" s="19" t="s">
        <v>123</v>
      </c>
      <c r="BM121" s="186" t="s">
        <v>497</v>
      </c>
    </row>
    <row r="122" spans="1:47" s="2" customFormat="1" ht="10.2">
      <c r="A122" s="36"/>
      <c r="B122" s="37"/>
      <c r="C122" s="38"/>
      <c r="D122" s="188" t="s">
        <v>125</v>
      </c>
      <c r="E122" s="38"/>
      <c r="F122" s="189" t="s">
        <v>498</v>
      </c>
      <c r="G122" s="38"/>
      <c r="H122" s="38"/>
      <c r="I122" s="190"/>
      <c r="J122" s="38"/>
      <c r="K122" s="38"/>
      <c r="L122" s="41"/>
      <c r="M122" s="191"/>
      <c r="N122" s="192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125</v>
      </c>
      <c r="AU122" s="19" t="s">
        <v>80</v>
      </c>
    </row>
    <row r="123" spans="1:65" s="2" customFormat="1" ht="24.15" customHeight="1">
      <c r="A123" s="36"/>
      <c r="B123" s="37"/>
      <c r="C123" s="175" t="s">
        <v>238</v>
      </c>
      <c r="D123" s="175" t="s">
        <v>118</v>
      </c>
      <c r="E123" s="176" t="s">
        <v>499</v>
      </c>
      <c r="F123" s="177" t="s">
        <v>500</v>
      </c>
      <c r="G123" s="178" t="s">
        <v>212</v>
      </c>
      <c r="H123" s="179">
        <v>0.001</v>
      </c>
      <c r="I123" s="180"/>
      <c r="J123" s="181">
        <f>ROUND(I123*H123,2)</f>
        <v>0</v>
      </c>
      <c r="K123" s="177" t="s">
        <v>122</v>
      </c>
      <c r="L123" s="41"/>
      <c r="M123" s="182" t="s">
        <v>19</v>
      </c>
      <c r="N123" s="183" t="s">
        <v>41</v>
      </c>
      <c r="O123" s="66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123</v>
      </c>
      <c r="AT123" s="186" t="s">
        <v>118</v>
      </c>
      <c r="AU123" s="186" t="s">
        <v>80</v>
      </c>
      <c r="AY123" s="19" t="s">
        <v>116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9" t="s">
        <v>78</v>
      </c>
      <c r="BK123" s="187">
        <f>ROUND(I123*H123,2)</f>
        <v>0</v>
      </c>
      <c r="BL123" s="19" t="s">
        <v>123</v>
      </c>
      <c r="BM123" s="186" t="s">
        <v>501</v>
      </c>
    </row>
    <row r="124" spans="1:47" s="2" customFormat="1" ht="10.2">
      <c r="A124" s="36"/>
      <c r="B124" s="37"/>
      <c r="C124" s="38"/>
      <c r="D124" s="188" t="s">
        <v>125</v>
      </c>
      <c r="E124" s="38"/>
      <c r="F124" s="189" t="s">
        <v>502</v>
      </c>
      <c r="G124" s="38"/>
      <c r="H124" s="38"/>
      <c r="I124" s="190"/>
      <c r="J124" s="38"/>
      <c r="K124" s="38"/>
      <c r="L124" s="41"/>
      <c r="M124" s="191"/>
      <c r="N124" s="192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125</v>
      </c>
      <c r="AU124" s="19" t="s">
        <v>80</v>
      </c>
    </row>
    <row r="125" spans="2:51" s="14" customFormat="1" ht="10.2">
      <c r="B125" s="205"/>
      <c r="C125" s="206"/>
      <c r="D125" s="195" t="s">
        <v>127</v>
      </c>
      <c r="E125" s="207" t="s">
        <v>19</v>
      </c>
      <c r="F125" s="208" t="s">
        <v>503</v>
      </c>
      <c r="G125" s="206"/>
      <c r="H125" s="207" t="s">
        <v>19</v>
      </c>
      <c r="I125" s="209"/>
      <c r="J125" s="206"/>
      <c r="K125" s="206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127</v>
      </c>
      <c r="AU125" s="214" t="s">
        <v>80</v>
      </c>
      <c r="AV125" s="14" t="s">
        <v>78</v>
      </c>
      <c r="AW125" s="14" t="s">
        <v>32</v>
      </c>
      <c r="AX125" s="14" t="s">
        <v>70</v>
      </c>
      <c r="AY125" s="214" t="s">
        <v>116</v>
      </c>
    </row>
    <row r="126" spans="2:51" s="13" customFormat="1" ht="10.2">
      <c r="B126" s="193"/>
      <c r="C126" s="194"/>
      <c r="D126" s="195" t="s">
        <v>127</v>
      </c>
      <c r="E126" s="196" t="s">
        <v>19</v>
      </c>
      <c r="F126" s="197" t="s">
        <v>504</v>
      </c>
      <c r="G126" s="194"/>
      <c r="H126" s="198">
        <v>0.001</v>
      </c>
      <c r="I126" s="199"/>
      <c r="J126" s="194"/>
      <c r="K126" s="194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127</v>
      </c>
      <c r="AU126" s="204" t="s">
        <v>80</v>
      </c>
      <c r="AV126" s="13" t="s">
        <v>80</v>
      </c>
      <c r="AW126" s="13" t="s">
        <v>32</v>
      </c>
      <c r="AX126" s="13" t="s">
        <v>78</v>
      </c>
      <c r="AY126" s="204" t="s">
        <v>116</v>
      </c>
    </row>
    <row r="127" spans="1:65" s="2" customFormat="1" ht="16.5" customHeight="1">
      <c r="A127" s="36"/>
      <c r="B127" s="37"/>
      <c r="C127" s="226" t="s">
        <v>7</v>
      </c>
      <c r="D127" s="226" t="s">
        <v>239</v>
      </c>
      <c r="E127" s="227" t="s">
        <v>505</v>
      </c>
      <c r="F127" s="228" t="s">
        <v>506</v>
      </c>
      <c r="G127" s="229" t="s">
        <v>492</v>
      </c>
      <c r="H127" s="230">
        <v>1.2</v>
      </c>
      <c r="I127" s="231"/>
      <c r="J127" s="232">
        <f>ROUND(I127*H127,2)</f>
        <v>0</v>
      </c>
      <c r="K127" s="228" t="s">
        <v>19</v>
      </c>
      <c r="L127" s="233"/>
      <c r="M127" s="234" t="s">
        <v>19</v>
      </c>
      <c r="N127" s="235" t="s">
        <v>41</v>
      </c>
      <c r="O127" s="66"/>
      <c r="P127" s="184">
        <f>O127*H127</f>
        <v>0</v>
      </c>
      <c r="Q127" s="184">
        <v>0.001</v>
      </c>
      <c r="R127" s="184">
        <f>Q127*H127</f>
        <v>0.0012</v>
      </c>
      <c r="S127" s="184">
        <v>0</v>
      </c>
      <c r="T127" s="185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159</v>
      </c>
      <c r="AT127" s="186" t="s">
        <v>239</v>
      </c>
      <c r="AU127" s="186" t="s">
        <v>80</v>
      </c>
      <c r="AY127" s="19" t="s">
        <v>116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9" t="s">
        <v>78</v>
      </c>
      <c r="BK127" s="187">
        <f>ROUND(I127*H127,2)</f>
        <v>0</v>
      </c>
      <c r="BL127" s="19" t="s">
        <v>123</v>
      </c>
      <c r="BM127" s="186" t="s">
        <v>507</v>
      </c>
    </row>
    <row r="128" spans="2:51" s="14" customFormat="1" ht="10.2">
      <c r="B128" s="205"/>
      <c r="C128" s="206"/>
      <c r="D128" s="195" t="s">
        <v>127</v>
      </c>
      <c r="E128" s="207" t="s">
        <v>19</v>
      </c>
      <c r="F128" s="208" t="s">
        <v>503</v>
      </c>
      <c r="G128" s="206"/>
      <c r="H128" s="207" t="s">
        <v>19</v>
      </c>
      <c r="I128" s="209"/>
      <c r="J128" s="206"/>
      <c r="K128" s="206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127</v>
      </c>
      <c r="AU128" s="214" t="s">
        <v>80</v>
      </c>
      <c r="AV128" s="14" t="s">
        <v>78</v>
      </c>
      <c r="AW128" s="14" t="s">
        <v>32</v>
      </c>
      <c r="AX128" s="14" t="s">
        <v>70</v>
      </c>
      <c r="AY128" s="214" t="s">
        <v>116</v>
      </c>
    </row>
    <row r="129" spans="2:51" s="13" customFormat="1" ht="10.2">
      <c r="B129" s="193"/>
      <c r="C129" s="194"/>
      <c r="D129" s="195" t="s">
        <v>127</v>
      </c>
      <c r="E129" s="196" t="s">
        <v>19</v>
      </c>
      <c r="F129" s="197" t="s">
        <v>508</v>
      </c>
      <c r="G129" s="194"/>
      <c r="H129" s="198">
        <v>1.2</v>
      </c>
      <c r="I129" s="199"/>
      <c r="J129" s="194"/>
      <c r="K129" s="194"/>
      <c r="L129" s="200"/>
      <c r="M129" s="201"/>
      <c r="N129" s="202"/>
      <c r="O129" s="202"/>
      <c r="P129" s="202"/>
      <c r="Q129" s="202"/>
      <c r="R129" s="202"/>
      <c r="S129" s="202"/>
      <c r="T129" s="203"/>
      <c r="AT129" s="204" t="s">
        <v>127</v>
      </c>
      <c r="AU129" s="204" t="s">
        <v>80</v>
      </c>
      <c r="AV129" s="13" t="s">
        <v>80</v>
      </c>
      <c r="AW129" s="13" t="s">
        <v>32</v>
      </c>
      <c r="AX129" s="13" t="s">
        <v>78</v>
      </c>
      <c r="AY129" s="204" t="s">
        <v>116</v>
      </c>
    </row>
    <row r="130" spans="1:65" s="2" customFormat="1" ht="16.5" customHeight="1">
      <c r="A130" s="36"/>
      <c r="B130" s="37"/>
      <c r="C130" s="175" t="s">
        <v>248</v>
      </c>
      <c r="D130" s="175" t="s">
        <v>118</v>
      </c>
      <c r="E130" s="176" t="s">
        <v>509</v>
      </c>
      <c r="F130" s="177" t="s">
        <v>510</v>
      </c>
      <c r="G130" s="178" t="s">
        <v>162</v>
      </c>
      <c r="H130" s="179">
        <v>8</v>
      </c>
      <c r="I130" s="180"/>
      <c r="J130" s="181">
        <f>ROUND(I130*H130,2)</f>
        <v>0</v>
      </c>
      <c r="K130" s="177" t="s">
        <v>122</v>
      </c>
      <c r="L130" s="41"/>
      <c r="M130" s="182" t="s">
        <v>19</v>
      </c>
      <c r="N130" s="183" t="s">
        <v>41</v>
      </c>
      <c r="O130" s="66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123</v>
      </c>
      <c r="AT130" s="186" t="s">
        <v>118</v>
      </c>
      <c r="AU130" s="186" t="s">
        <v>80</v>
      </c>
      <c r="AY130" s="19" t="s">
        <v>116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9" t="s">
        <v>78</v>
      </c>
      <c r="BK130" s="187">
        <f>ROUND(I130*H130,2)</f>
        <v>0</v>
      </c>
      <c r="BL130" s="19" t="s">
        <v>123</v>
      </c>
      <c r="BM130" s="186" t="s">
        <v>511</v>
      </c>
    </row>
    <row r="131" spans="1:47" s="2" customFormat="1" ht="10.2">
      <c r="A131" s="36"/>
      <c r="B131" s="37"/>
      <c r="C131" s="38"/>
      <c r="D131" s="188" t="s">
        <v>125</v>
      </c>
      <c r="E131" s="38"/>
      <c r="F131" s="189" t="s">
        <v>512</v>
      </c>
      <c r="G131" s="38"/>
      <c r="H131" s="38"/>
      <c r="I131" s="190"/>
      <c r="J131" s="38"/>
      <c r="K131" s="38"/>
      <c r="L131" s="41"/>
      <c r="M131" s="191"/>
      <c r="N131" s="192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125</v>
      </c>
      <c r="AU131" s="19" t="s">
        <v>80</v>
      </c>
    </row>
    <row r="132" spans="2:51" s="14" customFormat="1" ht="10.2">
      <c r="B132" s="205"/>
      <c r="C132" s="206"/>
      <c r="D132" s="195" t="s">
        <v>127</v>
      </c>
      <c r="E132" s="207" t="s">
        <v>19</v>
      </c>
      <c r="F132" s="208" t="s">
        <v>513</v>
      </c>
      <c r="G132" s="206"/>
      <c r="H132" s="207" t="s">
        <v>19</v>
      </c>
      <c r="I132" s="209"/>
      <c r="J132" s="206"/>
      <c r="K132" s="206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127</v>
      </c>
      <c r="AU132" s="214" t="s">
        <v>80</v>
      </c>
      <c r="AV132" s="14" t="s">
        <v>78</v>
      </c>
      <c r="AW132" s="14" t="s">
        <v>32</v>
      </c>
      <c r="AX132" s="14" t="s">
        <v>70</v>
      </c>
      <c r="AY132" s="214" t="s">
        <v>116</v>
      </c>
    </row>
    <row r="133" spans="2:51" s="14" customFormat="1" ht="10.2">
      <c r="B133" s="205"/>
      <c r="C133" s="206"/>
      <c r="D133" s="195" t="s">
        <v>127</v>
      </c>
      <c r="E133" s="207" t="s">
        <v>19</v>
      </c>
      <c r="F133" s="208" t="s">
        <v>514</v>
      </c>
      <c r="G133" s="206"/>
      <c r="H133" s="207" t="s">
        <v>19</v>
      </c>
      <c r="I133" s="209"/>
      <c r="J133" s="206"/>
      <c r="K133" s="206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127</v>
      </c>
      <c r="AU133" s="214" t="s">
        <v>80</v>
      </c>
      <c r="AV133" s="14" t="s">
        <v>78</v>
      </c>
      <c r="AW133" s="14" t="s">
        <v>32</v>
      </c>
      <c r="AX133" s="14" t="s">
        <v>70</v>
      </c>
      <c r="AY133" s="214" t="s">
        <v>116</v>
      </c>
    </row>
    <row r="134" spans="2:51" s="13" customFormat="1" ht="10.2">
      <c r="B134" s="193"/>
      <c r="C134" s="194"/>
      <c r="D134" s="195" t="s">
        <v>127</v>
      </c>
      <c r="E134" s="196" t="s">
        <v>19</v>
      </c>
      <c r="F134" s="197" t="s">
        <v>515</v>
      </c>
      <c r="G134" s="194"/>
      <c r="H134" s="198">
        <v>8</v>
      </c>
      <c r="I134" s="199"/>
      <c r="J134" s="194"/>
      <c r="K134" s="194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127</v>
      </c>
      <c r="AU134" s="204" t="s">
        <v>80</v>
      </c>
      <c r="AV134" s="13" t="s">
        <v>80</v>
      </c>
      <c r="AW134" s="13" t="s">
        <v>32</v>
      </c>
      <c r="AX134" s="13" t="s">
        <v>78</v>
      </c>
      <c r="AY134" s="204" t="s">
        <v>116</v>
      </c>
    </row>
    <row r="135" spans="1:65" s="2" customFormat="1" ht="16.5" customHeight="1">
      <c r="A135" s="36"/>
      <c r="B135" s="37"/>
      <c r="C135" s="226" t="s">
        <v>253</v>
      </c>
      <c r="D135" s="226" t="s">
        <v>239</v>
      </c>
      <c r="E135" s="227" t="s">
        <v>516</v>
      </c>
      <c r="F135" s="228" t="s">
        <v>517</v>
      </c>
      <c r="G135" s="229" t="s">
        <v>162</v>
      </c>
      <c r="H135" s="230">
        <v>8</v>
      </c>
      <c r="I135" s="231"/>
      <c r="J135" s="232">
        <f>ROUND(I135*H135,2)</f>
        <v>0</v>
      </c>
      <c r="K135" s="228" t="s">
        <v>122</v>
      </c>
      <c r="L135" s="233"/>
      <c r="M135" s="234" t="s">
        <v>19</v>
      </c>
      <c r="N135" s="235" t="s">
        <v>41</v>
      </c>
      <c r="O135" s="66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159</v>
      </c>
      <c r="AT135" s="186" t="s">
        <v>239</v>
      </c>
      <c r="AU135" s="186" t="s">
        <v>80</v>
      </c>
      <c r="AY135" s="19" t="s">
        <v>116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9" t="s">
        <v>78</v>
      </c>
      <c r="BK135" s="187">
        <f>ROUND(I135*H135,2)</f>
        <v>0</v>
      </c>
      <c r="BL135" s="19" t="s">
        <v>123</v>
      </c>
      <c r="BM135" s="186" t="s">
        <v>518</v>
      </c>
    </row>
    <row r="136" spans="1:65" s="2" customFormat="1" ht="16.5" customHeight="1">
      <c r="A136" s="36"/>
      <c r="B136" s="37"/>
      <c r="C136" s="175" t="s">
        <v>260</v>
      </c>
      <c r="D136" s="175" t="s">
        <v>118</v>
      </c>
      <c r="E136" s="176" t="s">
        <v>519</v>
      </c>
      <c r="F136" s="177" t="s">
        <v>520</v>
      </c>
      <c r="G136" s="178" t="s">
        <v>162</v>
      </c>
      <c r="H136" s="179">
        <v>8</v>
      </c>
      <c r="I136" s="180"/>
      <c r="J136" s="181">
        <f>ROUND(I136*H136,2)</f>
        <v>0</v>
      </c>
      <c r="K136" s="177" t="s">
        <v>122</v>
      </c>
      <c r="L136" s="41"/>
      <c r="M136" s="182" t="s">
        <v>19</v>
      </c>
      <c r="N136" s="183" t="s">
        <v>41</v>
      </c>
      <c r="O136" s="66"/>
      <c r="P136" s="184">
        <f>O136*H136</f>
        <v>0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6" t="s">
        <v>123</v>
      </c>
      <c r="AT136" s="186" t="s">
        <v>118</v>
      </c>
      <c r="AU136" s="186" t="s">
        <v>80</v>
      </c>
      <c r="AY136" s="19" t="s">
        <v>116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19" t="s">
        <v>78</v>
      </c>
      <c r="BK136" s="187">
        <f>ROUND(I136*H136,2)</f>
        <v>0</v>
      </c>
      <c r="BL136" s="19" t="s">
        <v>123</v>
      </c>
      <c r="BM136" s="186" t="s">
        <v>521</v>
      </c>
    </row>
    <row r="137" spans="1:47" s="2" customFormat="1" ht="10.2">
      <c r="A137" s="36"/>
      <c r="B137" s="37"/>
      <c r="C137" s="38"/>
      <c r="D137" s="188" t="s">
        <v>125</v>
      </c>
      <c r="E137" s="38"/>
      <c r="F137" s="189" t="s">
        <v>522</v>
      </c>
      <c r="G137" s="38"/>
      <c r="H137" s="38"/>
      <c r="I137" s="190"/>
      <c r="J137" s="38"/>
      <c r="K137" s="38"/>
      <c r="L137" s="41"/>
      <c r="M137" s="191"/>
      <c r="N137" s="192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125</v>
      </c>
      <c r="AU137" s="19" t="s">
        <v>80</v>
      </c>
    </row>
    <row r="138" spans="1:65" s="2" customFormat="1" ht="16.5" customHeight="1">
      <c r="A138" s="36"/>
      <c r="B138" s="37"/>
      <c r="C138" s="175" t="s">
        <v>269</v>
      </c>
      <c r="D138" s="175" t="s">
        <v>118</v>
      </c>
      <c r="E138" s="176" t="s">
        <v>523</v>
      </c>
      <c r="F138" s="177" t="s">
        <v>524</v>
      </c>
      <c r="G138" s="178" t="s">
        <v>162</v>
      </c>
      <c r="H138" s="179">
        <v>72</v>
      </c>
      <c r="I138" s="180"/>
      <c r="J138" s="181">
        <f>ROUND(I138*H138,2)</f>
        <v>0</v>
      </c>
      <c r="K138" s="177" t="s">
        <v>122</v>
      </c>
      <c r="L138" s="41"/>
      <c r="M138" s="182" t="s">
        <v>19</v>
      </c>
      <c r="N138" s="183" t="s">
        <v>41</v>
      </c>
      <c r="O138" s="66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123</v>
      </c>
      <c r="AT138" s="186" t="s">
        <v>118</v>
      </c>
      <c r="AU138" s="186" t="s">
        <v>80</v>
      </c>
      <c r="AY138" s="19" t="s">
        <v>116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78</v>
      </c>
      <c r="BK138" s="187">
        <f>ROUND(I138*H138,2)</f>
        <v>0</v>
      </c>
      <c r="BL138" s="19" t="s">
        <v>123</v>
      </c>
      <c r="BM138" s="186" t="s">
        <v>525</v>
      </c>
    </row>
    <row r="139" spans="1:47" s="2" customFormat="1" ht="10.2">
      <c r="A139" s="36"/>
      <c r="B139" s="37"/>
      <c r="C139" s="38"/>
      <c r="D139" s="188" t="s">
        <v>125</v>
      </c>
      <c r="E139" s="38"/>
      <c r="F139" s="189" t="s">
        <v>526</v>
      </c>
      <c r="G139" s="38"/>
      <c r="H139" s="38"/>
      <c r="I139" s="190"/>
      <c r="J139" s="38"/>
      <c r="K139" s="38"/>
      <c r="L139" s="41"/>
      <c r="M139" s="191"/>
      <c r="N139" s="192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125</v>
      </c>
      <c r="AU139" s="19" t="s">
        <v>80</v>
      </c>
    </row>
    <row r="140" spans="2:51" s="13" customFormat="1" ht="10.2">
      <c r="B140" s="193"/>
      <c r="C140" s="194"/>
      <c r="D140" s="195" t="s">
        <v>127</v>
      </c>
      <c r="E140" s="196" t="s">
        <v>19</v>
      </c>
      <c r="F140" s="197" t="s">
        <v>527</v>
      </c>
      <c r="G140" s="194"/>
      <c r="H140" s="198">
        <v>72</v>
      </c>
      <c r="I140" s="199"/>
      <c r="J140" s="194"/>
      <c r="K140" s="194"/>
      <c r="L140" s="200"/>
      <c r="M140" s="201"/>
      <c r="N140" s="202"/>
      <c r="O140" s="202"/>
      <c r="P140" s="202"/>
      <c r="Q140" s="202"/>
      <c r="R140" s="202"/>
      <c r="S140" s="202"/>
      <c r="T140" s="203"/>
      <c r="AT140" s="204" t="s">
        <v>127</v>
      </c>
      <c r="AU140" s="204" t="s">
        <v>80</v>
      </c>
      <c r="AV140" s="13" t="s">
        <v>80</v>
      </c>
      <c r="AW140" s="13" t="s">
        <v>32</v>
      </c>
      <c r="AX140" s="13" t="s">
        <v>78</v>
      </c>
      <c r="AY140" s="204" t="s">
        <v>116</v>
      </c>
    </row>
    <row r="141" spans="2:63" s="12" customFormat="1" ht="22.8" customHeight="1">
      <c r="B141" s="159"/>
      <c r="C141" s="160"/>
      <c r="D141" s="161" t="s">
        <v>69</v>
      </c>
      <c r="E141" s="173" t="s">
        <v>423</v>
      </c>
      <c r="F141" s="173" t="s">
        <v>424</v>
      </c>
      <c r="G141" s="160"/>
      <c r="H141" s="160"/>
      <c r="I141" s="163"/>
      <c r="J141" s="174">
        <f>BK141</f>
        <v>0</v>
      </c>
      <c r="K141" s="160"/>
      <c r="L141" s="165"/>
      <c r="M141" s="166"/>
      <c r="N141" s="167"/>
      <c r="O141" s="167"/>
      <c r="P141" s="168">
        <f>SUM(P142:P143)</f>
        <v>0</v>
      </c>
      <c r="Q141" s="167"/>
      <c r="R141" s="168">
        <f>SUM(R142:R143)</f>
        <v>0</v>
      </c>
      <c r="S141" s="167"/>
      <c r="T141" s="169">
        <f>SUM(T142:T143)</f>
        <v>0</v>
      </c>
      <c r="AR141" s="170" t="s">
        <v>78</v>
      </c>
      <c r="AT141" s="171" t="s">
        <v>69</v>
      </c>
      <c r="AU141" s="171" t="s">
        <v>78</v>
      </c>
      <c r="AY141" s="170" t="s">
        <v>116</v>
      </c>
      <c r="BK141" s="172">
        <f>SUM(BK142:BK143)</f>
        <v>0</v>
      </c>
    </row>
    <row r="142" spans="1:65" s="2" customFormat="1" ht="16.5" customHeight="1">
      <c r="A142" s="36"/>
      <c r="B142" s="37"/>
      <c r="C142" s="175" t="s">
        <v>276</v>
      </c>
      <c r="D142" s="175" t="s">
        <v>118</v>
      </c>
      <c r="E142" s="176" t="s">
        <v>528</v>
      </c>
      <c r="F142" s="177" t="s">
        <v>529</v>
      </c>
      <c r="G142" s="178" t="s">
        <v>212</v>
      </c>
      <c r="H142" s="179">
        <v>22.791</v>
      </c>
      <c r="I142" s="180"/>
      <c r="J142" s="181">
        <f>ROUND(I142*H142,2)</f>
        <v>0</v>
      </c>
      <c r="K142" s="177" t="s">
        <v>122</v>
      </c>
      <c r="L142" s="41"/>
      <c r="M142" s="182" t="s">
        <v>19</v>
      </c>
      <c r="N142" s="183" t="s">
        <v>41</v>
      </c>
      <c r="O142" s="66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123</v>
      </c>
      <c r="AT142" s="186" t="s">
        <v>118</v>
      </c>
      <c r="AU142" s="186" t="s">
        <v>80</v>
      </c>
      <c r="AY142" s="19" t="s">
        <v>116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9" t="s">
        <v>78</v>
      </c>
      <c r="BK142" s="187">
        <f>ROUND(I142*H142,2)</f>
        <v>0</v>
      </c>
      <c r="BL142" s="19" t="s">
        <v>123</v>
      </c>
      <c r="BM142" s="186" t="s">
        <v>530</v>
      </c>
    </row>
    <row r="143" spans="1:47" s="2" customFormat="1" ht="10.2">
      <c r="A143" s="36"/>
      <c r="B143" s="37"/>
      <c r="C143" s="38"/>
      <c r="D143" s="188" t="s">
        <v>125</v>
      </c>
      <c r="E143" s="38"/>
      <c r="F143" s="189" t="s">
        <v>531</v>
      </c>
      <c r="G143" s="38"/>
      <c r="H143" s="38"/>
      <c r="I143" s="190"/>
      <c r="J143" s="38"/>
      <c r="K143" s="38"/>
      <c r="L143" s="41"/>
      <c r="M143" s="247"/>
      <c r="N143" s="248"/>
      <c r="O143" s="249"/>
      <c r="P143" s="249"/>
      <c r="Q143" s="249"/>
      <c r="R143" s="249"/>
      <c r="S143" s="249"/>
      <c r="T143" s="25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125</v>
      </c>
      <c r="AU143" s="19" t="s">
        <v>80</v>
      </c>
    </row>
    <row r="144" spans="1:31" s="2" customFormat="1" ht="6.9" customHeight="1">
      <c r="A144" s="36"/>
      <c r="B144" s="49"/>
      <c r="C144" s="50"/>
      <c r="D144" s="50"/>
      <c r="E144" s="50"/>
      <c r="F144" s="50"/>
      <c r="G144" s="50"/>
      <c r="H144" s="50"/>
      <c r="I144" s="50"/>
      <c r="J144" s="50"/>
      <c r="K144" s="50"/>
      <c r="L144" s="41"/>
      <c r="M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</row>
  </sheetData>
  <sheetProtection algorithmName="SHA-512" hashValue="EtIRpF3sW9zk3lJnnhyAWWjWXlaNbFlkkwdo2QftsLwZeBvTEc1Xp6ybXym7NTGedrkiDSj52c4vNG+qUlNP6w==" saltValue="+42y96Rt1X5ejjTYp/ud1irnDqIInt+xOAf3pPtH2FA4fe22bcsK+wyq7zZkBjlc9/885ANpvEYPLNzK9Dr2Uw==" spinCount="100000" sheet="1" objects="1" scenarios="1" formatColumns="0" formatRows="0" autoFilter="0"/>
  <autoFilter ref="C81:K143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2_02/162751117"/>
    <hyperlink ref="F89" r:id="rId2" display="https://podminky.urs.cz/item/CS_URS_2022_02/162751119"/>
    <hyperlink ref="F92" r:id="rId3" display="https://podminky.urs.cz/item/CS_URS_2022_02/167151111"/>
    <hyperlink ref="F94" r:id="rId4" display="https://podminky.urs.cz/item/CS_URS_2022_02/174111101"/>
    <hyperlink ref="F98" r:id="rId5" display="https://podminky.urs.cz/item/CS_URS_2022_02/184102116"/>
    <hyperlink ref="F101" r:id="rId6" display="https://podminky.urs.cz/item/CS_URS_2022_02/184215211"/>
    <hyperlink ref="F105" r:id="rId7" display="https://podminky.urs.cz/item/CS_URS_2022_02/184215412"/>
    <hyperlink ref="F109" r:id="rId8" display="https://podminky.urs.cz/item/CS_URS_2022_02/184852322"/>
    <hyperlink ref="F111" r:id="rId9" display="https://podminky.urs.cz/item/CS_URS_2022_02/184911151"/>
    <hyperlink ref="F117" r:id="rId10" display="https://podminky.urs.cz/item/CS_URS_2022_02/185802113"/>
    <hyperlink ref="F122" r:id="rId11" display="https://podminky.urs.cz/item/CS_URS_2022_02/184801121"/>
    <hyperlink ref="F124" r:id="rId12" display="https://podminky.urs.cz/item/CS_URS_2022_02/185802114"/>
    <hyperlink ref="F131" r:id="rId13" display="https://podminky.urs.cz/item/CS_URS_2022_02/185804311"/>
    <hyperlink ref="F137" r:id="rId14" display="https://podminky.urs.cz/item/CS_URS_2022_02/185851121"/>
    <hyperlink ref="F139" r:id="rId15" display="https://podminky.urs.cz/item/CS_URS_2022_02/185851129"/>
    <hyperlink ref="F143" r:id="rId16" display="https://podminky.urs.cz/item/CS_URS_2022_02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86</v>
      </c>
    </row>
    <row r="3" spans="2:46" s="1" customFormat="1" ht="6.9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80</v>
      </c>
    </row>
    <row r="4" spans="2:46" s="1" customFormat="1" ht="24.9" customHeight="1">
      <c r="B4" s="22"/>
      <c r="D4" s="105" t="s">
        <v>87</v>
      </c>
      <c r="L4" s="22"/>
      <c r="M4" s="106" t="s">
        <v>10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76" t="str">
        <f>'Rekapitulace stavby'!K6</f>
        <v>Nový Jičín, Masarykovo náměstí  - výsadba stromů</v>
      </c>
      <c r="F7" s="377"/>
      <c r="G7" s="377"/>
      <c r="H7" s="377"/>
      <c r="L7" s="22"/>
    </row>
    <row r="8" spans="1:31" s="2" customFormat="1" ht="12" customHeight="1">
      <c r="A8" s="36"/>
      <c r="B8" s="41"/>
      <c r="C8" s="36"/>
      <c r="D8" s="107" t="s">
        <v>88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8" t="s">
        <v>532</v>
      </c>
      <c r="F9" s="379"/>
      <c r="G9" s="379"/>
      <c r="H9" s="379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30. 9. 2022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tr">
        <f>IF('Rekapitulace stavby'!AN10="","",'Rekapitulace stavby'!AN10)</f>
        <v/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tr">
        <f>IF('Rekapitulace stavby'!E11="","",'Rekapitulace stavby'!E11)</f>
        <v xml:space="preserve"> </v>
      </c>
      <c r="F15" s="36"/>
      <c r="G15" s="36"/>
      <c r="H15" s="36"/>
      <c r="I15" s="107" t="s">
        <v>27</v>
      </c>
      <c r="J15" s="109" t="str">
        <f>IF('Rekapitulace stavby'!AN11="","",'Rekapitulace stavby'!AN11)</f>
        <v/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28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0" t="str">
        <f>'Rekapitulace stavby'!E14</f>
        <v>Vyplň údaj</v>
      </c>
      <c r="F18" s="381"/>
      <c r="G18" s="381"/>
      <c r="H18" s="381"/>
      <c r="I18" s="107" t="s">
        <v>27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30</v>
      </c>
      <c r="E20" s="36"/>
      <c r="F20" s="36"/>
      <c r="G20" s="36"/>
      <c r="H20" s="36"/>
      <c r="I20" s="107" t="s">
        <v>26</v>
      </c>
      <c r="J20" s="109" t="str">
        <f>IF('Rekapitulace stavby'!AN16="","",'Rekapitulace stavby'!AN16)</f>
        <v/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tr">
        <f>IF('Rekapitulace stavby'!E17="","",'Rekapitulace stavby'!E17)</f>
        <v>Ing.Arch.Pavel Pekár, Čoupkových 4, 62400 Brno</v>
      </c>
      <c r="F21" s="36"/>
      <c r="G21" s="36"/>
      <c r="H21" s="36"/>
      <c r="I21" s="107" t="s">
        <v>27</v>
      </c>
      <c r="J21" s="109" t="str">
        <f>IF('Rekapitulace stavby'!AN17="","",'Rekapitulace stavby'!AN17)</f>
        <v/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33</v>
      </c>
      <c r="E23" s="36"/>
      <c r="F23" s="36"/>
      <c r="G23" s="36"/>
      <c r="H23" s="36"/>
      <c r="I23" s="107" t="s">
        <v>26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27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34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2" t="s">
        <v>19</v>
      </c>
      <c r="F27" s="382"/>
      <c r="G27" s="382"/>
      <c r="H27" s="382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36</v>
      </c>
      <c r="E30" s="36"/>
      <c r="F30" s="36"/>
      <c r="G30" s="36"/>
      <c r="H30" s="36"/>
      <c r="I30" s="36"/>
      <c r="J30" s="116">
        <f>ROUND(J82,2)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7" t="s">
        <v>38</v>
      </c>
      <c r="G32" s="36"/>
      <c r="H32" s="36"/>
      <c r="I32" s="117" t="s">
        <v>37</v>
      </c>
      <c r="J32" s="117" t="s">
        <v>39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18" t="s">
        <v>40</v>
      </c>
      <c r="E33" s="107" t="s">
        <v>41</v>
      </c>
      <c r="F33" s="119">
        <f>ROUND((SUM(BE82:BE89)),2)</f>
        <v>0</v>
      </c>
      <c r="G33" s="36"/>
      <c r="H33" s="36"/>
      <c r="I33" s="120">
        <v>0.21</v>
      </c>
      <c r="J33" s="119">
        <f>ROUND(((SUM(BE82:BE89))*I33),2)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07" t="s">
        <v>42</v>
      </c>
      <c r="F34" s="119">
        <f>ROUND((SUM(BF82:BF89)),2)</f>
        <v>0</v>
      </c>
      <c r="G34" s="36"/>
      <c r="H34" s="36"/>
      <c r="I34" s="120">
        <v>0.15</v>
      </c>
      <c r="J34" s="119">
        <f>ROUND(((SUM(BF82:BF89))*I34),2)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07" t="s">
        <v>43</v>
      </c>
      <c r="F35" s="119">
        <f>ROUND((SUM(BG82:BG89)),2)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07" t="s">
        <v>44</v>
      </c>
      <c r="F36" s="119">
        <f>ROUND((SUM(BH82:BH89)),2)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7" t="s">
        <v>45</v>
      </c>
      <c r="F37" s="119">
        <f>ROUND((SUM(BI82:BI89)),2)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46</v>
      </c>
      <c r="E39" s="123"/>
      <c r="F39" s="123"/>
      <c r="G39" s="124" t="s">
        <v>47</v>
      </c>
      <c r="H39" s="125" t="s">
        <v>48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90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3" t="str">
        <f>E7</f>
        <v>Nový Jičín, Masarykovo náměstí  - výsadba stromů</v>
      </c>
      <c r="F48" s="384"/>
      <c r="G48" s="384"/>
      <c r="H48" s="384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88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5" t="str">
        <f>E9</f>
        <v>90 - Vedlejší rozpočtové náklady</v>
      </c>
      <c r="F50" s="385"/>
      <c r="G50" s="385"/>
      <c r="H50" s="385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31" t="s">
        <v>23</v>
      </c>
      <c r="J52" s="61" t="str">
        <f>IF(J12="","",J12)</f>
        <v>30. 9. 2022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05" customHeight="1">
      <c r="A54" s="36"/>
      <c r="B54" s="37"/>
      <c r="C54" s="31" t="s">
        <v>25</v>
      </c>
      <c r="D54" s="38"/>
      <c r="E54" s="38"/>
      <c r="F54" s="29" t="str">
        <f>E15</f>
        <v xml:space="preserve"> </v>
      </c>
      <c r="G54" s="38"/>
      <c r="H54" s="38"/>
      <c r="I54" s="31" t="s">
        <v>30</v>
      </c>
      <c r="J54" s="34" t="str">
        <f>E21</f>
        <v>Ing.Arch.Pavel Pekár, Čoupkových 4, 62400 Brno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28</v>
      </c>
      <c r="D55" s="38"/>
      <c r="E55" s="38"/>
      <c r="F55" s="29" t="str">
        <f>IF(E18="","",E18)</f>
        <v>Vyplň údaj</v>
      </c>
      <c r="G55" s="38"/>
      <c r="H55" s="38"/>
      <c r="I55" s="31" t="s">
        <v>33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91</v>
      </c>
      <c r="D57" s="133"/>
      <c r="E57" s="133"/>
      <c r="F57" s="133"/>
      <c r="G57" s="133"/>
      <c r="H57" s="133"/>
      <c r="I57" s="133"/>
      <c r="J57" s="134" t="s">
        <v>92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5" t="s">
        <v>68</v>
      </c>
      <c r="D59" s="38"/>
      <c r="E59" s="38"/>
      <c r="F59" s="38"/>
      <c r="G59" s="38"/>
      <c r="H59" s="38"/>
      <c r="I59" s="38"/>
      <c r="J59" s="79">
        <f>J82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93</v>
      </c>
    </row>
    <row r="60" spans="2:12" s="9" customFormat="1" ht="24.9" customHeight="1">
      <c r="B60" s="136"/>
      <c r="C60" s="137"/>
      <c r="D60" s="138" t="s">
        <v>533</v>
      </c>
      <c r="E60" s="139"/>
      <c r="F60" s="139"/>
      <c r="G60" s="139"/>
      <c r="H60" s="139"/>
      <c r="I60" s="139"/>
      <c r="J60" s="140">
        <f>J83</f>
        <v>0</v>
      </c>
      <c r="K60" s="137"/>
      <c r="L60" s="141"/>
    </row>
    <row r="61" spans="2:12" s="10" customFormat="1" ht="19.95" customHeight="1">
      <c r="B61" s="142"/>
      <c r="C61" s="143"/>
      <c r="D61" s="144" t="s">
        <v>534</v>
      </c>
      <c r="E61" s="145"/>
      <c r="F61" s="145"/>
      <c r="G61" s="145"/>
      <c r="H61" s="145"/>
      <c r="I61" s="145"/>
      <c r="J61" s="146">
        <f>J84</f>
        <v>0</v>
      </c>
      <c r="K61" s="143"/>
      <c r="L61" s="147"/>
    </row>
    <row r="62" spans="2:12" s="10" customFormat="1" ht="19.95" customHeight="1">
      <c r="B62" s="142"/>
      <c r="C62" s="143"/>
      <c r="D62" s="144" t="s">
        <v>535</v>
      </c>
      <c r="E62" s="145"/>
      <c r="F62" s="145"/>
      <c r="G62" s="145"/>
      <c r="H62" s="145"/>
      <c r="I62" s="145"/>
      <c r="J62" s="146">
        <f>J88</f>
        <v>0</v>
      </c>
      <c r="K62" s="143"/>
      <c r="L62" s="147"/>
    </row>
    <row r="63" spans="1:31" s="2" customFormat="1" ht="21.75" customHeight="1">
      <c r="A63" s="36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6.9" customHeight="1">
      <c r="A64" s="36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8" spans="1:31" s="2" customFormat="1" ht="6.9" customHeight="1">
      <c r="A68" s="36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24.9" customHeight="1">
      <c r="A69" s="36"/>
      <c r="B69" s="37"/>
      <c r="C69" s="25" t="s">
        <v>101</v>
      </c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16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83" t="str">
        <f>E7</f>
        <v>Nový Jičín, Masarykovo náměstí  - výsadba stromů</v>
      </c>
      <c r="F72" s="384"/>
      <c r="G72" s="384"/>
      <c r="H72" s="384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88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55" t="str">
        <f>E9</f>
        <v>90 - Vedlejší rozpočtové náklady</v>
      </c>
      <c r="F74" s="385"/>
      <c r="G74" s="385"/>
      <c r="H74" s="385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21</v>
      </c>
      <c r="D76" s="38"/>
      <c r="E76" s="38"/>
      <c r="F76" s="29" t="str">
        <f>F12</f>
        <v xml:space="preserve"> </v>
      </c>
      <c r="G76" s="38"/>
      <c r="H76" s="38"/>
      <c r="I76" s="31" t="s">
        <v>23</v>
      </c>
      <c r="J76" s="61" t="str">
        <f>IF(J12="","",J12)</f>
        <v>30. 9. 2022</v>
      </c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40.05" customHeight="1">
      <c r="A78" s="36"/>
      <c r="B78" s="37"/>
      <c r="C78" s="31" t="s">
        <v>25</v>
      </c>
      <c r="D78" s="38"/>
      <c r="E78" s="38"/>
      <c r="F78" s="29" t="str">
        <f>E15</f>
        <v xml:space="preserve"> </v>
      </c>
      <c r="G78" s="38"/>
      <c r="H78" s="38"/>
      <c r="I78" s="31" t="s">
        <v>30</v>
      </c>
      <c r="J78" s="34" t="str">
        <f>E21</f>
        <v>Ing.Arch.Pavel Pekár, Čoupkových 4, 62400 Brno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15" customHeight="1">
      <c r="A79" s="36"/>
      <c r="B79" s="37"/>
      <c r="C79" s="31" t="s">
        <v>28</v>
      </c>
      <c r="D79" s="38"/>
      <c r="E79" s="38"/>
      <c r="F79" s="29" t="str">
        <f>IF(E18="","",E18)</f>
        <v>Vyplň údaj</v>
      </c>
      <c r="G79" s="38"/>
      <c r="H79" s="38"/>
      <c r="I79" s="31" t="s">
        <v>33</v>
      </c>
      <c r="J79" s="34" t="str">
        <f>E24</f>
        <v xml:space="preserve"> 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0.3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11" customFormat="1" ht="29.25" customHeight="1">
      <c r="A81" s="148"/>
      <c r="B81" s="149"/>
      <c r="C81" s="150" t="s">
        <v>102</v>
      </c>
      <c r="D81" s="151" t="s">
        <v>55</v>
      </c>
      <c r="E81" s="151" t="s">
        <v>51</v>
      </c>
      <c r="F81" s="151" t="s">
        <v>52</v>
      </c>
      <c r="G81" s="151" t="s">
        <v>103</v>
      </c>
      <c r="H81" s="151" t="s">
        <v>104</v>
      </c>
      <c r="I81" s="151" t="s">
        <v>105</v>
      </c>
      <c r="J81" s="151" t="s">
        <v>92</v>
      </c>
      <c r="K81" s="152" t="s">
        <v>106</v>
      </c>
      <c r="L81" s="153"/>
      <c r="M81" s="70" t="s">
        <v>19</v>
      </c>
      <c r="N81" s="71" t="s">
        <v>40</v>
      </c>
      <c r="O81" s="71" t="s">
        <v>107</v>
      </c>
      <c r="P81" s="71" t="s">
        <v>108</v>
      </c>
      <c r="Q81" s="71" t="s">
        <v>109</v>
      </c>
      <c r="R81" s="71" t="s">
        <v>110</v>
      </c>
      <c r="S81" s="71" t="s">
        <v>111</v>
      </c>
      <c r="T81" s="72" t="s">
        <v>112</v>
      </c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</row>
    <row r="82" spans="1:63" s="2" customFormat="1" ht="22.8" customHeight="1">
      <c r="A82" s="36"/>
      <c r="B82" s="37"/>
      <c r="C82" s="77" t="s">
        <v>113</v>
      </c>
      <c r="D82" s="38"/>
      <c r="E82" s="38"/>
      <c r="F82" s="38"/>
      <c r="G82" s="38"/>
      <c r="H82" s="38"/>
      <c r="I82" s="38"/>
      <c r="J82" s="154">
        <f>BK82</f>
        <v>0</v>
      </c>
      <c r="K82" s="38"/>
      <c r="L82" s="41"/>
      <c r="M82" s="73"/>
      <c r="N82" s="155"/>
      <c r="O82" s="74"/>
      <c r="P82" s="156">
        <f>P83</f>
        <v>0</v>
      </c>
      <c r="Q82" s="74"/>
      <c r="R82" s="156">
        <f>R83</f>
        <v>0</v>
      </c>
      <c r="S82" s="74"/>
      <c r="T82" s="157">
        <f>T83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9" t="s">
        <v>69</v>
      </c>
      <c r="AU82" s="19" t="s">
        <v>93</v>
      </c>
      <c r="BK82" s="158">
        <f>BK83</f>
        <v>0</v>
      </c>
    </row>
    <row r="83" spans="2:63" s="12" customFormat="1" ht="25.95" customHeight="1">
      <c r="B83" s="159"/>
      <c r="C83" s="160"/>
      <c r="D83" s="161" t="s">
        <v>69</v>
      </c>
      <c r="E83" s="162" t="s">
        <v>536</v>
      </c>
      <c r="F83" s="162" t="s">
        <v>85</v>
      </c>
      <c r="G83" s="160"/>
      <c r="H83" s="160"/>
      <c r="I83" s="163"/>
      <c r="J83" s="164">
        <f>BK83</f>
        <v>0</v>
      </c>
      <c r="K83" s="160"/>
      <c r="L83" s="165"/>
      <c r="M83" s="166"/>
      <c r="N83" s="167"/>
      <c r="O83" s="167"/>
      <c r="P83" s="168">
        <f>P84+P88</f>
        <v>0</v>
      </c>
      <c r="Q83" s="167"/>
      <c r="R83" s="168">
        <f>R84+R88</f>
        <v>0</v>
      </c>
      <c r="S83" s="167"/>
      <c r="T83" s="169">
        <f>T84+T88</f>
        <v>0</v>
      </c>
      <c r="AR83" s="170" t="s">
        <v>141</v>
      </c>
      <c r="AT83" s="171" t="s">
        <v>69</v>
      </c>
      <c r="AU83" s="171" t="s">
        <v>70</v>
      </c>
      <c r="AY83" s="170" t="s">
        <v>116</v>
      </c>
      <c r="BK83" s="172">
        <f>BK84+BK88</f>
        <v>0</v>
      </c>
    </row>
    <row r="84" spans="2:63" s="12" customFormat="1" ht="22.8" customHeight="1">
      <c r="B84" s="159"/>
      <c r="C84" s="160"/>
      <c r="D84" s="161" t="s">
        <v>69</v>
      </c>
      <c r="E84" s="173" t="s">
        <v>537</v>
      </c>
      <c r="F84" s="173" t="s">
        <v>538</v>
      </c>
      <c r="G84" s="160"/>
      <c r="H84" s="160"/>
      <c r="I84" s="163"/>
      <c r="J84" s="174">
        <f>BK84</f>
        <v>0</v>
      </c>
      <c r="K84" s="160"/>
      <c r="L84" s="165"/>
      <c r="M84" s="166"/>
      <c r="N84" s="167"/>
      <c r="O84" s="167"/>
      <c r="P84" s="168">
        <f>SUM(P85:P87)</f>
        <v>0</v>
      </c>
      <c r="Q84" s="167"/>
      <c r="R84" s="168">
        <f>SUM(R85:R87)</f>
        <v>0</v>
      </c>
      <c r="S84" s="167"/>
      <c r="T84" s="169">
        <f>SUM(T85:T87)</f>
        <v>0</v>
      </c>
      <c r="AR84" s="170" t="s">
        <v>141</v>
      </c>
      <c r="AT84" s="171" t="s">
        <v>69</v>
      </c>
      <c r="AU84" s="171" t="s">
        <v>78</v>
      </c>
      <c r="AY84" s="170" t="s">
        <v>116</v>
      </c>
      <c r="BK84" s="172">
        <f>SUM(BK85:BK87)</f>
        <v>0</v>
      </c>
    </row>
    <row r="85" spans="1:65" s="2" customFormat="1" ht="16.5" customHeight="1">
      <c r="A85" s="36"/>
      <c r="B85" s="37"/>
      <c r="C85" s="175" t="s">
        <v>78</v>
      </c>
      <c r="D85" s="175" t="s">
        <v>118</v>
      </c>
      <c r="E85" s="176" t="s">
        <v>539</v>
      </c>
      <c r="F85" s="177" t="s">
        <v>540</v>
      </c>
      <c r="G85" s="178" t="s">
        <v>236</v>
      </c>
      <c r="H85" s="179">
        <v>1</v>
      </c>
      <c r="I85" s="180"/>
      <c r="J85" s="181">
        <f>ROUND(I85*H85,2)</f>
        <v>0</v>
      </c>
      <c r="K85" s="177" t="s">
        <v>19</v>
      </c>
      <c r="L85" s="41"/>
      <c r="M85" s="182" t="s">
        <v>19</v>
      </c>
      <c r="N85" s="183" t="s">
        <v>41</v>
      </c>
      <c r="O85" s="66"/>
      <c r="P85" s="184">
        <f>O85*H85</f>
        <v>0</v>
      </c>
      <c r="Q85" s="184">
        <v>0</v>
      </c>
      <c r="R85" s="184">
        <f>Q85*H85</f>
        <v>0</v>
      </c>
      <c r="S85" s="184">
        <v>0</v>
      </c>
      <c r="T85" s="185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123</v>
      </c>
      <c r="AT85" s="186" t="s">
        <v>118</v>
      </c>
      <c r="AU85" s="186" t="s">
        <v>80</v>
      </c>
      <c r="AY85" s="19" t="s">
        <v>116</v>
      </c>
      <c r="BE85" s="187">
        <f>IF(N85="základní",J85,0)</f>
        <v>0</v>
      </c>
      <c r="BF85" s="187">
        <f>IF(N85="snížená",J85,0)</f>
        <v>0</v>
      </c>
      <c r="BG85" s="187">
        <f>IF(N85="zákl. přenesená",J85,0)</f>
        <v>0</v>
      </c>
      <c r="BH85" s="187">
        <f>IF(N85="sníž. přenesená",J85,0)</f>
        <v>0</v>
      </c>
      <c r="BI85" s="187">
        <f>IF(N85="nulová",J85,0)</f>
        <v>0</v>
      </c>
      <c r="BJ85" s="19" t="s">
        <v>78</v>
      </c>
      <c r="BK85" s="187">
        <f>ROUND(I85*H85,2)</f>
        <v>0</v>
      </c>
      <c r="BL85" s="19" t="s">
        <v>123</v>
      </c>
      <c r="BM85" s="186" t="s">
        <v>541</v>
      </c>
    </row>
    <row r="86" spans="1:65" s="2" customFormat="1" ht="16.5" customHeight="1">
      <c r="A86" s="36"/>
      <c r="B86" s="37"/>
      <c r="C86" s="175" t="s">
        <v>80</v>
      </c>
      <c r="D86" s="175" t="s">
        <v>118</v>
      </c>
      <c r="E86" s="176" t="s">
        <v>542</v>
      </c>
      <c r="F86" s="177" t="s">
        <v>543</v>
      </c>
      <c r="G86" s="178" t="s">
        <v>236</v>
      </c>
      <c r="H86" s="179">
        <v>1</v>
      </c>
      <c r="I86" s="180"/>
      <c r="J86" s="181">
        <f>ROUND(I86*H86,2)</f>
        <v>0</v>
      </c>
      <c r="K86" s="177" t="s">
        <v>19</v>
      </c>
      <c r="L86" s="41"/>
      <c r="M86" s="182" t="s">
        <v>19</v>
      </c>
      <c r="N86" s="183" t="s">
        <v>41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123</v>
      </c>
      <c r="AT86" s="186" t="s">
        <v>118</v>
      </c>
      <c r="AU86" s="186" t="s">
        <v>80</v>
      </c>
      <c r="AY86" s="19" t="s">
        <v>116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78</v>
      </c>
      <c r="BK86" s="187">
        <f>ROUND(I86*H86,2)</f>
        <v>0</v>
      </c>
      <c r="BL86" s="19" t="s">
        <v>123</v>
      </c>
      <c r="BM86" s="186" t="s">
        <v>544</v>
      </c>
    </row>
    <row r="87" spans="1:65" s="2" customFormat="1" ht="16.5" customHeight="1">
      <c r="A87" s="36"/>
      <c r="B87" s="37"/>
      <c r="C87" s="175" t="s">
        <v>133</v>
      </c>
      <c r="D87" s="175" t="s">
        <v>118</v>
      </c>
      <c r="E87" s="176" t="s">
        <v>545</v>
      </c>
      <c r="F87" s="177" t="s">
        <v>546</v>
      </c>
      <c r="G87" s="178" t="s">
        <v>547</v>
      </c>
      <c r="H87" s="179">
        <v>1</v>
      </c>
      <c r="I87" s="180"/>
      <c r="J87" s="181">
        <f>ROUND(I87*H87,2)</f>
        <v>0</v>
      </c>
      <c r="K87" s="177" t="s">
        <v>19</v>
      </c>
      <c r="L87" s="41"/>
      <c r="M87" s="182" t="s">
        <v>19</v>
      </c>
      <c r="N87" s="183" t="s">
        <v>41</v>
      </c>
      <c r="O87" s="66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123</v>
      </c>
      <c r="AT87" s="186" t="s">
        <v>118</v>
      </c>
      <c r="AU87" s="186" t="s">
        <v>80</v>
      </c>
      <c r="AY87" s="19" t="s">
        <v>116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9" t="s">
        <v>78</v>
      </c>
      <c r="BK87" s="187">
        <f>ROUND(I87*H87,2)</f>
        <v>0</v>
      </c>
      <c r="BL87" s="19" t="s">
        <v>123</v>
      </c>
      <c r="BM87" s="186" t="s">
        <v>548</v>
      </c>
    </row>
    <row r="88" spans="2:63" s="12" customFormat="1" ht="22.8" customHeight="1">
      <c r="B88" s="159"/>
      <c r="C88" s="160"/>
      <c r="D88" s="161" t="s">
        <v>69</v>
      </c>
      <c r="E88" s="173" t="s">
        <v>549</v>
      </c>
      <c r="F88" s="173" t="s">
        <v>550</v>
      </c>
      <c r="G88" s="160"/>
      <c r="H88" s="160"/>
      <c r="I88" s="163"/>
      <c r="J88" s="174">
        <f>BK88</f>
        <v>0</v>
      </c>
      <c r="K88" s="160"/>
      <c r="L88" s="165"/>
      <c r="M88" s="166"/>
      <c r="N88" s="167"/>
      <c r="O88" s="167"/>
      <c r="P88" s="168">
        <f>P89</f>
        <v>0</v>
      </c>
      <c r="Q88" s="167"/>
      <c r="R88" s="168">
        <f>R89</f>
        <v>0</v>
      </c>
      <c r="S88" s="167"/>
      <c r="T88" s="169">
        <f>T89</f>
        <v>0</v>
      </c>
      <c r="AR88" s="170" t="s">
        <v>141</v>
      </c>
      <c r="AT88" s="171" t="s">
        <v>69</v>
      </c>
      <c r="AU88" s="171" t="s">
        <v>78</v>
      </c>
      <c r="AY88" s="170" t="s">
        <v>116</v>
      </c>
      <c r="BK88" s="172">
        <f>BK89</f>
        <v>0</v>
      </c>
    </row>
    <row r="89" spans="1:65" s="2" customFormat="1" ht="16.5" customHeight="1">
      <c r="A89" s="36"/>
      <c r="B89" s="37"/>
      <c r="C89" s="175" t="s">
        <v>123</v>
      </c>
      <c r="D89" s="175" t="s">
        <v>118</v>
      </c>
      <c r="E89" s="176" t="s">
        <v>551</v>
      </c>
      <c r="F89" s="177" t="s">
        <v>552</v>
      </c>
      <c r="G89" s="178" t="s">
        <v>547</v>
      </c>
      <c r="H89" s="179">
        <v>1</v>
      </c>
      <c r="I89" s="180"/>
      <c r="J89" s="181">
        <f>ROUND(I89*H89,2)</f>
        <v>0</v>
      </c>
      <c r="K89" s="177" t="s">
        <v>19</v>
      </c>
      <c r="L89" s="41"/>
      <c r="M89" s="251" t="s">
        <v>19</v>
      </c>
      <c r="N89" s="252" t="s">
        <v>41</v>
      </c>
      <c r="O89" s="249"/>
      <c r="P89" s="253">
        <f>O89*H89</f>
        <v>0</v>
      </c>
      <c r="Q89" s="253">
        <v>0</v>
      </c>
      <c r="R89" s="253">
        <f>Q89*H89</f>
        <v>0</v>
      </c>
      <c r="S89" s="253">
        <v>0</v>
      </c>
      <c r="T89" s="254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123</v>
      </c>
      <c r="AT89" s="186" t="s">
        <v>118</v>
      </c>
      <c r="AU89" s="186" t="s">
        <v>80</v>
      </c>
      <c r="AY89" s="19" t="s">
        <v>116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78</v>
      </c>
      <c r="BK89" s="187">
        <f>ROUND(I89*H89,2)</f>
        <v>0</v>
      </c>
      <c r="BL89" s="19" t="s">
        <v>123</v>
      </c>
      <c r="BM89" s="186" t="s">
        <v>553</v>
      </c>
    </row>
    <row r="90" spans="1:31" s="2" customFormat="1" ht="6.9" customHeight="1">
      <c r="A90" s="36"/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41"/>
      <c r="M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</sheetData>
  <sheetProtection algorithmName="SHA-512" hashValue="5CjggtpYuW/QU0ZaJwCIcyCfBS0dPQnhB226+4xOw19D79Zvj5hc/SzDqQ6ev8jZxv/UHnvjAChPYUXtf59DqQ==" saltValue="IwQ2Jipbs1FlB804RbxaZ+Nsa5TFyvZIv6DPD7XAheD4bbn19PAc+5H6VvjLXA5z/x0u2NiK9axKSK3DhbHpKg==" spinCount="100000" sheet="1" objects="1" scenarios="1" formatColumns="0" formatRows="0" autoFilter="0"/>
  <autoFilter ref="C81:K89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5" customWidth="1"/>
    <col min="2" max="2" width="1.7109375" style="255" customWidth="1"/>
    <col min="3" max="4" width="5.00390625" style="255" customWidth="1"/>
    <col min="5" max="5" width="11.7109375" style="255" customWidth="1"/>
    <col min="6" max="6" width="9.140625" style="255" customWidth="1"/>
    <col min="7" max="7" width="5.00390625" style="255" customWidth="1"/>
    <col min="8" max="8" width="77.8515625" style="255" customWidth="1"/>
    <col min="9" max="10" width="20.00390625" style="255" customWidth="1"/>
    <col min="11" max="11" width="1.7109375" style="255" customWidth="1"/>
  </cols>
  <sheetData>
    <row r="1" s="1" customFormat="1" ht="37.5" customHeight="1"/>
    <row r="2" spans="2:11" s="1" customFormat="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7" customFormat="1" ht="45" customHeight="1">
      <c r="B3" s="259"/>
      <c r="C3" s="387" t="s">
        <v>554</v>
      </c>
      <c r="D3" s="387"/>
      <c r="E3" s="387"/>
      <c r="F3" s="387"/>
      <c r="G3" s="387"/>
      <c r="H3" s="387"/>
      <c r="I3" s="387"/>
      <c r="J3" s="387"/>
      <c r="K3" s="260"/>
    </row>
    <row r="4" spans="2:11" s="1" customFormat="1" ht="25.5" customHeight="1">
      <c r="B4" s="261"/>
      <c r="C4" s="392" t="s">
        <v>555</v>
      </c>
      <c r="D4" s="392"/>
      <c r="E4" s="392"/>
      <c r="F4" s="392"/>
      <c r="G4" s="392"/>
      <c r="H4" s="392"/>
      <c r="I4" s="392"/>
      <c r="J4" s="392"/>
      <c r="K4" s="262"/>
    </row>
    <row r="5" spans="2:11" s="1" customFormat="1" ht="5.25" customHeight="1">
      <c r="B5" s="261"/>
      <c r="C5" s="263"/>
      <c r="D5" s="263"/>
      <c r="E5" s="263"/>
      <c r="F5" s="263"/>
      <c r="G5" s="263"/>
      <c r="H5" s="263"/>
      <c r="I5" s="263"/>
      <c r="J5" s="263"/>
      <c r="K5" s="262"/>
    </row>
    <row r="6" spans="2:11" s="1" customFormat="1" ht="15" customHeight="1">
      <c r="B6" s="261"/>
      <c r="C6" s="391" t="s">
        <v>556</v>
      </c>
      <c r="D6" s="391"/>
      <c r="E6" s="391"/>
      <c r="F6" s="391"/>
      <c r="G6" s="391"/>
      <c r="H6" s="391"/>
      <c r="I6" s="391"/>
      <c r="J6" s="391"/>
      <c r="K6" s="262"/>
    </row>
    <row r="7" spans="2:11" s="1" customFormat="1" ht="15" customHeight="1">
      <c r="B7" s="265"/>
      <c r="C7" s="391" t="s">
        <v>557</v>
      </c>
      <c r="D7" s="391"/>
      <c r="E7" s="391"/>
      <c r="F7" s="391"/>
      <c r="G7" s="391"/>
      <c r="H7" s="391"/>
      <c r="I7" s="391"/>
      <c r="J7" s="391"/>
      <c r="K7" s="262"/>
    </row>
    <row r="8" spans="2:11" s="1" customFormat="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s="1" customFormat="1" ht="15" customHeight="1">
      <c r="B9" s="265"/>
      <c r="C9" s="391" t="s">
        <v>558</v>
      </c>
      <c r="D9" s="391"/>
      <c r="E9" s="391"/>
      <c r="F9" s="391"/>
      <c r="G9" s="391"/>
      <c r="H9" s="391"/>
      <c r="I9" s="391"/>
      <c r="J9" s="391"/>
      <c r="K9" s="262"/>
    </row>
    <row r="10" spans="2:11" s="1" customFormat="1" ht="15" customHeight="1">
      <c r="B10" s="265"/>
      <c r="C10" s="264"/>
      <c r="D10" s="391" t="s">
        <v>559</v>
      </c>
      <c r="E10" s="391"/>
      <c r="F10" s="391"/>
      <c r="G10" s="391"/>
      <c r="H10" s="391"/>
      <c r="I10" s="391"/>
      <c r="J10" s="391"/>
      <c r="K10" s="262"/>
    </row>
    <row r="11" spans="2:11" s="1" customFormat="1" ht="15" customHeight="1">
      <c r="B11" s="265"/>
      <c r="C11" s="266"/>
      <c r="D11" s="391" t="s">
        <v>560</v>
      </c>
      <c r="E11" s="391"/>
      <c r="F11" s="391"/>
      <c r="G11" s="391"/>
      <c r="H11" s="391"/>
      <c r="I11" s="391"/>
      <c r="J11" s="391"/>
      <c r="K11" s="262"/>
    </row>
    <row r="12" spans="2:11" s="1" customFormat="1" ht="15" customHeight="1">
      <c r="B12" s="265"/>
      <c r="C12" s="266"/>
      <c r="D12" s="264"/>
      <c r="E12" s="264"/>
      <c r="F12" s="264"/>
      <c r="G12" s="264"/>
      <c r="H12" s="264"/>
      <c r="I12" s="264"/>
      <c r="J12" s="264"/>
      <c r="K12" s="262"/>
    </row>
    <row r="13" spans="2:11" s="1" customFormat="1" ht="15" customHeight="1">
      <c r="B13" s="265"/>
      <c r="C13" s="266"/>
      <c r="D13" s="267" t="s">
        <v>561</v>
      </c>
      <c r="E13" s="264"/>
      <c r="F13" s="264"/>
      <c r="G13" s="264"/>
      <c r="H13" s="264"/>
      <c r="I13" s="264"/>
      <c r="J13" s="264"/>
      <c r="K13" s="262"/>
    </row>
    <row r="14" spans="2:11" s="1" customFormat="1" ht="12.75" customHeight="1">
      <c r="B14" s="265"/>
      <c r="C14" s="266"/>
      <c r="D14" s="266"/>
      <c r="E14" s="266"/>
      <c r="F14" s="266"/>
      <c r="G14" s="266"/>
      <c r="H14" s="266"/>
      <c r="I14" s="266"/>
      <c r="J14" s="266"/>
      <c r="K14" s="262"/>
    </row>
    <row r="15" spans="2:11" s="1" customFormat="1" ht="15" customHeight="1">
      <c r="B15" s="265"/>
      <c r="C15" s="266"/>
      <c r="D15" s="391" t="s">
        <v>562</v>
      </c>
      <c r="E15" s="391"/>
      <c r="F15" s="391"/>
      <c r="G15" s="391"/>
      <c r="H15" s="391"/>
      <c r="I15" s="391"/>
      <c r="J15" s="391"/>
      <c r="K15" s="262"/>
    </row>
    <row r="16" spans="2:11" s="1" customFormat="1" ht="15" customHeight="1">
      <c r="B16" s="265"/>
      <c r="C16" s="266"/>
      <c r="D16" s="391" t="s">
        <v>563</v>
      </c>
      <c r="E16" s="391"/>
      <c r="F16" s="391"/>
      <c r="G16" s="391"/>
      <c r="H16" s="391"/>
      <c r="I16" s="391"/>
      <c r="J16" s="391"/>
      <c r="K16" s="262"/>
    </row>
    <row r="17" spans="2:11" s="1" customFormat="1" ht="15" customHeight="1">
      <c r="B17" s="265"/>
      <c r="C17" s="266"/>
      <c r="D17" s="391" t="s">
        <v>564</v>
      </c>
      <c r="E17" s="391"/>
      <c r="F17" s="391"/>
      <c r="G17" s="391"/>
      <c r="H17" s="391"/>
      <c r="I17" s="391"/>
      <c r="J17" s="391"/>
      <c r="K17" s="262"/>
    </row>
    <row r="18" spans="2:11" s="1" customFormat="1" ht="15" customHeight="1">
      <c r="B18" s="265"/>
      <c r="C18" s="266"/>
      <c r="D18" s="266"/>
      <c r="E18" s="268" t="s">
        <v>77</v>
      </c>
      <c r="F18" s="391" t="s">
        <v>565</v>
      </c>
      <c r="G18" s="391"/>
      <c r="H18" s="391"/>
      <c r="I18" s="391"/>
      <c r="J18" s="391"/>
      <c r="K18" s="262"/>
    </row>
    <row r="19" spans="2:11" s="1" customFormat="1" ht="15" customHeight="1">
      <c r="B19" s="265"/>
      <c r="C19" s="266"/>
      <c r="D19" s="266"/>
      <c r="E19" s="268" t="s">
        <v>566</v>
      </c>
      <c r="F19" s="391" t="s">
        <v>567</v>
      </c>
      <c r="G19" s="391"/>
      <c r="H19" s="391"/>
      <c r="I19" s="391"/>
      <c r="J19" s="391"/>
      <c r="K19" s="262"/>
    </row>
    <row r="20" spans="2:11" s="1" customFormat="1" ht="15" customHeight="1">
      <c r="B20" s="265"/>
      <c r="C20" s="266"/>
      <c r="D20" s="266"/>
      <c r="E20" s="268" t="s">
        <v>568</v>
      </c>
      <c r="F20" s="391" t="s">
        <v>569</v>
      </c>
      <c r="G20" s="391"/>
      <c r="H20" s="391"/>
      <c r="I20" s="391"/>
      <c r="J20" s="391"/>
      <c r="K20" s="262"/>
    </row>
    <row r="21" spans="2:11" s="1" customFormat="1" ht="15" customHeight="1">
      <c r="B21" s="265"/>
      <c r="C21" s="266"/>
      <c r="D21" s="266"/>
      <c r="E21" s="268" t="s">
        <v>570</v>
      </c>
      <c r="F21" s="391" t="s">
        <v>571</v>
      </c>
      <c r="G21" s="391"/>
      <c r="H21" s="391"/>
      <c r="I21" s="391"/>
      <c r="J21" s="391"/>
      <c r="K21" s="262"/>
    </row>
    <row r="22" spans="2:11" s="1" customFormat="1" ht="15" customHeight="1">
      <c r="B22" s="265"/>
      <c r="C22" s="266"/>
      <c r="D22" s="266"/>
      <c r="E22" s="268" t="s">
        <v>572</v>
      </c>
      <c r="F22" s="391" t="s">
        <v>573</v>
      </c>
      <c r="G22" s="391"/>
      <c r="H22" s="391"/>
      <c r="I22" s="391"/>
      <c r="J22" s="391"/>
      <c r="K22" s="262"/>
    </row>
    <row r="23" spans="2:11" s="1" customFormat="1" ht="15" customHeight="1">
      <c r="B23" s="265"/>
      <c r="C23" s="266"/>
      <c r="D23" s="266"/>
      <c r="E23" s="268" t="s">
        <v>574</v>
      </c>
      <c r="F23" s="391" t="s">
        <v>575</v>
      </c>
      <c r="G23" s="391"/>
      <c r="H23" s="391"/>
      <c r="I23" s="391"/>
      <c r="J23" s="391"/>
      <c r="K23" s="262"/>
    </row>
    <row r="24" spans="2:11" s="1" customFormat="1" ht="12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2"/>
    </row>
    <row r="25" spans="2:11" s="1" customFormat="1" ht="15" customHeight="1">
      <c r="B25" s="265"/>
      <c r="C25" s="391" t="s">
        <v>576</v>
      </c>
      <c r="D25" s="391"/>
      <c r="E25" s="391"/>
      <c r="F25" s="391"/>
      <c r="G25" s="391"/>
      <c r="H25" s="391"/>
      <c r="I25" s="391"/>
      <c r="J25" s="391"/>
      <c r="K25" s="262"/>
    </row>
    <row r="26" spans="2:11" s="1" customFormat="1" ht="15" customHeight="1">
      <c r="B26" s="265"/>
      <c r="C26" s="391" t="s">
        <v>577</v>
      </c>
      <c r="D26" s="391"/>
      <c r="E26" s="391"/>
      <c r="F26" s="391"/>
      <c r="G26" s="391"/>
      <c r="H26" s="391"/>
      <c r="I26" s="391"/>
      <c r="J26" s="391"/>
      <c r="K26" s="262"/>
    </row>
    <row r="27" spans="2:11" s="1" customFormat="1" ht="15" customHeight="1">
      <c r="B27" s="265"/>
      <c r="C27" s="264"/>
      <c r="D27" s="391" t="s">
        <v>578</v>
      </c>
      <c r="E27" s="391"/>
      <c r="F27" s="391"/>
      <c r="G27" s="391"/>
      <c r="H27" s="391"/>
      <c r="I27" s="391"/>
      <c r="J27" s="391"/>
      <c r="K27" s="262"/>
    </row>
    <row r="28" spans="2:11" s="1" customFormat="1" ht="15" customHeight="1">
      <c r="B28" s="265"/>
      <c r="C28" s="266"/>
      <c r="D28" s="391" t="s">
        <v>579</v>
      </c>
      <c r="E28" s="391"/>
      <c r="F28" s="391"/>
      <c r="G28" s="391"/>
      <c r="H28" s="391"/>
      <c r="I28" s="391"/>
      <c r="J28" s="391"/>
      <c r="K28" s="262"/>
    </row>
    <row r="29" spans="2:11" s="1" customFormat="1" ht="12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2"/>
    </row>
    <row r="30" spans="2:11" s="1" customFormat="1" ht="15" customHeight="1">
      <c r="B30" s="265"/>
      <c r="C30" s="266"/>
      <c r="D30" s="391" t="s">
        <v>580</v>
      </c>
      <c r="E30" s="391"/>
      <c r="F30" s="391"/>
      <c r="G30" s="391"/>
      <c r="H30" s="391"/>
      <c r="I30" s="391"/>
      <c r="J30" s="391"/>
      <c r="K30" s="262"/>
    </row>
    <row r="31" spans="2:11" s="1" customFormat="1" ht="15" customHeight="1">
      <c r="B31" s="265"/>
      <c r="C31" s="266"/>
      <c r="D31" s="391" t="s">
        <v>581</v>
      </c>
      <c r="E31" s="391"/>
      <c r="F31" s="391"/>
      <c r="G31" s="391"/>
      <c r="H31" s="391"/>
      <c r="I31" s="391"/>
      <c r="J31" s="391"/>
      <c r="K31" s="262"/>
    </row>
    <row r="32" spans="2:11" s="1" customFormat="1" ht="12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2"/>
    </row>
    <row r="33" spans="2:11" s="1" customFormat="1" ht="15" customHeight="1">
      <c r="B33" s="265"/>
      <c r="C33" s="266"/>
      <c r="D33" s="391" t="s">
        <v>582</v>
      </c>
      <c r="E33" s="391"/>
      <c r="F33" s="391"/>
      <c r="G33" s="391"/>
      <c r="H33" s="391"/>
      <c r="I33" s="391"/>
      <c r="J33" s="391"/>
      <c r="K33" s="262"/>
    </row>
    <row r="34" spans="2:11" s="1" customFormat="1" ht="15" customHeight="1">
      <c r="B34" s="265"/>
      <c r="C34" s="266"/>
      <c r="D34" s="391" t="s">
        <v>583</v>
      </c>
      <c r="E34" s="391"/>
      <c r="F34" s="391"/>
      <c r="G34" s="391"/>
      <c r="H34" s="391"/>
      <c r="I34" s="391"/>
      <c r="J34" s="391"/>
      <c r="K34" s="262"/>
    </row>
    <row r="35" spans="2:11" s="1" customFormat="1" ht="15" customHeight="1">
      <c r="B35" s="265"/>
      <c r="C35" s="266"/>
      <c r="D35" s="391" t="s">
        <v>584</v>
      </c>
      <c r="E35" s="391"/>
      <c r="F35" s="391"/>
      <c r="G35" s="391"/>
      <c r="H35" s="391"/>
      <c r="I35" s="391"/>
      <c r="J35" s="391"/>
      <c r="K35" s="262"/>
    </row>
    <row r="36" spans="2:11" s="1" customFormat="1" ht="15" customHeight="1">
      <c r="B36" s="265"/>
      <c r="C36" s="266"/>
      <c r="D36" s="264"/>
      <c r="E36" s="267" t="s">
        <v>102</v>
      </c>
      <c r="F36" s="264"/>
      <c r="G36" s="391" t="s">
        <v>585</v>
      </c>
      <c r="H36" s="391"/>
      <c r="I36" s="391"/>
      <c r="J36" s="391"/>
      <c r="K36" s="262"/>
    </row>
    <row r="37" spans="2:11" s="1" customFormat="1" ht="30.75" customHeight="1">
      <c r="B37" s="265"/>
      <c r="C37" s="266"/>
      <c r="D37" s="264"/>
      <c r="E37" s="267" t="s">
        <v>586</v>
      </c>
      <c r="F37" s="264"/>
      <c r="G37" s="391" t="s">
        <v>587</v>
      </c>
      <c r="H37" s="391"/>
      <c r="I37" s="391"/>
      <c r="J37" s="391"/>
      <c r="K37" s="262"/>
    </row>
    <row r="38" spans="2:11" s="1" customFormat="1" ht="15" customHeight="1">
      <c r="B38" s="265"/>
      <c r="C38" s="266"/>
      <c r="D38" s="264"/>
      <c r="E38" s="267" t="s">
        <v>51</v>
      </c>
      <c r="F38" s="264"/>
      <c r="G38" s="391" t="s">
        <v>588</v>
      </c>
      <c r="H38" s="391"/>
      <c r="I38" s="391"/>
      <c r="J38" s="391"/>
      <c r="K38" s="262"/>
    </row>
    <row r="39" spans="2:11" s="1" customFormat="1" ht="15" customHeight="1">
      <c r="B39" s="265"/>
      <c r="C39" s="266"/>
      <c r="D39" s="264"/>
      <c r="E39" s="267" t="s">
        <v>52</v>
      </c>
      <c r="F39" s="264"/>
      <c r="G39" s="391" t="s">
        <v>589</v>
      </c>
      <c r="H39" s="391"/>
      <c r="I39" s="391"/>
      <c r="J39" s="391"/>
      <c r="K39" s="262"/>
    </row>
    <row r="40" spans="2:11" s="1" customFormat="1" ht="15" customHeight="1">
      <c r="B40" s="265"/>
      <c r="C40" s="266"/>
      <c r="D40" s="264"/>
      <c r="E40" s="267" t="s">
        <v>103</v>
      </c>
      <c r="F40" s="264"/>
      <c r="G40" s="391" t="s">
        <v>590</v>
      </c>
      <c r="H40" s="391"/>
      <c r="I40" s="391"/>
      <c r="J40" s="391"/>
      <c r="K40" s="262"/>
    </row>
    <row r="41" spans="2:11" s="1" customFormat="1" ht="15" customHeight="1">
      <c r="B41" s="265"/>
      <c r="C41" s="266"/>
      <c r="D41" s="264"/>
      <c r="E41" s="267" t="s">
        <v>104</v>
      </c>
      <c r="F41" s="264"/>
      <c r="G41" s="391" t="s">
        <v>591</v>
      </c>
      <c r="H41" s="391"/>
      <c r="I41" s="391"/>
      <c r="J41" s="391"/>
      <c r="K41" s="262"/>
    </row>
    <row r="42" spans="2:11" s="1" customFormat="1" ht="15" customHeight="1">
      <c r="B42" s="265"/>
      <c r="C42" s="266"/>
      <c r="D42" s="264"/>
      <c r="E42" s="267" t="s">
        <v>592</v>
      </c>
      <c r="F42" s="264"/>
      <c r="G42" s="391" t="s">
        <v>593</v>
      </c>
      <c r="H42" s="391"/>
      <c r="I42" s="391"/>
      <c r="J42" s="391"/>
      <c r="K42" s="262"/>
    </row>
    <row r="43" spans="2:11" s="1" customFormat="1" ht="15" customHeight="1">
      <c r="B43" s="265"/>
      <c r="C43" s="266"/>
      <c r="D43" s="264"/>
      <c r="E43" s="267"/>
      <c r="F43" s="264"/>
      <c r="G43" s="391" t="s">
        <v>594</v>
      </c>
      <c r="H43" s="391"/>
      <c r="I43" s="391"/>
      <c r="J43" s="391"/>
      <c r="K43" s="262"/>
    </row>
    <row r="44" spans="2:11" s="1" customFormat="1" ht="15" customHeight="1">
      <c r="B44" s="265"/>
      <c r="C44" s="266"/>
      <c r="D44" s="264"/>
      <c r="E44" s="267" t="s">
        <v>595</v>
      </c>
      <c r="F44" s="264"/>
      <c r="G44" s="391" t="s">
        <v>596</v>
      </c>
      <c r="H44" s="391"/>
      <c r="I44" s="391"/>
      <c r="J44" s="391"/>
      <c r="K44" s="262"/>
    </row>
    <row r="45" spans="2:11" s="1" customFormat="1" ht="15" customHeight="1">
      <c r="B45" s="265"/>
      <c r="C45" s="266"/>
      <c r="D45" s="264"/>
      <c r="E45" s="267" t="s">
        <v>106</v>
      </c>
      <c r="F45" s="264"/>
      <c r="G45" s="391" t="s">
        <v>597</v>
      </c>
      <c r="H45" s="391"/>
      <c r="I45" s="391"/>
      <c r="J45" s="391"/>
      <c r="K45" s="262"/>
    </row>
    <row r="46" spans="2:11" s="1" customFormat="1" ht="12.75" customHeight="1">
      <c r="B46" s="265"/>
      <c r="C46" s="266"/>
      <c r="D46" s="264"/>
      <c r="E46" s="264"/>
      <c r="F46" s="264"/>
      <c r="G46" s="264"/>
      <c r="H46" s="264"/>
      <c r="I46" s="264"/>
      <c r="J46" s="264"/>
      <c r="K46" s="262"/>
    </row>
    <row r="47" spans="2:11" s="1" customFormat="1" ht="15" customHeight="1">
      <c r="B47" s="265"/>
      <c r="C47" s="266"/>
      <c r="D47" s="391" t="s">
        <v>598</v>
      </c>
      <c r="E47" s="391"/>
      <c r="F47" s="391"/>
      <c r="G47" s="391"/>
      <c r="H47" s="391"/>
      <c r="I47" s="391"/>
      <c r="J47" s="391"/>
      <c r="K47" s="262"/>
    </row>
    <row r="48" spans="2:11" s="1" customFormat="1" ht="15" customHeight="1">
      <c r="B48" s="265"/>
      <c r="C48" s="266"/>
      <c r="D48" s="266"/>
      <c r="E48" s="391" t="s">
        <v>599</v>
      </c>
      <c r="F48" s="391"/>
      <c r="G48" s="391"/>
      <c r="H48" s="391"/>
      <c r="I48" s="391"/>
      <c r="J48" s="391"/>
      <c r="K48" s="262"/>
    </row>
    <row r="49" spans="2:11" s="1" customFormat="1" ht="15" customHeight="1">
      <c r="B49" s="265"/>
      <c r="C49" s="266"/>
      <c r="D49" s="266"/>
      <c r="E49" s="391" t="s">
        <v>600</v>
      </c>
      <c r="F49" s="391"/>
      <c r="G49" s="391"/>
      <c r="H49" s="391"/>
      <c r="I49" s="391"/>
      <c r="J49" s="391"/>
      <c r="K49" s="262"/>
    </row>
    <row r="50" spans="2:11" s="1" customFormat="1" ht="15" customHeight="1">
      <c r="B50" s="265"/>
      <c r="C50" s="266"/>
      <c r="D50" s="266"/>
      <c r="E50" s="391" t="s">
        <v>601</v>
      </c>
      <c r="F50" s="391"/>
      <c r="G50" s="391"/>
      <c r="H50" s="391"/>
      <c r="I50" s="391"/>
      <c r="J50" s="391"/>
      <c r="K50" s="262"/>
    </row>
    <row r="51" spans="2:11" s="1" customFormat="1" ht="15" customHeight="1">
      <c r="B51" s="265"/>
      <c r="C51" s="266"/>
      <c r="D51" s="391" t="s">
        <v>602</v>
      </c>
      <c r="E51" s="391"/>
      <c r="F51" s="391"/>
      <c r="G51" s="391"/>
      <c r="H51" s="391"/>
      <c r="I51" s="391"/>
      <c r="J51" s="391"/>
      <c r="K51" s="262"/>
    </row>
    <row r="52" spans="2:11" s="1" customFormat="1" ht="25.5" customHeight="1">
      <c r="B52" s="261"/>
      <c r="C52" s="392" t="s">
        <v>603</v>
      </c>
      <c r="D52" s="392"/>
      <c r="E52" s="392"/>
      <c r="F52" s="392"/>
      <c r="G52" s="392"/>
      <c r="H52" s="392"/>
      <c r="I52" s="392"/>
      <c r="J52" s="392"/>
      <c r="K52" s="262"/>
    </row>
    <row r="53" spans="2:11" s="1" customFormat="1" ht="5.25" customHeight="1">
      <c r="B53" s="261"/>
      <c r="C53" s="263"/>
      <c r="D53" s="263"/>
      <c r="E53" s="263"/>
      <c r="F53" s="263"/>
      <c r="G53" s="263"/>
      <c r="H53" s="263"/>
      <c r="I53" s="263"/>
      <c r="J53" s="263"/>
      <c r="K53" s="262"/>
    </row>
    <row r="54" spans="2:11" s="1" customFormat="1" ht="15" customHeight="1">
      <c r="B54" s="261"/>
      <c r="C54" s="391" t="s">
        <v>604</v>
      </c>
      <c r="D54" s="391"/>
      <c r="E54" s="391"/>
      <c r="F54" s="391"/>
      <c r="G54" s="391"/>
      <c r="H54" s="391"/>
      <c r="I54" s="391"/>
      <c r="J54" s="391"/>
      <c r="K54" s="262"/>
    </row>
    <row r="55" spans="2:11" s="1" customFormat="1" ht="15" customHeight="1">
      <c r="B55" s="261"/>
      <c r="C55" s="391" t="s">
        <v>605</v>
      </c>
      <c r="D55" s="391"/>
      <c r="E55" s="391"/>
      <c r="F55" s="391"/>
      <c r="G55" s="391"/>
      <c r="H55" s="391"/>
      <c r="I55" s="391"/>
      <c r="J55" s="391"/>
      <c r="K55" s="262"/>
    </row>
    <row r="56" spans="2:11" s="1" customFormat="1" ht="12.75" customHeight="1">
      <c r="B56" s="261"/>
      <c r="C56" s="264"/>
      <c r="D56" s="264"/>
      <c r="E56" s="264"/>
      <c r="F56" s="264"/>
      <c r="G56" s="264"/>
      <c r="H56" s="264"/>
      <c r="I56" s="264"/>
      <c r="J56" s="264"/>
      <c r="K56" s="262"/>
    </row>
    <row r="57" spans="2:11" s="1" customFormat="1" ht="15" customHeight="1">
      <c r="B57" s="261"/>
      <c r="C57" s="391" t="s">
        <v>606</v>
      </c>
      <c r="D57" s="391"/>
      <c r="E57" s="391"/>
      <c r="F57" s="391"/>
      <c r="G57" s="391"/>
      <c r="H57" s="391"/>
      <c r="I57" s="391"/>
      <c r="J57" s="391"/>
      <c r="K57" s="262"/>
    </row>
    <row r="58" spans="2:11" s="1" customFormat="1" ht="15" customHeight="1">
      <c r="B58" s="261"/>
      <c r="C58" s="266"/>
      <c r="D58" s="391" t="s">
        <v>607</v>
      </c>
      <c r="E58" s="391"/>
      <c r="F58" s="391"/>
      <c r="G58" s="391"/>
      <c r="H58" s="391"/>
      <c r="I58" s="391"/>
      <c r="J58" s="391"/>
      <c r="K58" s="262"/>
    </row>
    <row r="59" spans="2:11" s="1" customFormat="1" ht="15" customHeight="1">
      <c r="B59" s="261"/>
      <c r="C59" s="266"/>
      <c r="D59" s="391" t="s">
        <v>608</v>
      </c>
      <c r="E59" s="391"/>
      <c r="F59" s="391"/>
      <c r="G59" s="391"/>
      <c r="H59" s="391"/>
      <c r="I59" s="391"/>
      <c r="J59" s="391"/>
      <c r="K59" s="262"/>
    </row>
    <row r="60" spans="2:11" s="1" customFormat="1" ht="15" customHeight="1">
      <c r="B60" s="261"/>
      <c r="C60" s="266"/>
      <c r="D60" s="391" t="s">
        <v>609</v>
      </c>
      <c r="E60" s="391"/>
      <c r="F60" s="391"/>
      <c r="G60" s="391"/>
      <c r="H60" s="391"/>
      <c r="I60" s="391"/>
      <c r="J60" s="391"/>
      <c r="K60" s="262"/>
    </row>
    <row r="61" spans="2:11" s="1" customFormat="1" ht="15" customHeight="1">
      <c r="B61" s="261"/>
      <c r="C61" s="266"/>
      <c r="D61" s="391" t="s">
        <v>610</v>
      </c>
      <c r="E61" s="391"/>
      <c r="F61" s="391"/>
      <c r="G61" s="391"/>
      <c r="H61" s="391"/>
      <c r="I61" s="391"/>
      <c r="J61" s="391"/>
      <c r="K61" s="262"/>
    </row>
    <row r="62" spans="2:11" s="1" customFormat="1" ht="15" customHeight="1">
      <c r="B62" s="261"/>
      <c r="C62" s="266"/>
      <c r="D62" s="393" t="s">
        <v>611</v>
      </c>
      <c r="E62" s="393"/>
      <c r="F62" s="393"/>
      <c r="G62" s="393"/>
      <c r="H62" s="393"/>
      <c r="I62" s="393"/>
      <c r="J62" s="393"/>
      <c r="K62" s="262"/>
    </row>
    <row r="63" spans="2:11" s="1" customFormat="1" ht="15" customHeight="1">
      <c r="B63" s="261"/>
      <c r="C63" s="266"/>
      <c r="D63" s="391" t="s">
        <v>612</v>
      </c>
      <c r="E63" s="391"/>
      <c r="F63" s="391"/>
      <c r="G63" s="391"/>
      <c r="H63" s="391"/>
      <c r="I63" s="391"/>
      <c r="J63" s="391"/>
      <c r="K63" s="262"/>
    </row>
    <row r="64" spans="2:11" s="1" customFormat="1" ht="12.75" customHeight="1">
      <c r="B64" s="261"/>
      <c r="C64" s="266"/>
      <c r="D64" s="266"/>
      <c r="E64" s="269"/>
      <c r="F64" s="266"/>
      <c r="G64" s="266"/>
      <c r="H64" s="266"/>
      <c r="I64" s="266"/>
      <c r="J64" s="266"/>
      <c r="K64" s="262"/>
    </row>
    <row r="65" spans="2:11" s="1" customFormat="1" ht="15" customHeight="1">
      <c r="B65" s="261"/>
      <c r="C65" s="266"/>
      <c r="D65" s="391" t="s">
        <v>613</v>
      </c>
      <c r="E65" s="391"/>
      <c r="F65" s="391"/>
      <c r="G65" s="391"/>
      <c r="H65" s="391"/>
      <c r="I65" s="391"/>
      <c r="J65" s="391"/>
      <c r="K65" s="262"/>
    </row>
    <row r="66" spans="2:11" s="1" customFormat="1" ht="15" customHeight="1">
      <c r="B66" s="261"/>
      <c r="C66" s="266"/>
      <c r="D66" s="393" t="s">
        <v>614</v>
      </c>
      <c r="E66" s="393"/>
      <c r="F66" s="393"/>
      <c r="G66" s="393"/>
      <c r="H66" s="393"/>
      <c r="I66" s="393"/>
      <c r="J66" s="393"/>
      <c r="K66" s="262"/>
    </row>
    <row r="67" spans="2:11" s="1" customFormat="1" ht="15" customHeight="1">
      <c r="B67" s="261"/>
      <c r="C67" s="266"/>
      <c r="D67" s="391" t="s">
        <v>615</v>
      </c>
      <c r="E67" s="391"/>
      <c r="F67" s="391"/>
      <c r="G67" s="391"/>
      <c r="H67" s="391"/>
      <c r="I67" s="391"/>
      <c r="J67" s="391"/>
      <c r="K67" s="262"/>
    </row>
    <row r="68" spans="2:11" s="1" customFormat="1" ht="15" customHeight="1">
      <c r="B68" s="261"/>
      <c r="C68" s="266"/>
      <c r="D68" s="391" t="s">
        <v>616</v>
      </c>
      <c r="E68" s="391"/>
      <c r="F68" s="391"/>
      <c r="G68" s="391"/>
      <c r="H68" s="391"/>
      <c r="I68" s="391"/>
      <c r="J68" s="391"/>
      <c r="K68" s="262"/>
    </row>
    <row r="69" spans="2:11" s="1" customFormat="1" ht="15" customHeight="1">
      <c r="B69" s="261"/>
      <c r="C69" s="266"/>
      <c r="D69" s="391" t="s">
        <v>617</v>
      </c>
      <c r="E69" s="391"/>
      <c r="F69" s="391"/>
      <c r="G69" s="391"/>
      <c r="H69" s="391"/>
      <c r="I69" s="391"/>
      <c r="J69" s="391"/>
      <c r="K69" s="262"/>
    </row>
    <row r="70" spans="2:11" s="1" customFormat="1" ht="15" customHeight="1">
      <c r="B70" s="261"/>
      <c r="C70" s="266"/>
      <c r="D70" s="391" t="s">
        <v>618</v>
      </c>
      <c r="E70" s="391"/>
      <c r="F70" s="391"/>
      <c r="G70" s="391"/>
      <c r="H70" s="391"/>
      <c r="I70" s="391"/>
      <c r="J70" s="391"/>
      <c r="K70" s="262"/>
    </row>
    <row r="71" spans="2:11" s="1" customFormat="1" ht="12.75" customHeight="1">
      <c r="B71" s="270"/>
      <c r="C71" s="271"/>
      <c r="D71" s="271"/>
      <c r="E71" s="271"/>
      <c r="F71" s="271"/>
      <c r="G71" s="271"/>
      <c r="H71" s="271"/>
      <c r="I71" s="271"/>
      <c r="J71" s="271"/>
      <c r="K71" s="272"/>
    </row>
    <row r="72" spans="2:11" s="1" customFormat="1" ht="18.75" customHeight="1">
      <c r="B72" s="273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s="1" customFormat="1" ht="18.75" customHeight="1">
      <c r="B73" s="274"/>
      <c r="C73" s="274"/>
      <c r="D73" s="274"/>
      <c r="E73" s="274"/>
      <c r="F73" s="274"/>
      <c r="G73" s="274"/>
      <c r="H73" s="274"/>
      <c r="I73" s="274"/>
      <c r="J73" s="274"/>
      <c r="K73" s="274"/>
    </row>
    <row r="74" spans="2:11" s="1" customFormat="1" ht="7.5" customHeight="1">
      <c r="B74" s="275"/>
      <c r="C74" s="276"/>
      <c r="D74" s="276"/>
      <c r="E74" s="276"/>
      <c r="F74" s="276"/>
      <c r="G74" s="276"/>
      <c r="H74" s="276"/>
      <c r="I74" s="276"/>
      <c r="J74" s="276"/>
      <c r="K74" s="277"/>
    </row>
    <row r="75" spans="2:11" s="1" customFormat="1" ht="45" customHeight="1">
      <c r="B75" s="278"/>
      <c r="C75" s="386" t="s">
        <v>619</v>
      </c>
      <c r="D75" s="386"/>
      <c r="E75" s="386"/>
      <c r="F75" s="386"/>
      <c r="G75" s="386"/>
      <c r="H75" s="386"/>
      <c r="I75" s="386"/>
      <c r="J75" s="386"/>
      <c r="K75" s="279"/>
    </row>
    <row r="76" spans="2:11" s="1" customFormat="1" ht="17.25" customHeight="1">
      <c r="B76" s="278"/>
      <c r="C76" s="280" t="s">
        <v>620</v>
      </c>
      <c r="D76" s="280"/>
      <c r="E76" s="280"/>
      <c r="F76" s="280" t="s">
        <v>621</v>
      </c>
      <c r="G76" s="281"/>
      <c r="H76" s="280" t="s">
        <v>52</v>
      </c>
      <c r="I76" s="280" t="s">
        <v>55</v>
      </c>
      <c r="J76" s="280" t="s">
        <v>622</v>
      </c>
      <c r="K76" s="279"/>
    </row>
    <row r="77" spans="2:11" s="1" customFormat="1" ht="17.25" customHeight="1">
      <c r="B77" s="278"/>
      <c r="C77" s="282" t="s">
        <v>623</v>
      </c>
      <c r="D77" s="282"/>
      <c r="E77" s="282"/>
      <c r="F77" s="283" t="s">
        <v>624</v>
      </c>
      <c r="G77" s="284"/>
      <c r="H77" s="282"/>
      <c r="I77" s="282"/>
      <c r="J77" s="282" t="s">
        <v>625</v>
      </c>
      <c r="K77" s="279"/>
    </row>
    <row r="78" spans="2:11" s="1" customFormat="1" ht="5.25" customHeight="1">
      <c r="B78" s="278"/>
      <c r="C78" s="285"/>
      <c r="D78" s="285"/>
      <c r="E78" s="285"/>
      <c r="F78" s="285"/>
      <c r="G78" s="286"/>
      <c r="H78" s="285"/>
      <c r="I78" s="285"/>
      <c r="J78" s="285"/>
      <c r="K78" s="279"/>
    </row>
    <row r="79" spans="2:11" s="1" customFormat="1" ht="15" customHeight="1">
      <c r="B79" s="278"/>
      <c r="C79" s="267" t="s">
        <v>51</v>
      </c>
      <c r="D79" s="287"/>
      <c r="E79" s="287"/>
      <c r="F79" s="288" t="s">
        <v>626</v>
      </c>
      <c r="G79" s="289"/>
      <c r="H79" s="267" t="s">
        <v>627</v>
      </c>
      <c r="I79" s="267" t="s">
        <v>628</v>
      </c>
      <c r="J79" s="267">
        <v>20</v>
      </c>
      <c r="K79" s="279"/>
    </row>
    <row r="80" spans="2:11" s="1" customFormat="1" ht="15" customHeight="1">
      <c r="B80" s="278"/>
      <c r="C80" s="267" t="s">
        <v>629</v>
      </c>
      <c r="D80" s="267"/>
      <c r="E80" s="267"/>
      <c r="F80" s="288" t="s">
        <v>626</v>
      </c>
      <c r="G80" s="289"/>
      <c r="H80" s="267" t="s">
        <v>630</v>
      </c>
      <c r="I80" s="267" t="s">
        <v>628</v>
      </c>
      <c r="J80" s="267">
        <v>120</v>
      </c>
      <c r="K80" s="279"/>
    </row>
    <row r="81" spans="2:11" s="1" customFormat="1" ht="15" customHeight="1">
      <c r="B81" s="290"/>
      <c r="C81" s="267" t="s">
        <v>631</v>
      </c>
      <c r="D81" s="267"/>
      <c r="E81" s="267"/>
      <c r="F81" s="288" t="s">
        <v>632</v>
      </c>
      <c r="G81" s="289"/>
      <c r="H81" s="267" t="s">
        <v>633</v>
      </c>
      <c r="I81" s="267" t="s">
        <v>628</v>
      </c>
      <c r="J81" s="267">
        <v>50</v>
      </c>
      <c r="K81" s="279"/>
    </row>
    <row r="82" spans="2:11" s="1" customFormat="1" ht="15" customHeight="1">
      <c r="B82" s="290"/>
      <c r="C82" s="267" t="s">
        <v>634</v>
      </c>
      <c r="D82" s="267"/>
      <c r="E82" s="267"/>
      <c r="F82" s="288" t="s">
        <v>626</v>
      </c>
      <c r="G82" s="289"/>
      <c r="H82" s="267" t="s">
        <v>635</v>
      </c>
      <c r="I82" s="267" t="s">
        <v>636</v>
      </c>
      <c r="J82" s="267"/>
      <c r="K82" s="279"/>
    </row>
    <row r="83" spans="2:11" s="1" customFormat="1" ht="15" customHeight="1">
      <c r="B83" s="290"/>
      <c r="C83" s="291" t="s">
        <v>637</v>
      </c>
      <c r="D83" s="291"/>
      <c r="E83" s="291"/>
      <c r="F83" s="292" t="s">
        <v>632</v>
      </c>
      <c r="G83" s="291"/>
      <c r="H83" s="291" t="s">
        <v>638</v>
      </c>
      <c r="I83" s="291" t="s">
        <v>628</v>
      </c>
      <c r="J83" s="291">
        <v>15</v>
      </c>
      <c r="K83" s="279"/>
    </row>
    <row r="84" spans="2:11" s="1" customFormat="1" ht="15" customHeight="1">
      <c r="B84" s="290"/>
      <c r="C84" s="291" t="s">
        <v>639</v>
      </c>
      <c r="D84" s="291"/>
      <c r="E84" s="291"/>
      <c r="F84" s="292" t="s">
        <v>632</v>
      </c>
      <c r="G84" s="291"/>
      <c r="H84" s="291" t="s">
        <v>640</v>
      </c>
      <c r="I84" s="291" t="s">
        <v>628</v>
      </c>
      <c r="J84" s="291">
        <v>15</v>
      </c>
      <c r="K84" s="279"/>
    </row>
    <row r="85" spans="2:11" s="1" customFormat="1" ht="15" customHeight="1">
      <c r="B85" s="290"/>
      <c r="C85" s="291" t="s">
        <v>641</v>
      </c>
      <c r="D85" s="291"/>
      <c r="E85" s="291"/>
      <c r="F85" s="292" t="s">
        <v>632</v>
      </c>
      <c r="G85" s="291"/>
      <c r="H85" s="291" t="s">
        <v>642</v>
      </c>
      <c r="I85" s="291" t="s">
        <v>628</v>
      </c>
      <c r="J85" s="291">
        <v>20</v>
      </c>
      <c r="K85" s="279"/>
    </row>
    <row r="86" spans="2:11" s="1" customFormat="1" ht="15" customHeight="1">
      <c r="B86" s="290"/>
      <c r="C86" s="291" t="s">
        <v>643</v>
      </c>
      <c r="D86" s="291"/>
      <c r="E86" s="291"/>
      <c r="F86" s="292" t="s">
        <v>632</v>
      </c>
      <c r="G86" s="291"/>
      <c r="H86" s="291" t="s">
        <v>644</v>
      </c>
      <c r="I86" s="291" t="s">
        <v>628</v>
      </c>
      <c r="J86" s="291">
        <v>20</v>
      </c>
      <c r="K86" s="279"/>
    </row>
    <row r="87" spans="2:11" s="1" customFormat="1" ht="15" customHeight="1">
      <c r="B87" s="290"/>
      <c r="C87" s="267" t="s">
        <v>645</v>
      </c>
      <c r="D87" s="267"/>
      <c r="E87" s="267"/>
      <c r="F87" s="288" t="s">
        <v>632</v>
      </c>
      <c r="G87" s="289"/>
      <c r="H87" s="267" t="s">
        <v>646</v>
      </c>
      <c r="I87" s="267" t="s">
        <v>628</v>
      </c>
      <c r="J87" s="267">
        <v>50</v>
      </c>
      <c r="K87" s="279"/>
    </row>
    <row r="88" spans="2:11" s="1" customFormat="1" ht="15" customHeight="1">
      <c r="B88" s="290"/>
      <c r="C88" s="267" t="s">
        <v>647</v>
      </c>
      <c r="D88" s="267"/>
      <c r="E88" s="267"/>
      <c r="F88" s="288" t="s">
        <v>632</v>
      </c>
      <c r="G88" s="289"/>
      <c r="H88" s="267" t="s">
        <v>648</v>
      </c>
      <c r="I88" s="267" t="s">
        <v>628</v>
      </c>
      <c r="J88" s="267">
        <v>20</v>
      </c>
      <c r="K88" s="279"/>
    </row>
    <row r="89" spans="2:11" s="1" customFormat="1" ht="15" customHeight="1">
      <c r="B89" s="290"/>
      <c r="C89" s="267" t="s">
        <v>649</v>
      </c>
      <c r="D89" s="267"/>
      <c r="E89" s="267"/>
      <c r="F89" s="288" t="s">
        <v>632</v>
      </c>
      <c r="G89" s="289"/>
      <c r="H89" s="267" t="s">
        <v>650</v>
      </c>
      <c r="I89" s="267" t="s">
        <v>628</v>
      </c>
      <c r="J89" s="267">
        <v>20</v>
      </c>
      <c r="K89" s="279"/>
    </row>
    <row r="90" spans="2:11" s="1" customFormat="1" ht="15" customHeight="1">
      <c r="B90" s="290"/>
      <c r="C90" s="267" t="s">
        <v>651</v>
      </c>
      <c r="D90" s="267"/>
      <c r="E90" s="267"/>
      <c r="F90" s="288" t="s">
        <v>632</v>
      </c>
      <c r="G90" s="289"/>
      <c r="H90" s="267" t="s">
        <v>652</v>
      </c>
      <c r="I90" s="267" t="s">
        <v>628</v>
      </c>
      <c r="J90" s="267">
        <v>50</v>
      </c>
      <c r="K90" s="279"/>
    </row>
    <row r="91" spans="2:11" s="1" customFormat="1" ht="15" customHeight="1">
      <c r="B91" s="290"/>
      <c r="C91" s="267" t="s">
        <v>653</v>
      </c>
      <c r="D91" s="267"/>
      <c r="E91" s="267"/>
      <c r="F91" s="288" t="s">
        <v>632</v>
      </c>
      <c r="G91" s="289"/>
      <c r="H91" s="267" t="s">
        <v>653</v>
      </c>
      <c r="I91" s="267" t="s">
        <v>628</v>
      </c>
      <c r="J91" s="267">
        <v>50</v>
      </c>
      <c r="K91" s="279"/>
    </row>
    <row r="92" spans="2:11" s="1" customFormat="1" ht="15" customHeight="1">
      <c r="B92" s="290"/>
      <c r="C92" s="267" t="s">
        <v>654</v>
      </c>
      <c r="D92" s="267"/>
      <c r="E92" s="267"/>
      <c r="F92" s="288" t="s">
        <v>632</v>
      </c>
      <c r="G92" s="289"/>
      <c r="H92" s="267" t="s">
        <v>655</v>
      </c>
      <c r="I92" s="267" t="s">
        <v>628</v>
      </c>
      <c r="J92" s="267">
        <v>255</v>
      </c>
      <c r="K92" s="279"/>
    </row>
    <row r="93" spans="2:11" s="1" customFormat="1" ht="15" customHeight="1">
      <c r="B93" s="290"/>
      <c r="C93" s="267" t="s">
        <v>656</v>
      </c>
      <c r="D93" s="267"/>
      <c r="E93" s="267"/>
      <c r="F93" s="288" t="s">
        <v>626</v>
      </c>
      <c r="G93" s="289"/>
      <c r="H93" s="267" t="s">
        <v>657</v>
      </c>
      <c r="I93" s="267" t="s">
        <v>658</v>
      </c>
      <c r="J93" s="267"/>
      <c r="K93" s="279"/>
    </row>
    <row r="94" spans="2:11" s="1" customFormat="1" ht="15" customHeight="1">
      <c r="B94" s="290"/>
      <c r="C94" s="267" t="s">
        <v>659</v>
      </c>
      <c r="D94" s="267"/>
      <c r="E94" s="267"/>
      <c r="F94" s="288" t="s">
        <v>626</v>
      </c>
      <c r="G94" s="289"/>
      <c r="H94" s="267" t="s">
        <v>660</v>
      </c>
      <c r="I94" s="267" t="s">
        <v>661</v>
      </c>
      <c r="J94" s="267"/>
      <c r="K94" s="279"/>
    </row>
    <row r="95" spans="2:11" s="1" customFormat="1" ht="15" customHeight="1">
      <c r="B95" s="290"/>
      <c r="C95" s="267" t="s">
        <v>662</v>
      </c>
      <c r="D95" s="267"/>
      <c r="E95" s="267"/>
      <c r="F95" s="288" t="s">
        <v>626</v>
      </c>
      <c r="G95" s="289"/>
      <c r="H95" s="267" t="s">
        <v>662</v>
      </c>
      <c r="I95" s="267" t="s">
        <v>661</v>
      </c>
      <c r="J95" s="267"/>
      <c r="K95" s="279"/>
    </row>
    <row r="96" spans="2:11" s="1" customFormat="1" ht="15" customHeight="1">
      <c r="B96" s="290"/>
      <c r="C96" s="267" t="s">
        <v>36</v>
      </c>
      <c r="D96" s="267"/>
      <c r="E96" s="267"/>
      <c r="F96" s="288" t="s">
        <v>626</v>
      </c>
      <c r="G96" s="289"/>
      <c r="H96" s="267" t="s">
        <v>663</v>
      </c>
      <c r="I96" s="267" t="s">
        <v>661</v>
      </c>
      <c r="J96" s="267"/>
      <c r="K96" s="279"/>
    </row>
    <row r="97" spans="2:11" s="1" customFormat="1" ht="15" customHeight="1">
      <c r="B97" s="290"/>
      <c r="C97" s="267" t="s">
        <v>46</v>
      </c>
      <c r="D97" s="267"/>
      <c r="E97" s="267"/>
      <c r="F97" s="288" t="s">
        <v>626</v>
      </c>
      <c r="G97" s="289"/>
      <c r="H97" s="267" t="s">
        <v>664</v>
      </c>
      <c r="I97" s="267" t="s">
        <v>661</v>
      </c>
      <c r="J97" s="267"/>
      <c r="K97" s="279"/>
    </row>
    <row r="98" spans="2:11" s="1" customFormat="1" ht="15" customHeight="1">
      <c r="B98" s="293"/>
      <c r="C98" s="294"/>
      <c r="D98" s="294"/>
      <c r="E98" s="294"/>
      <c r="F98" s="294"/>
      <c r="G98" s="294"/>
      <c r="H98" s="294"/>
      <c r="I98" s="294"/>
      <c r="J98" s="294"/>
      <c r="K98" s="295"/>
    </row>
    <row r="99" spans="2:11" s="1" customFormat="1" ht="18.7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6"/>
    </row>
    <row r="100" spans="2:11" s="1" customFormat="1" ht="18.75" customHeight="1"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</row>
    <row r="101" spans="2:11" s="1" customFormat="1" ht="7.5" customHeight="1">
      <c r="B101" s="275"/>
      <c r="C101" s="276"/>
      <c r="D101" s="276"/>
      <c r="E101" s="276"/>
      <c r="F101" s="276"/>
      <c r="G101" s="276"/>
      <c r="H101" s="276"/>
      <c r="I101" s="276"/>
      <c r="J101" s="276"/>
      <c r="K101" s="277"/>
    </row>
    <row r="102" spans="2:11" s="1" customFormat="1" ht="45" customHeight="1">
      <c r="B102" s="278"/>
      <c r="C102" s="386" t="s">
        <v>665</v>
      </c>
      <c r="D102" s="386"/>
      <c r="E102" s="386"/>
      <c r="F102" s="386"/>
      <c r="G102" s="386"/>
      <c r="H102" s="386"/>
      <c r="I102" s="386"/>
      <c r="J102" s="386"/>
      <c r="K102" s="279"/>
    </row>
    <row r="103" spans="2:11" s="1" customFormat="1" ht="17.25" customHeight="1">
      <c r="B103" s="278"/>
      <c r="C103" s="280" t="s">
        <v>620</v>
      </c>
      <c r="D103" s="280"/>
      <c r="E103" s="280"/>
      <c r="F103" s="280" t="s">
        <v>621</v>
      </c>
      <c r="G103" s="281"/>
      <c r="H103" s="280" t="s">
        <v>52</v>
      </c>
      <c r="I103" s="280" t="s">
        <v>55</v>
      </c>
      <c r="J103" s="280" t="s">
        <v>622</v>
      </c>
      <c r="K103" s="279"/>
    </row>
    <row r="104" spans="2:11" s="1" customFormat="1" ht="17.25" customHeight="1">
      <c r="B104" s="278"/>
      <c r="C104" s="282" t="s">
        <v>623</v>
      </c>
      <c r="D104" s="282"/>
      <c r="E104" s="282"/>
      <c r="F104" s="283" t="s">
        <v>624</v>
      </c>
      <c r="G104" s="284"/>
      <c r="H104" s="282"/>
      <c r="I104" s="282"/>
      <c r="J104" s="282" t="s">
        <v>625</v>
      </c>
      <c r="K104" s="279"/>
    </row>
    <row r="105" spans="2:11" s="1" customFormat="1" ht="5.25" customHeight="1">
      <c r="B105" s="278"/>
      <c r="C105" s="280"/>
      <c r="D105" s="280"/>
      <c r="E105" s="280"/>
      <c r="F105" s="280"/>
      <c r="G105" s="298"/>
      <c r="H105" s="280"/>
      <c r="I105" s="280"/>
      <c r="J105" s="280"/>
      <c r="K105" s="279"/>
    </row>
    <row r="106" spans="2:11" s="1" customFormat="1" ht="15" customHeight="1">
      <c r="B106" s="278"/>
      <c r="C106" s="267" t="s">
        <v>51</v>
      </c>
      <c r="D106" s="287"/>
      <c r="E106" s="287"/>
      <c r="F106" s="288" t="s">
        <v>626</v>
      </c>
      <c r="G106" s="267"/>
      <c r="H106" s="267" t="s">
        <v>666</v>
      </c>
      <c r="I106" s="267" t="s">
        <v>628</v>
      </c>
      <c r="J106" s="267">
        <v>20</v>
      </c>
      <c r="K106" s="279"/>
    </row>
    <row r="107" spans="2:11" s="1" customFormat="1" ht="15" customHeight="1">
      <c r="B107" s="278"/>
      <c r="C107" s="267" t="s">
        <v>629</v>
      </c>
      <c r="D107" s="267"/>
      <c r="E107" s="267"/>
      <c r="F107" s="288" t="s">
        <v>626</v>
      </c>
      <c r="G107" s="267"/>
      <c r="H107" s="267" t="s">
        <v>666</v>
      </c>
      <c r="I107" s="267" t="s">
        <v>628</v>
      </c>
      <c r="J107" s="267">
        <v>120</v>
      </c>
      <c r="K107" s="279"/>
    </row>
    <row r="108" spans="2:11" s="1" customFormat="1" ht="15" customHeight="1">
      <c r="B108" s="290"/>
      <c r="C108" s="267" t="s">
        <v>631</v>
      </c>
      <c r="D108" s="267"/>
      <c r="E108" s="267"/>
      <c r="F108" s="288" t="s">
        <v>632</v>
      </c>
      <c r="G108" s="267"/>
      <c r="H108" s="267" t="s">
        <v>666</v>
      </c>
      <c r="I108" s="267" t="s">
        <v>628</v>
      </c>
      <c r="J108" s="267">
        <v>50</v>
      </c>
      <c r="K108" s="279"/>
    </row>
    <row r="109" spans="2:11" s="1" customFormat="1" ht="15" customHeight="1">
      <c r="B109" s="290"/>
      <c r="C109" s="267" t="s">
        <v>634</v>
      </c>
      <c r="D109" s="267"/>
      <c r="E109" s="267"/>
      <c r="F109" s="288" t="s">
        <v>626</v>
      </c>
      <c r="G109" s="267"/>
      <c r="H109" s="267" t="s">
        <v>666</v>
      </c>
      <c r="I109" s="267" t="s">
        <v>636</v>
      </c>
      <c r="J109" s="267"/>
      <c r="K109" s="279"/>
    </row>
    <row r="110" spans="2:11" s="1" customFormat="1" ht="15" customHeight="1">
      <c r="B110" s="290"/>
      <c r="C110" s="267" t="s">
        <v>645</v>
      </c>
      <c r="D110" s="267"/>
      <c r="E110" s="267"/>
      <c r="F110" s="288" t="s">
        <v>632</v>
      </c>
      <c r="G110" s="267"/>
      <c r="H110" s="267" t="s">
        <v>666</v>
      </c>
      <c r="I110" s="267" t="s">
        <v>628</v>
      </c>
      <c r="J110" s="267">
        <v>50</v>
      </c>
      <c r="K110" s="279"/>
    </row>
    <row r="111" spans="2:11" s="1" customFormat="1" ht="15" customHeight="1">
      <c r="B111" s="290"/>
      <c r="C111" s="267" t="s">
        <v>653</v>
      </c>
      <c r="D111" s="267"/>
      <c r="E111" s="267"/>
      <c r="F111" s="288" t="s">
        <v>632</v>
      </c>
      <c r="G111" s="267"/>
      <c r="H111" s="267" t="s">
        <v>666</v>
      </c>
      <c r="I111" s="267" t="s">
        <v>628</v>
      </c>
      <c r="J111" s="267">
        <v>50</v>
      </c>
      <c r="K111" s="279"/>
    </row>
    <row r="112" spans="2:11" s="1" customFormat="1" ht="15" customHeight="1">
      <c r="B112" s="290"/>
      <c r="C112" s="267" t="s">
        <v>651</v>
      </c>
      <c r="D112" s="267"/>
      <c r="E112" s="267"/>
      <c r="F112" s="288" t="s">
        <v>632</v>
      </c>
      <c r="G112" s="267"/>
      <c r="H112" s="267" t="s">
        <v>666</v>
      </c>
      <c r="I112" s="267" t="s">
        <v>628</v>
      </c>
      <c r="J112" s="267">
        <v>50</v>
      </c>
      <c r="K112" s="279"/>
    </row>
    <row r="113" spans="2:11" s="1" customFormat="1" ht="15" customHeight="1">
      <c r="B113" s="290"/>
      <c r="C113" s="267" t="s">
        <v>51</v>
      </c>
      <c r="D113" s="267"/>
      <c r="E113" s="267"/>
      <c r="F113" s="288" t="s">
        <v>626</v>
      </c>
      <c r="G113" s="267"/>
      <c r="H113" s="267" t="s">
        <v>667</v>
      </c>
      <c r="I113" s="267" t="s">
        <v>628</v>
      </c>
      <c r="J113" s="267">
        <v>20</v>
      </c>
      <c r="K113" s="279"/>
    </row>
    <row r="114" spans="2:11" s="1" customFormat="1" ht="15" customHeight="1">
      <c r="B114" s="290"/>
      <c r="C114" s="267" t="s">
        <v>668</v>
      </c>
      <c r="D114" s="267"/>
      <c r="E114" s="267"/>
      <c r="F114" s="288" t="s">
        <v>626</v>
      </c>
      <c r="G114" s="267"/>
      <c r="H114" s="267" t="s">
        <v>669</v>
      </c>
      <c r="I114" s="267" t="s">
        <v>628</v>
      </c>
      <c r="J114" s="267">
        <v>120</v>
      </c>
      <c r="K114" s="279"/>
    </row>
    <row r="115" spans="2:11" s="1" customFormat="1" ht="15" customHeight="1">
      <c r="B115" s="290"/>
      <c r="C115" s="267" t="s">
        <v>36</v>
      </c>
      <c r="D115" s="267"/>
      <c r="E115" s="267"/>
      <c r="F115" s="288" t="s">
        <v>626</v>
      </c>
      <c r="G115" s="267"/>
      <c r="H115" s="267" t="s">
        <v>670</v>
      </c>
      <c r="I115" s="267" t="s">
        <v>661</v>
      </c>
      <c r="J115" s="267"/>
      <c r="K115" s="279"/>
    </row>
    <row r="116" spans="2:11" s="1" customFormat="1" ht="15" customHeight="1">
      <c r="B116" s="290"/>
      <c r="C116" s="267" t="s">
        <v>46</v>
      </c>
      <c r="D116" s="267"/>
      <c r="E116" s="267"/>
      <c r="F116" s="288" t="s">
        <v>626</v>
      </c>
      <c r="G116" s="267"/>
      <c r="H116" s="267" t="s">
        <v>671</v>
      </c>
      <c r="I116" s="267" t="s">
        <v>661</v>
      </c>
      <c r="J116" s="267"/>
      <c r="K116" s="279"/>
    </row>
    <row r="117" spans="2:11" s="1" customFormat="1" ht="15" customHeight="1">
      <c r="B117" s="290"/>
      <c r="C117" s="267" t="s">
        <v>55</v>
      </c>
      <c r="D117" s="267"/>
      <c r="E117" s="267"/>
      <c r="F117" s="288" t="s">
        <v>626</v>
      </c>
      <c r="G117" s="267"/>
      <c r="H117" s="267" t="s">
        <v>672</v>
      </c>
      <c r="I117" s="267" t="s">
        <v>673</v>
      </c>
      <c r="J117" s="267"/>
      <c r="K117" s="279"/>
    </row>
    <row r="118" spans="2:11" s="1" customFormat="1" ht="15" customHeight="1">
      <c r="B118" s="293"/>
      <c r="C118" s="299"/>
      <c r="D118" s="299"/>
      <c r="E118" s="299"/>
      <c r="F118" s="299"/>
      <c r="G118" s="299"/>
      <c r="H118" s="299"/>
      <c r="I118" s="299"/>
      <c r="J118" s="299"/>
      <c r="K118" s="295"/>
    </row>
    <row r="119" spans="2:11" s="1" customFormat="1" ht="18.75" customHeight="1">
      <c r="B119" s="300"/>
      <c r="C119" s="301"/>
      <c r="D119" s="301"/>
      <c r="E119" s="301"/>
      <c r="F119" s="302"/>
      <c r="G119" s="301"/>
      <c r="H119" s="301"/>
      <c r="I119" s="301"/>
      <c r="J119" s="301"/>
      <c r="K119" s="300"/>
    </row>
    <row r="120" spans="2:11" s="1" customFormat="1" ht="18.75" customHeight="1"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</row>
    <row r="121" spans="2:11" s="1" customFormat="1" ht="7.5" customHeight="1">
      <c r="B121" s="303"/>
      <c r="C121" s="304"/>
      <c r="D121" s="304"/>
      <c r="E121" s="304"/>
      <c r="F121" s="304"/>
      <c r="G121" s="304"/>
      <c r="H121" s="304"/>
      <c r="I121" s="304"/>
      <c r="J121" s="304"/>
      <c r="K121" s="305"/>
    </row>
    <row r="122" spans="2:11" s="1" customFormat="1" ht="45" customHeight="1">
      <c r="B122" s="306"/>
      <c r="C122" s="387" t="s">
        <v>674</v>
      </c>
      <c r="D122" s="387"/>
      <c r="E122" s="387"/>
      <c r="F122" s="387"/>
      <c r="G122" s="387"/>
      <c r="H122" s="387"/>
      <c r="I122" s="387"/>
      <c r="J122" s="387"/>
      <c r="K122" s="307"/>
    </row>
    <row r="123" spans="2:11" s="1" customFormat="1" ht="17.25" customHeight="1">
      <c r="B123" s="308"/>
      <c r="C123" s="280" t="s">
        <v>620</v>
      </c>
      <c r="D123" s="280"/>
      <c r="E123" s="280"/>
      <c r="F123" s="280" t="s">
        <v>621</v>
      </c>
      <c r="G123" s="281"/>
      <c r="H123" s="280" t="s">
        <v>52</v>
      </c>
      <c r="I123" s="280" t="s">
        <v>55</v>
      </c>
      <c r="J123" s="280" t="s">
        <v>622</v>
      </c>
      <c r="K123" s="309"/>
    </row>
    <row r="124" spans="2:11" s="1" customFormat="1" ht="17.25" customHeight="1">
      <c r="B124" s="308"/>
      <c r="C124" s="282" t="s">
        <v>623</v>
      </c>
      <c r="D124" s="282"/>
      <c r="E124" s="282"/>
      <c r="F124" s="283" t="s">
        <v>624</v>
      </c>
      <c r="G124" s="284"/>
      <c r="H124" s="282"/>
      <c r="I124" s="282"/>
      <c r="J124" s="282" t="s">
        <v>625</v>
      </c>
      <c r="K124" s="309"/>
    </row>
    <row r="125" spans="2:11" s="1" customFormat="1" ht="5.25" customHeight="1">
      <c r="B125" s="310"/>
      <c r="C125" s="285"/>
      <c r="D125" s="285"/>
      <c r="E125" s="285"/>
      <c r="F125" s="285"/>
      <c r="G125" s="311"/>
      <c r="H125" s="285"/>
      <c r="I125" s="285"/>
      <c r="J125" s="285"/>
      <c r="K125" s="312"/>
    </row>
    <row r="126" spans="2:11" s="1" customFormat="1" ht="15" customHeight="1">
      <c r="B126" s="310"/>
      <c r="C126" s="267" t="s">
        <v>629</v>
      </c>
      <c r="D126" s="287"/>
      <c r="E126" s="287"/>
      <c r="F126" s="288" t="s">
        <v>626</v>
      </c>
      <c r="G126" s="267"/>
      <c r="H126" s="267" t="s">
        <v>666</v>
      </c>
      <c r="I126" s="267" t="s">
        <v>628</v>
      </c>
      <c r="J126" s="267">
        <v>120</v>
      </c>
      <c r="K126" s="313"/>
    </row>
    <row r="127" spans="2:11" s="1" customFormat="1" ht="15" customHeight="1">
      <c r="B127" s="310"/>
      <c r="C127" s="267" t="s">
        <v>675</v>
      </c>
      <c r="D127" s="267"/>
      <c r="E127" s="267"/>
      <c r="F127" s="288" t="s">
        <v>626</v>
      </c>
      <c r="G127" s="267"/>
      <c r="H127" s="267" t="s">
        <v>676</v>
      </c>
      <c r="I127" s="267" t="s">
        <v>628</v>
      </c>
      <c r="J127" s="267" t="s">
        <v>677</v>
      </c>
      <c r="K127" s="313"/>
    </row>
    <row r="128" spans="2:11" s="1" customFormat="1" ht="15" customHeight="1">
      <c r="B128" s="310"/>
      <c r="C128" s="267" t="s">
        <v>574</v>
      </c>
      <c r="D128" s="267"/>
      <c r="E128" s="267"/>
      <c r="F128" s="288" t="s">
        <v>626</v>
      </c>
      <c r="G128" s="267"/>
      <c r="H128" s="267" t="s">
        <v>678</v>
      </c>
      <c r="I128" s="267" t="s">
        <v>628</v>
      </c>
      <c r="J128" s="267" t="s">
        <v>677</v>
      </c>
      <c r="K128" s="313"/>
    </row>
    <row r="129" spans="2:11" s="1" customFormat="1" ht="15" customHeight="1">
      <c r="B129" s="310"/>
      <c r="C129" s="267" t="s">
        <v>637</v>
      </c>
      <c r="D129" s="267"/>
      <c r="E129" s="267"/>
      <c r="F129" s="288" t="s">
        <v>632</v>
      </c>
      <c r="G129" s="267"/>
      <c r="H129" s="267" t="s">
        <v>638</v>
      </c>
      <c r="I129" s="267" t="s">
        <v>628</v>
      </c>
      <c r="J129" s="267">
        <v>15</v>
      </c>
      <c r="K129" s="313"/>
    </row>
    <row r="130" spans="2:11" s="1" customFormat="1" ht="15" customHeight="1">
      <c r="B130" s="310"/>
      <c r="C130" s="291" t="s">
        <v>639</v>
      </c>
      <c r="D130" s="291"/>
      <c r="E130" s="291"/>
      <c r="F130" s="292" t="s">
        <v>632</v>
      </c>
      <c r="G130" s="291"/>
      <c r="H130" s="291" t="s">
        <v>640</v>
      </c>
      <c r="I130" s="291" t="s">
        <v>628</v>
      </c>
      <c r="J130" s="291">
        <v>15</v>
      </c>
      <c r="K130" s="313"/>
    </row>
    <row r="131" spans="2:11" s="1" customFormat="1" ht="15" customHeight="1">
      <c r="B131" s="310"/>
      <c r="C131" s="291" t="s">
        <v>641</v>
      </c>
      <c r="D131" s="291"/>
      <c r="E131" s="291"/>
      <c r="F131" s="292" t="s">
        <v>632</v>
      </c>
      <c r="G131" s="291"/>
      <c r="H131" s="291" t="s">
        <v>642</v>
      </c>
      <c r="I131" s="291" t="s">
        <v>628</v>
      </c>
      <c r="J131" s="291">
        <v>20</v>
      </c>
      <c r="K131" s="313"/>
    </row>
    <row r="132" spans="2:11" s="1" customFormat="1" ht="15" customHeight="1">
      <c r="B132" s="310"/>
      <c r="C132" s="291" t="s">
        <v>643</v>
      </c>
      <c r="D132" s="291"/>
      <c r="E132" s="291"/>
      <c r="F132" s="292" t="s">
        <v>632</v>
      </c>
      <c r="G132" s="291"/>
      <c r="H132" s="291" t="s">
        <v>644</v>
      </c>
      <c r="I132" s="291" t="s">
        <v>628</v>
      </c>
      <c r="J132" s="291">
        <v>20</v>
      </c>
      <c r="K132" s="313"/>
    </row>
    <row r="133" spans="2:11" s="1" customFormat="1" ht="15" customHeight="1">
      <c r="B133" s="310"/>
      <c r="C133" s="267" t="s">
        <v>631</v>
      </c>
      <c r="D133" s="267"/>
      <c r="E133" s="267"/>
      <c r="F133" s="288" t="s">
        <v>632</v>
      </c>
      <c r="G133" s="267"/>
      <c r="H133" s="267" t="s">
        <v>666</v>
      </c>
      <c r="I133" s="267" t="s">
        <v>628</v>
      </c>
      <c r="J133" s="267">
        <v>50</v>
      </c>
      <c r="K133" s="313"/>
    </row>
    <row r="134" spans="2:11" s="1" customFormat="1" ht="15" customHeight="1">
      <c r="B134" s="310"/>
      <c r="C134" s="267" t="s">
        <v>645</v>
      </c>
      <c r="D134" s="267"/>
      <c r="E134" s="267"/>
      <c r="F134" s="288" t="s">
        <v>632</v>
      </c>
      <c r="G134" s="267"/>
      <c r="H134" s="267" t="s">
        <v>666</v>
      </c>
      <c r="I134" s="267" t="s">
        <v>628</v>
      </c>
      <c r="J134" s="267">
        <v>50</v>
      </c>
      <c r="K134" s="313"/>
    </row>
    <row r="135" spans="2:11" s="1" customFormat="1" ht="15" customHeight="1">
      <c r="B135" s="310"/>
      <c r="C135" s="267" t="s">
        <v>651</v>
      </c>
      <c r="D135" s="267"/>
      <c r="E135" s="267"/>
      <c r="F135" s="288" t="s">
        <v>632</v>
      </c>
      <c r="G135" s="267"/>
      <c r="H135" s="267" t="s">
        <v>666</v>
      </c>
      <c r="I135" s="267" t="s">
        <v>628</v>
      </c>
      <c r="J135" s="267">
        <v>50</v>
      </c>
      <c r="K135" s="313"/>
    </row>
    <row r="136" spans="2:11" s="1" customFormat="1" ht="15" customHeight="1">
      <c r="B136" s="310"/>
      <c r="C136" s="267" t="s">
        <v>653</v>
      </c>
      <c r="D136" s="267"/>
      <c r="E136" s="267"/>
      <c r="F136" s="288" t="s">
        <v>632</v>
      </c>
      <c r="G136" s="267"/>
      <c r="H136" s="267" t="s">
        <v>666</v>
      </c>
      <c r="I136" s="267" t="s">
        <v>628</v>
      </c>
      <c r="J136" s="267">
        <v>50</v>
      </c>
      <c r="K136" s="313"/>
    </row>
    <row r="137" spans="2:11" s="1" customFormat="1" ht="15" customHeight="1">
      <c r="B137" s="310"/>
      <c r="C137" s="267" t="s">
        <v>654</v>
      </c>
      <c r="D137" s="267"/>
      <c r="E137" s="267"/>
      <c r="F137" s="288" t="s">
        <v>632</v>
      </c>
      <c r="G137" s="267"/>
      <c r="H137" s="267" t="s">
        <v>679</v>
      </c>
      <c r="I137" s="267" t="s">
        <v>628</v>
      </c>
      <c r="J137" s="267">
        <v>255</v>
      </c>
      <c r="K137" s="313"/>
    </row>
    <row r="138" spans="2:11" s="1" customFormat="1" ht="15" customHeight="1">
      <c r="B138" s="310"/>
      <c r="C138" s="267" t="s">
        <v>656</v>
      </c>
      <c r="D138" s="267"/>
      <c r="E138" s="267"/>
      <c r="F138" s="288" t="s">
        <v>626</v>
      </c>
      <c r="G138" s="267"/>
      <c r="H138" s="267" t="s">
        <v>680</v>
      </c>
      <c r="I138" s="267" t="s">
        <v>658</v>
      </c>
      <c r="J138" s="267"/>
      <c r="K138" s="313"/>
    </row>
    <row r="139" spans="2:11" s="1" customFormat="1" ht="15" customHeight="1">
      <c r="B139" s="310"/>
      <c r="C139" s="267" t="s">
        <v>659</v>
      </c>
      <c r="D139" s="267"/>
      <c r="E139" s="267"/>
      <c r="F139" s="288" t="s">
        <v>626</v>
      </c>
      <c r="G139" s="267"/>
      <c r="H139" s="267" t="s">
        <v>681</v>
      </c>
      <c r="I139" s="267" t="s">
        <v>661</v>
      </c>
      <c r="J139" s="267"/>
      <c r="K139" s="313"/>
    </row>
    <row r="140" spans="2:11" s="1" customFormat="1" ht="15" customHeight="1">
      <c r="B140" s="310"/>
      <c r="C140" s="267" t="s">
        <v>662</v>
      </c>
      <c r="D140" s="267"/>
      <c r="E140" s="267"/>
      <c r="F140" s="288" t="s">
        <v>626</v>
      </c>
      <c r="G140" s="267"/>
      <c r="H140" s="267" t="s">
        <v>662</v>
      </c>
      <c r="I140" s="267" t="s">
        <v>661</v>
      </c>
      <c r="J140" s="267"/>
      <c r="K140" s="313"/>
    </row>
    <row r="141" spans="2:11" s="1" customFormat="1" ht="15" customHeight="1">
      <c r="B141" s="310"/>
      <c r="C141" s="267" t="s">
        <v>36</v>
      </c>
      <c r="D141" s="267"/>
      <c r="E141" s="267"/>
      <c r="F141" s="288" t="s">
        <v>626</v>
      </c>
      <c r="G141" s="267"/>
      <c r="H141" s="267" t="s">
        <v>682</v>
      </c>
      <c r="I141" s="267" t="s">
        <v>661</v>
      </c>
      <c r="J141" s="267"/>
      <c r="K141" s="313"/>
    </row>
    <row r="142" spans="2:11" s="1" customFormat="1" ht="15" customHeight="1">
      <c r="B142" s="310"/>
      <c r="C142" s="267" t="s">
        <v>683</v>
      </c>
      <c r="D142" s="267"/>
      <c r="E142" s="267"/>
      <c r="F142" s="288" t="s">
        <v>626</v>
      </c>
      <c r="G142" s="267"/>
      <c r="H142" s="267" t="s">
        <v>684</v>
      </c>
      <c r="I142" s="267" t="s">
        <v>661</v>
      </c>
      <c r="J142" s="267"/>
      <c r="K142" s="313"/>
    </row>
    <row r="143" spans="2:11" s="1" customFormat="1" ht="15" customHeight="1">
      <c r="B143" s="314"/>
      <c r="C143" s="315"/>
      <c r="D143" s="315"/>
      <c r="E143" s="315"/>
      <c r="F143" s="315"/>
      <c r="G143" s="315"/>
      <c r="H143" s="315"/>
      <c r="I143" s="315"/>
      <c r="J143" s="315"/>
      <c r="K143" s="316"/>
    </row>
    <row r="144" spans="2:11" s="1" customFormat="1" ht="18.75" customHeight="1">
      <c r="B144" s="301"/>
      <c r="C144" s="301"/>
      <c r="D144" s="301"/>
      <c r="E144" s="301"/>
      <c r="F144" s="302"/>
      <c r="G144" s="301"/>
      <c r="H144" s="301"/>
      <c r="I144" s="301"/>
      <c r="J144" s="301"/>
      <c r="K144" s="301"/>
    </row>
    <row r="145" spans="2:11" s="1" customFormat="1" ht="18.75" customHeight="1"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</row>
    <row r="146" spans="2:11" s="1" customFormat="1" ht="7.5" customHeight="1">
      <c r="B146" s="275"/>
      <c r="C146" s="276"/>
      <c r="D146" s="276"/>
      <c r="E146" s="276"/>
      <c r="F146" s="276"/>
      <c r="G146" s="276"/>
      <c r="H146" s="276"/>
      <c r="I146" s="276"/>
      <c r="J146" s="276"/>
      <c r="K146" s="277"/>
    </row>
    <row r="147" spans="2:11" s="1" customFormat="1" ht="45" customHeight="1">
      <c r="B147" s="278"/>
      <c r="C147" s="386" t="s">
        <v>685</v>
      </c>
      <c r="D147" s="386"/>
      <c r="E147" s="386"/>
      <c r="F147" s="386"/>
      <c r="G147" s="386"/>
      <c r="H147" s="386"/>
      <c r="I147" s="386"/>
      <c r="J147" s="386"/>
      <c r="K147" s="279"/>
    </row>
    <row r="148" spans="2:11" s="1" customFormat="1" ht="17.25" customHeight="1">
      <c r="B148" s="278"/>
      <c r="C148" s="280" t="s">
        <v>620</v>
      </c>
      <c r="D148" s="280"/>
      <c r="E148" s="280"/>
      <c r="F148" s="280" t="s">
        <v>621</v>
      </c>
      <c r="G148" s="281"/>
      <c r="H148" s="280" t="s">
        <v>52</v>
      </c>
      <c r="I148" s="280" t="s">
        <v>55</v>
      </c>
      <c r="J148" s="280" t="s">
        <v>622</v>
      </c>
      <c r="K148" s="279"/>
    </row>
    <row r="149" spans="2:11" s="1" customFormat="1" ht="17.25" customHeight="1">
      <c r="B149" s="278"/>
      <c r="C149" s="282" t="s">
        <v>623</v>
      </c>
      <c r="D149" s="282"/>
      <c r="E149" s="282"/>
      <c r="F149" s="283" t="s">
        <v>624</v>
      </c>
      <c r="G149" s="284"/>
      <c r="H149" s="282"/>
      <c r="I149" s="282"/>
      <c r="J149" s="282" t="s">
        <v>625</v>
      </c>
      <c r="K149" s="279"/>
    </row>
    <row r="150" spans="2:11" s="1" customFormat="1" ht="5.25" customHeight="1">
      <c r="B150" s="290"/>
      <c r="C150" s="285"/>
      <c r="D150" s="285"/>
      <c r="E150" s="285"/>
      <c r="F150" s="285"/>
      <c r="G150" s="286"/>
      <c r="H150" s="285"/>
      <c r="I150" s="285"/>
      <c r="J150" s="285"/>
      <c r="K150" s="313"/>
    </row>
    <row r="151" spans="2:11" s="1" customFormat="1" ht="15" customHeight="1">
      <c r="B151" s="290"/>
      <c r="C151" s="317" t="s">
        <v>629</v>
      </c>
      <c r="D151" s="267"/>
      <c r="E151" s="267"/>
      <c r="F151" s="318" t="s">
        <v>626</v>
      </c>
      <c r="G151" s="267"/>
      <c r="H151" s="317" t="s">
        <v>666</v>
      </c>
      <c r="I151" s="317" t="s">
        <v>628</v>
      </c>
      <c r="J151" s="317">
        <v>120</v>
      </c>
      <c r="K151" s="313"/>
    </row>
    <row r="152" spans="2:11" s="1" customFormat="1" ht="15" customHeight="1">
      <c r="B152" s="290"/>
      <c r="C152" s="317" t="s">
        <v>675</v>
      </c>
      <c r="D152" s="267"/>
      <c r="E152" s="267"/>
      <c r="F152" s="318" t="s">
        <v>626</v>
      </c>
      <c r="G152" s="267"/>
      <c r="H152" s="317" t="s">
        <v>686</v>
      </c>
      <c r="I152" s="317" t="s">
        <v>628</v>
      </c>
      <c r="J152" s="317" t="s">
        <v>677</v>
      </c>
      <c r="K152" s="313"/>
    </row>
    <row r="153" spans="2:11" s="1" customFormat="1" ht="15" customHeight="1">
      <c r="B153" s="290"/>
      <c r="C153" s="317" t="s">
        <v>574</v>
      </c>
      <c r="D153" s="267"/>
      <c r="E153" s="267"/>
      <c r="F153" s="318" t="s">
        <v>626</v>
      </c>
      <c r="G153" s="267"/>
      <c r="H153" s="317" t="s">
        <v>687</v>
      </c>
      <c r="I153" s="317" t="s">
        <v>628</v>
      </c>
      <c r="J153" s="317" t="s">
        <v>677</v>
      </c>
      <c r="K153" s="313"/>
    </row>
    <row r="154" spans="2:11" s="1" customFormat="1" ht="15" customHeight="1">
      <c r="B154" s="290"/>
      <c r="C154" s="317" t="s">
        <v>631</v>
      </c>
      <c r="D154" s="267"/>
      <c r="E154" s="267"/>
      <c r="F154" s="318" t="s">
        <v>632</v>
      </c>
      <c r="G154" s="267"/>
      <c r="H154" s="317" t="s">
        <v>666</v>
      </c>
      <c r="I154" s="317" t="s">
        <v>628</v>
      </c>
      <c r="J154" s="317">
        <v>50</v>
      </c>
      <c r="K154" s="313"/>
    </row>
    <row r="155" spans="2:11" s="1" customFormat="1" ht="15" customHeight="1">
      <c r="B155" s="290"/>
      <c r="C155" s="317" t="s">
        <v>634</v>
      </c>
      <c r="D155" s="267"/>
      <c r="E155" s="267"/>
      <c r="F155" s="318" t="s">
        <v>626</v>
      </c>
      <c r="G155" s="267"/>
      <c r="H155" s="317" t="s">
        <v>666</v>
      </c>
      <c r="I155" s="317" t="s">
        <v>636</v>
      </c>
      <c r="J155" s="317"/>
      <c r="K155" s="313"/>
    </row>
    <row r="156" spans="2:11" s="1" customFormat="1" ht="15" customHeight="1">
      <c r="B156" s="290"/>
      <c r="C156" s="317" t="s">
        <v>645</v>
      </c>
      <c r="D156" s="267"/>
      <c r="E156" s="267"/>
      <c r="F156" s="318" t="s">
        <v>632</v>
      </c>
      <c r="G156" s="267"/>
      <c r="H156" s="317" t="s">
        <v>666</v>
      </c>
      <c r="I156" s="317" t="s">
        <v>628</v>
      </c>
      <c r="J156" s="317">
        <v>50</v>
      </c>
      <c r="K156" s="313"/>
    </row>
    <row r="157" spans="2:11" s="1" customFormat="1" ht="15" customHeight="1">
      <c r="B157" s="290"/>
      <c r="C157" s="317" t="s">
        <v>653</v>
      </c>
      <c r="D157" s="267"/>
      <c r="E157" s="267"/>
      <c r="F157" s="318" t="s">
        <v>632</v>
      </c>
      <c r="G157" s="267"/>
      <c r="H157" s="317" t="s">
        <v>666</v>
      </c>
      <c r="I157" s="317" t="s">
        <v>628</v>
      </c>
      <c r="J157" s="317">
        <v>50</v>
      </c>
      <c r="K157" s="313"/>
    </row>
    <row r="158" spans="2:11" s="1" customFormat="1" ht="15" customHeight="1">
      <c r="B158" s="290"/>
      <c r="C158" s="317" t="s">
        <v>651</v>
      </c>
      <c r="D158" s="267"/>
      <c r="E158" s="267"/>
      <c r="F158" s="318" t="s">
        <v>632</v>
      </c>
      <c r="G158" s="267"/>
      <c r="H158" s="317" t="s">
        <v>666</v>
      </c>
      <c r="I158" s="317" t="s">
        <v>628</v>
      </c>
      <c r="J158" s="317">
        <v>50</v>
      </c>
      <c r="K158" s="313"/>
    </row>
    <row r="159" spans="2:11" s="1" customFormat="1" ht="15" customHeight="1">
      <c r="B159" s="290"/>
      <c r="C159" s="317" t="s">
        <v>91</v>
      </c>
      <c r="D159" s="267"/>
      <c r="E159" s="267"/>
      <c r="F159" s="318" t="s">
        <v>626</v>
      </c>
      <c r="G159" s="267"/>
      <c r="H159" s="317" t="s">
        <v>688</v>
      </c>
      <c r="I159" s="317" t="s">
        <v>628</v>
      </c>
      <c r="J159" s="317" t="s">
        <v>689</v>
      </c>
      <c r="K159" s="313"/>
    </row>
    <row r="160" spans="2:11" s="1" customFormat="1" ht="15" customHeight="1">
      <c r="B160" s="290"/>
      <c r="C160" s="317" t="s">
        <v>690</v>
      </c>
      <c r="D160" s="267"/>
      <c r="E160" s="267"/>
      <c r="F160" s="318" t="s">
        <v>626</v>
      </c>
      <c r="G160" s="267"/>
      <c r="H160" s="317" t="s">
        <v>691</v>
      </c>
      <c r="I160" s="317" t="s">
        <v>661</v>
      </c>
      <c r="J160" s="317"/>
      <c r="K160" s="313"/>
    </row>
    <row r="161" spans="2:11" s="1" customFormat="1" ht="15" customHeight="1">
      <c r="B161" s="319"/>
      <c r="C161" s="299"/>
      <c r="D161" s="299"/>
      <c r="E161" s="299"/>
      <c r="F161" s="299"/>
      <c r="G161" s="299"/>
      <c r="H161" s="299"/>
      <c r="I161" s="299"/>
      <c r="J161" s="299"/>
      <c r="K161" s="320"/>
    </row>
    <row r="162" spans="2:11" s="1" customFormat="1" ht="18.75" customHeight="1">
      <c r="B162" s="301"/>
      <c r="C162" s="311"/>
      <c r="D162" s="311"/>
      <c r="E162" s="311"/>
      <c r="F162" s="321"/>
      <c r="G162" s="311"/>
      <c r="H162" s="311"/>
      <c r="I162" s="311"/>
      <c r="J162" s="311"/>
      <c r="K162" s="301"/>
    </row>
    <row r="163" spans="2:11" s="1" customFormat="1" ht="18.75" customHeight="1"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</row>
    <row r="164" spans="2:11" s="1" customFormat="1" ht="7.5" customHeight="1">
      <c r="B164" s="256"/>
      <c r="C164" s="257"/>
      <c r="D164" s="257"/>
      <c r="E164" s="257"/>
      <c r="F164" s="257"/>
      <c r="G164" s="257"/>
      <c r="H164" s="257"/>
      <c r="I164" s="257"/>
      <c r="J164" s="257"/>
      <c r="K164" s="258"/>
    </row>
    <row r="165" spans="2:11" s="1" customFormat="1" ht="45" customHeight="1">
      <c r="B165" s="259"/>
      <c r="C165" s="387" t="s">
        <v>692</v>
      </c>
      <c r="D165" s="387"/>
      <c r="E165" s="387"/>
      <c r="F165" s="387"/>
      <c r="G165" s="387"/>
      <c r="H165" s="387"/>
      <c r="I165" s="387"/>
      <c r="J165" s="387"/>
      <c r="K165" s="260"/>
    </row>
    <row r="166" spans="2:11" s="1" customFormat="1" ht="17.25" customHeight="1">
      <c r="B166" s="259"/>
      <c r="C166" s="280" t="s">
        <v>620</v>
      </c>
      <c r="D166" s="280"/>
      <c r="E166" s="280"/>
      <c r="F166" s="280" t="s">
        <v>621</v>
      </c>
      <c r="G166" s="322"/>
      <c r="H166" s="323" t="s">
        <v>52</v>
      </c>
      <c r="I166" s="323" t="s">
        <v>55</v>
      </c>
      <c r="J166" s="280" t="s">
        <v>622</v>
      </c>
      <c r="K166" s="260"/>
    </row>
    <row r="167" spans="2:11" s="1" customFormat="1" ht="17.25" customHeight="1">
      <c r="B167" s="261"/>
      <c r="C167" s="282" t="s">
        <v>623</v>
      </c>
      <c r="D167" s="282"/>
      <c r="E167" s="282"/>
      <c r="F167" s="283" t="s">
        <v>624</v>
      </c>
      <c r="G167" s="324"/>
      <c r="H167" s="325"/>
      <c r="I167" s="325"/>
      <c r="J167" s="282" t="s">
        <v>625</v>
      </c>
      <c r="K167" s="262"/>
    </row>
    <row r="168" spans="2:11" s="1" customFormat="1" ht="5.25" customHeight="1">
      <c r="B168" s="290"/>
      <c r="C168" s="285"/>
      <c r="D168" s="285"/>
      <c r="E168" s="285"/>
      <c r="F168" s="285"/>
      <c r="G168" s="286"/>
      <c r="H168" s="285"/>
      <c r="I168" s="285"/>
      <c r="J168" s="285"/>
      <c r="K168" s="313"/>
    </row>
    <row r="169" spans="2:11" s="1" customFormat="1" ht="15" customHeight="1">
      <c r="B169" s="290"/>
      <c r="C169" s="267" t="s">
        <v>629</v>
      </c>
      <c r="D169" s="267"/>
      <c r="E169" s="267"/>
      <c r="F169" s="288" t="s">
        <v>626</v>
      </c>
      <c r="G169" s="267"/>
      <c r="H169" s="267" t="s">
        <v>666</v>
      </c>
      <c r="I169" s="267" t="s">
        <v>628</v>
      </c>
      <c r="J169" s="267">
        <v>120</v>
      </c>
      <c r="K169" s="313"/>
    </row>
    <row r="170" spans="2:11" s="1" customFormat="1" ht="15" customHeight="1">
      <c r="B170" s="290"/>
      <c r="C170" s="267" t="s">
        <v>675</v>
      </c>
      <c r="D170" s="267"/>
      <c r="E170" s="267"/>
      <c r="F170" s="288" t="s">
        <v>626</v>
      </c>
      <c r="G170" s="267"/>
      <c r="H170" s="267" t="s">
        <v>676</v>
      </c>
      <c r="I170" s="267" t="s">
        <v>628</v>
      </c>
      <c r="J170" s="267" t="s">
        <v>677</v>
      </c>
      <c r="K170" s="313"/>
    </row>
    <row r="171" spans="2:11" s="1" customFormat="1" ht="15" customHeight="1">
      <c r="B171" s="290"/>
      <c r="C171" s="267" t="s">
        <v>574</v>
      </c>
      <c r="D171" s="267"/>
      <c r="E171" s="267"/>
      <c r="F171" s="288" t="s">
        <v>626</v>
      </c>
      <c r="G171" s="267"/>
      <c r="H171" s="267" t="s">
        <v>693</v>
      </c>
      <c r="I171" s="267" t="s">
        <v>628</v>
      </c>
      <c r="J171" s="267" t="s">
        <v>677</v>
      </c>
      <c r="K171" s="313"/>
    </row>
    <row r="172" spans="2:11" s="1" customFormat="1" ht="15" customHeight="1">
      <c r="B172" s="290"/>
      <c r="C172" s="267" t="s">
        <v>631</v>
      </c>
      <c r="D172" s="267"/>
      <c r="E172" s="267"/>
      <c r="F172" s="288" t="s">
        <v>632</v>
      </c>
      <c r="G172" s="267"/>
      <c r="H172" s="267" t="s">
        <v>693</v>
      </c>
      <c r="I172" s="267" t="s">
        <v>628</v>
      </c>
      <c r="J172" s="267">
        <v>50</v>
      </c>
      <c r="K172" s="313"/>
    </row>
    <row r="173" spans="2:11" s="1" customFormat="1" ht="15" customHeight="1">
      <c r="B173" s="290"/>
      <c r="C173" s="267" t="s">
        <v>634</v>
      </c>
      <c r="D173" s="267"/>
      <c r="E173" s="267"/>
      <c r="F173" s="288" t="s">
        <v>626</v>
      </c>
      <c r="G173" s="267"/>
      <c r="H173" s="267" t="s">
        <v>693</v>
      </c>
      <c r="I173" s="267" t="s">
        <v>636</v>
      </c>
      <c r="J173" s="267"/>
      <c r="K173" s="313"/>
    </row>
    <row r="174" spans="2:11" s="1" customFormat="1" ht="15" customHeight="1">
      <c r="B174" s="290"/>
      <c r="C174" s="267" t="s">
        <v>645</v>
      </c>
      <c r="D174" s="267"/>
      <c r="E174" s="267"/>
      <c r="F174" s="288" t="s">
        <v>632</v>
      </c>
      <c r="G174" s="267"/>
      <c r="H174" s="267" t="s">
        <v>693</v>
      </c>
      <c r="I174" s="267" t="s">
        <v>628</v>
      </c>
      <c r="J174" s="267">
        <v>50</v>
      </c>
      <c r="K174" s="313"/>
    </row>
    <row r="175" spans="2:11" s="1" customFormat="1" ht="15" customHeight="1">
      <c r="B175" s="290"/>
      <c r="C175" s="267" t="s">
        <v>653</v>
      </c>
      <c r="D175" s="267"/>
      <c r="E175" s="267"/>
      <c r="F175" s="288" t="s">
        <v>632</v>
      </c>
      <c r="G175" s="267"/>
      <c r="H175" s="267" t="s">
        <v>693</v>
      </c>
      <c r="I175" s="267" t="s">
        <v>628</v>
      </c>
      <c r="J175" s="267">
        <v>50</v>
      </c>
      <c r="K175" s="313"/>
    </row>
    <row r="176" spans="2:11" s="1" customFormat="1" ht="15" customHeight="1">
      <c r="B176" s="290"/>
      <c r="C176" s="267" t="s">
        <v>651</v>
      </c>
      <c r="D176" s="267"/>
      <c r="E176" s="267"/>
      <c r="F176" s="288" t="s">
        <v>632</v>
      </c>
      <c r="G176" s="267"/>
      <c r="H176" s="267" t="s">
        <v>693</v>
      </c>
      <c r="I176" s="267" t="s">
        <v>628</v>
      </c>
      <c r="J176" s="267">
        <v>50</v>
      </c>
      <c r="K176" s="313"/>
    </row>
    <row r="177" spans="2:11" s="1" customFormat="1" ht="15" customHeight="1">
      <c r="B177" s="290"/>
      <c r="C177" s="267" t="s">
        <v>102</v>
      </c>
      <c r="D177" s="267"/>
      <c r="E177" s="267"/>
      <c r="F177" s="288" t="s">
        <v>626</v>
      </c>
      <c r="G177" s="267"/>
      <c r="H177" s="267" t="s">
        <v>694</v>
      </c>
      <c r="I177" s="267" t="s">
        <v>695</v>
      </c>
      <c r="J177" s="267"/>
      <c r="K177" s="313"/>
    </row>
    <row r="178" spans="2:11" s="1" customFormat="1" ht="15" customHeight="1">
      <c r="B178" s="290"/>
      <c r="C178" s="267" t="s">
        <v>55</v>
      </c>
      <c r="D178" s="267"/>
      <c r="E178" s="267"/>
      <c r="F178" s="288" t="s">
        <v>626</v>
      </c>
      <c r="G178" s="267"/>
      <c r="H178" s="267" t="s">
        <v>696</v>
      </c>
      <c r="I178" s="267" t="s">
        <v>697</v>
      </c>
      <c r="J178" s="267">
        <v>1</v>
      </c>
      <c r="K178" s="313"/>
    </row>
    <row r="179" spans="2:11" s="1" customFormat="1" ht="15" customHeight="1">
      <c r="B179" s="290"/>
      <c r="C179" s="267" t="s">
        <v>51</v>
      </c>
      <c r="D179" s="267"/>
      <c r="E179" s="267"/>
      <c r="F179" s="288" t="s">
        <v>626</v>
      </c>
      <c r="G179" s="267"/>
      <c r="H179" s="267" t="s">
        <v>698</v>
      </c>
      <c r="I179" s="267" t="s">
        <v>628</v>
      </c>
      <c r="J179" s="267">
        <v>20</v>
      </c>
      <c r="K179" s="313"/>
    </row>
    <row r="180" spans="2:11" s="1" customFormat="1" ht="15" customHeight="1">
      <c r="B180" s="290"/>
      <c r="C180" s="267" t="s">
        <v>52</v>
      </c>
      <c r="D180" s="267"/>
      <c r="E180" s="267"/>
      <c r="F180" s="288" t="s">
        <v>626</v>
      </c>
      <c r="G180" s="267"/>
      <c r="H180" s="267" t="s">
        <v>699</v>
      </c>
      <c r="I180" s="267" t="s">
        <v>628</v>
      </c>
      <c r="J180" s="267">
        <v>255</v>
      </c>
      <c r="K180" s="313"/>
    </row>
    <row r="181" spans="2:11" s="1" customFormat="1" ht="15" customHeight="1">
      <c r="B181" s="290"/>
      <c r="C181" s="267" t="s">
        <v>103</v>
      </c>
      <c r="D181" s="267"/>
      <c r="E181" s="267"/>
      <c r="F181" s="288" t="s">
        <v>626</v>
      </c>
      <c r="G181" s="267"/>
      <c r="H181" s="267" t="s">
        <v>590</v>
      </c>
      <c r="I181" s="267" t="s">
        <v>628</v>
      </c>
      <c r="J181" s="267">
        <v>10</v>
      </c>
      <c r="K181" s="313"/>
    </row>
    <row r="182" spans="2:11" s="1" customFormat="1" ht="15" customHeight="1">
      <c r="B182" s="290"/>
      <c r="C182" s="267" t="s">
        <v>104</v>
      </c>
      <c r="D182" s="267"/>
      <c r="E182" s="267"/>
      <c r="F182" s="288" t="s">
        <v>626</v>
      </c>
      <c r="G182" s="267"/>
      <c r="H182" s="267" t="s">
        <v>700</v>
      </c>
      <c r="I182" s="267" t="s">
        <v>661</v>
      </c>
      <c r="J182" s="267"/>
      <c r="K182" s="313"/>
    </row>
    <row r="183" spans="2:11" s="1" customFormat="1" ht="15" customHeight="1">
      <c r="B183" s="290"/>
      <c r="C183" s="267" t="s">
        <v>701</v>
      </c>
      <c r="D183" s="267"/>
      <c r="E183" s="267"/>
      <c r="F183" s="288" t="s">
        <v>626</v>
      </c>
      <c r="G183" s="267"/>
      <c r="H183" s="267" t="s">
        <v>702</v>
      </c>
      <c r="I183" s="267" t="s">
        <v>661</v>
      </c>
      <c r="J183" s="267"/>
      <c r="K183" s="313"/>
    </row>
    <row r="184" spans="2:11" s="1" customFormat="1" ht="15" customHeight="1">
      <c r="B184" s="290"/>
      <c r="C184" s="267" t="s">
        <v>690</v>
      </c>
      <c r="D184" s="267"/>
      <c r="E184" s="267"/>
      <c r="F184" s="288" t="s">
        <v>626</v>
      </c>
      <c r="G184" s="267"/>
      <c r="H184" s="267" t="s">
        <v>703</v>
      </c>
      <c r="I184" s="267" t="s">
        <v>661</v>
      </c>
      <c r="J184" s="267"/>
      <c r="K184" s="313"/>
    </row>
    <row r="185" spans="2:11" s="1" customFormat="1" ht="15" customHeight="1">
      <c r="B185" s="290"/>
      <c r="C185" s="267" t="s">
        <v>106</v>
      </c>
      <c r="D185" s="267"/>
      <c r="E185" s="267"/>
      <c r="F185" s="288" t="s">
        <v>632</v>
      </c>
      <c r="G185" s="267"/>
      <c r="H185" s="267" t="s">
        <v>704</v>
      </c>
      <c r="I185" s="267" t="s">
        <v>628</v>
      </c>
      <c r="J185" s="267">
        <v>50</v>
      </c>
      <c r="K185" s="313"/>
    </row>
    <row r="186" spans="2:11" s="1" customFormat="1" ht="15" customHeight="1">
      <c r="B186" s="290"/>
      <c r="C186" s="267" t="s">
        <v>705</v>
      </c>
      <c r="D186" s="267"/>
      <c r="E186" s="267"/>
      <c r="F186" s="288" t="s">
        <v>632</v>
      </c>
      <c r="G186" s="267"/>
      <c r="H186" s="267" t="s">
        <v>706</v>
      </c>
      <c r="I186" s="267" t="s">
        <v>707</v>
      </c>
      <c r="J186" s="267"/>
      <c r="K186" s="313"/>
    </row>
    <row r="187" spans="2:11" s="1" customFormat="1" ht="15" customHeight="1">
      <c r="B187" s="290"/>
      <c r="C187" s="267" t="s">
        <v>708</v>
      </c>
      <c r="D187" s="267"/>
      <c r="E187" s="267"/>
      <c r="F187" s="288" t="s">
        <v>632</v>
      </c>
      <c r="G187" s="267"/>
      <c r="H187" s="267" t="s">
        <v>709</v>
      </c>
      <c r="I187" s="267" t="s">
        <v>707</v>
      </c>
      <c r="J187" s="267"/>
      <c r="K187" s="313"/>
    </row>
    <row r="188" spans="2:11" s="1" customFormat="1" ht="15" customHeight="1">
      <c r="B188" s="290"/>
      <c r="C188" s="267" t="s">
        <v>710</v>
      </c>
      <c r="D188" s="267"/>
      <c r="E188" s="267"/>
      <c r="F188" s="288" t="s">
        <v>632</v>
      </c>
      <c r="G188" s="267"/>
      <c r="H188" s="267" t="s">
        <v>711</v>
      </c>
      <c r="I188" s="267" t="s">
        <v>707</v>
      </c>
      <c r="J188" s="267"/>
      <c r="K188" s="313"/>
    </row>
    <row r="189" spans="2:11" s="1" customFormat="1" ht="15" customHeight="1">
      <c r="B189" s="290"/>
      <c r="C189" s="326" t="s">
        <v>712</v>
      </c>
      <c r="D189" s="267"/>
      <c r="E189" s="267"/>
      <c r="F189" s="288" t="s">
        <v>632</v>
      </c>
      <c r="G189" s="267"/>
      <c r="H189" s="267" t="s">
        <v>713</v>
      </c>
      <c r="I189" s="267" t="s">
        <v>714</v>
      </c>
      <c r="J189" s="327" t="s">
        <v>715</v>
      </c>
      <c r="K189" s="313"/>
    </row>
    <row r="190" spans="2:11" s="1" customFormat="1" ht="15" customHeight="1">
      <c r="B190" s="290"/>
      <c r="C190" s="326" t="s">
        <v>40</v>
      </c>
      <c r="D190" s="267"/>
      <c r="E190" s="267"/>
      <c r="F190" s="288" t="s">
        <v>626</v>
      </c>
      <c r="G190" s="267"/>
      <c r="H190" s="264" t="s">
        <v>716</v>
      </c>
      <c r="I190" s="267" t="s">
        <v>717</v>
      </c>
      <c r="J190" s="267"/>
      <c r="K190" s="313"/>
    </row>
    <row r="191" spans="2:11" s="1" customFormat="1" ht="15" customHeight="1">
      <c r="B191" s="290"/>
      <c r="C191" s="326" t="s">
        <v>718</v>
      </c>
      <c r="D191" s="267"/>
      <c r="E191" s="267"/>
      <c r="F191" s="288" t="s">
        <v>626</v>
      </c>
      <c r="G191" s="267"/>
      <c r="H191" s="267" t="s">
        <v>719</v>
      </c>
      <c r="I191" s="267" t="s">
        <v>661</v>
      </c>
      <c r="J191" s="267"/>
      <c r="K191" s="313"/>
    </row>
    <row r="192" spans="2:11" s="1" customFormat="1" ht="15" customHeight="1">
      <c r="B192" s="290"/>
      <c r="C192" s="326" t="s">
        <v>720</v>
      </c>
      <c r="D192" s="267"/>
      <c r="E192" s="267"/>
      <c r="F192" s="288" t="s">
        <v>626</v>
      </c>
      <c r="G192" s="267"/>
      <c r="H192" s="267" t="s">
        <v>721</v>
      </c>
      <c r="I192" s="267" t="s">
        <v>661</v>
      </c>
      <c r="J192" s="267"/>
      <c r="K192" s="313"/>
    </row>
    <row r="193" spans="2:11" s="1" customFormat="1" ht="15" customHeight="1">
      <c r="B193" s="290"/>
      <c r="C193" s="326" t="s">
        <v>722</v>
      </c>
      <c r="D193" s="267"/>
      <c r="E193" s="267"/>
      <c r="F193" s="288" t="s">
        <v>632</v>
      </c>
      <c r="G193" s="267"/>
      <c r="H193" s="267" t="s">
        <v>723</v>
      </c>
      <c r="I193" s="267" t="s">
        <v>661</v>
      </c>
      <c r="J193" s="267"/>
      <c r="K193" s="313"/>
    </row>
    <row r="194" spans="2:11" s="1" customFormat="1" ht="15" customHeight="1">
      <c r="B194" s="319"/>
      <c r="C194" s="328"/>
      <c r="D194" s="299"/>
      <c r="E194" s="299"/>
      <c r="F194" s="299"/>
      <c r="G194" s="299"/>
      <c r="H194" s="299"/>
      <c r="I194" s="299"/>
      <c r="J194" s="299"/>
      <c r="K194" s="320"/>
    </row>
    <row r="195" spans="2:11" s="1" customFormat="1" ht="18.75" customHeight="1">
      <c r="B195" s="301"/>
      <c r="C195" s="311"/>
      <c r="D195" s="311"/>
      <c r="E195" s="311"/>
      <c r="F195" s="321"/>
      <c r="G195" s="311"/>
      <c r="H195" s="311"/>
      <c r="I195" s="311"/>
      <c r="J195" s="311"/>
      <c r="K195" s="301"/>
    </row>
    <row r="196" spans="2:11" s="1" customFormat="1" ht="18.75" customHeight="1">
      <c r="B196" s="301"/>
      <c r="C196" s="311"/>
      <c r="D196" s="311"/>
      <c r="E196" s="311"/>
      <c r="F196" s="321"/>
      <c r="G196" s="311"/>
      <c r="H196" s="311"/>
      <c r="I196" s="311"/>
      <c r="J196" s="311"/>
      <c r="K196" s="301"/>
    </row>
    <row r="197" spans="2:11" s="1" customFormat="1" ht="18.75" customHeight="1">
      <c r="B197" s="274"/>
      <c r="C197" s="274"/>
      <c r="D197" s="274"/>
      <c r="E197" s="274"/>
      <c r="F197" s="274"/>
      <c r="G197" s="274"/>
      <c r="H197" s="274"/>
      <c r="I197" s="274"/>
      <c r="J197" s="274"/>
      <c r="K197" s="274"/>
    </row>
    <row r="198" spans="2:11" s="1" customFormat="1" ht="12">
      <c r="B198" s="256"/>
      <c r="C198" s="257"/>
      <c r="D198" s="257"/>
      <c r="E198" s="257"/>
      <c r="F198" s="257"/>
      <c r="G198" s="257"/>
      <c r="H198" s="257"/>
      <c r="I198" s="257"/>
      <c r="J198" s="257"/>
      <c r="K198" s="258"/>
    </row>
    <row r="199" spans="2:11" s="1" customFormat="1" ht="22.2">
      <c r="B199" s="259"/>
      <c r="C199" s="387" t="s">
        <v>724</v>
      </c>
      <c r="D199" s="387"/>
      <c r="E199" s="387"/>
      <c r="F199" s="387"/>
      <c r="G199" s="387"/>
      <c r="H199" s="387"/>
      <c r="I199" s="387"/>
      <c r="J199" s="387"/>
      <c r="K199" s="260"/>
    </row>
    <row r="200" spans="2:11" s="1" customFormat="1" ht="25.5" customHeight="1">
      <c r="B200" s="259"/>
      <c r="C200" s="329" t="s">
        <v>725</v>
      </c>
      <c r="D200" s="329"/>
      <c r="E200" s="329"/>
      <c r="F200" s="329" t="s">
        <v>726</v>
      </c>
      <c r="G200" s="330"/>
      <c r="H200" s="388" t="s">
        <v>727</v>
      </c>
      <c r="I200" s="388"/>
      <c r="J200" s="388"/>
      <c r="K200" s="260"/>
    </row>
    <row r="201" spans="2:11" s="1" customFormat="1" ht="5.25" customHeight="1">
      <c r="B201" s="290"/>
      <c r="C201" s="285"/>
      <c r="D201" s="285"/>
      <c r="E201" s="285"/>
      <c r="F201" s="285"/>
      <c r="G201" s="311"/>
      <c r="H201" s="285"/>
      <c r="I201" s="285"/>
      <c r="J201" s="285"/>
      <c r="K201" s="313"/>
    </row>
    <row r="202" spans="2:11" s="1" customFormat="1" ht="15" customHeight="1">
      <c r="B202" s="290"/>
      <c r="C202" s="267" t="s">
        <v>717</v>
      </c>
      <c r="D202" s="267"/>
      <c r="E202" s="267"/>
      <c r="F202" s="288" t="s">
        <v>41</v>
      </c>
      <c r="G202" s="267"/>
      <c r="H202" s="389" t="s">
        <v>728</v>
      </c>
      <c r="I202" s="389"/>
      <c r="J202" s="389"/>
      <c r="K202" s="313"/>
    </row>
    <row r="203" spans="2:11" s="1" customFormat="1" ht="15" customHeight="1">
      <c r="B203" s="290"/>
      <c r="C203" s="267"/>
      <c r="D203" s="267"/>
      <c r="E203" s="267"/>
      <c r="F203" s="288" t="s">
        <v>42</v>
      </c>
      <c r="G203" s="267"/>
      <c r="H203" s="389" t="s">
        <v>729</v>
      </c>
      <c r="I203" s="389"/>
      <c r="J203" s="389"/>
      <c r="K203" s="313"/>
    </row>
    <row r="204" spans="2:11" s="1" customFormat="1" ht="15" customHeight="1">
      <c r="B204" s="290"/>
      <c r="C204" s="267"/>
      <c r="D204" s="267"/>
      <c r="E204" s="267"/>
      <c r="F204" s="288" t="s">
        <v>45</v>
      </c>
      <c r="G204" s="267"/>
      <c r="H204" s="389" t="s">
        <v>730</v>
      </c>
      <c r="I204" s="389"/>
      <c r="J204" s="389"/>
      <c r="K204" s="313"/>
    </row>
    <row r="205" spans="2:11" s="1" customFormat="1" ht="15" customHeight="1">
      <c r="B205" s="290"/>
      <c r="C205" s="267"/>
      <c r="D205" s="267"/>
      <c r="E205" s="267"/>
      <c r="F205" s="288" t="s">
        <v>43</v>
      </c>
      <c r="G205" s="267"/>
      <c r="H205" s="389" t="s">
        <v>731</v>
      </c>
      <c r="I205" s="389"/>
      <c r="J205" s="389"/>
      <c r="K205" s="313"/>
    </row>
    <row r="206" spans="2:11" s="1" customFormat="1" ht="15" customHeight="1">
      <c r="B206" s="290"/>
      <c r="C206" s="267"/>
      <c r="D206" s="267"/>
      <c r="E206" s="267"/>
      <c r="F206" s="288" t="s">
        <v>44</v>
      </c>
      <c r="G206" s="267"/>
      <c r="H206" s="389" t="s">
        <v>732</v>
      </c>
      <c r="I206" s="389"/>
      <c r="J206" s="389"/>
      <c r="K206" s="313"/>
    </row>
    <row r="207" spans="2:11" s="1" customFormat="1" ht="15" customHeight="1">
      <c r="B207" s="290"/>
      <c r="C207" s="267"/>
      <c r="D207" s="267"/>
      <c r="E207" s="267"/>
      <c r="F207" s="288"/>
      <c r="G207" s="267"/>
      <c r="H207" s="267"/>
      <c r="I207" s="267"/>
      <c r="J207" s="267"/>
      <c r="K207" s="313"/>
    </row>
    <row r="208" spans="2:11" s="1" customFormat="1" ht="15" customHeight="1">
      <c r="B208" s="290"/>
      <c r="C208" s="267" t="s">
        <v>673</v>
      </c>
      <c r="D208" s="267"/>
      <c r="E208" s="267"/>
      <c r="F208" s="288" t="s">
        <v>77</v>
      </c>
      <c r="G208" s="267"/>
      <c r="H208" s="389" t="s">
        <v>733</v>
      </c>
      <c r="I208" s="389"/>
      <c r="J208" s="389"/>
      <c r="K208" s="313"/>
    </row>
    <row r="209" spans="2:11" s="1" customFormat="1" ht="15" customHeight="1">
      <c r="B209" s="290"/>
      <c r="C209" s="267"/>
      <c r="D209" s="267"/>
      <c r="E209" s="267"/>
      <c r="F209" s="288" t="s">
        <v>568</v>
      </c>
      <c r="G209" s="267"/>
      <c r="H209" s="389" t="s">
        <v>569</v>
      </c>
      <c r="I209" s="389"/>
      <c r="J209" s="389"/>
      <c r="K209" s="313"/>
    </row>
    <row r="210" spans="2:11" s="1" customFormat="1" ht="15" customHeight="1">
      <c r="B210" s="290"/>
      <c r="C210" s="267"/>
      <c r="D210" s="267"/>
      <c r="E210" s="267"/>
      <c r="F210" s="288" t="s">
        <v>566</v>
      </c>
      <c r="G210" s="267"/>
      <c r="H210" s="389" t="s">
        <v>734</v>
      </c>
      <c r="I210" s="389"/>
      <c r="J210" s="389"/>
      <c r="K210" s="313"/>
    </row>
    <row r="211" spans="2:11" s="1" customFormat="1" ht="15" customHeight="1">
      <c r="B211" s="331"/>
      <c r="C211" s="267"/>
      <c r="D211" s="267"/>
      <c r="E211" s="267"/>
      <c r="F211" s="288" t="s">
        <v>570</v>
      </c>
      <c r="G211" s="326"/>
      <c r="H211" s="390" t="s">
        <v>571</v>
      </c>
      <c r="I211" s="390"/>
      <c r="J211" s="390"/>
      <c r="K211" s="332"/>
    </row>
    <row r="212" spans="2:11" s="1" customFormat="1" ht="15" customHeight="1">
      <c r="B212" s="331"/>
      <c r="C212" s="267"/>
      <c r="D212" s="267"/>
      <c r="E212" s="267"/>
      <c r="F212" s="288" t="s">
        <v>572</v>
      </c>
      <c r="G212" s="326"/>
      <c r="H212" s="390" t="s">
        <v>735</v>
      </c>
      <c r="I212" s="390"/>
      <c r="J212" s="390"/>
      <c r="K212" s="332"/>
    </row>
    <row r="213" spans="2:11" s="1" customFormat="1" ht="15" customHeight="1">
      <c r="B213" s="331"/>
      <c r="C213" s="267"/>
      <c r="D213" s="267"/>
      <c r="E213" s="267"/>
      <c r="F213" s="288"/>
      <c r="G213" s="326"/>
      <c r="H213" s="317"/>
      <c r="I213" s="317"/>
      <c r="J213" s="317"/>
      <c r="K213" s="332"/>
    </row>
    <row r="214" spans="2:11" s="1" customFormat="1" ht="15" customHeight="1">
      <c r="B214" s="331"/>
      <c r="C214" s="267" t="s">
        <v>697</v>
      </c>
      <c r="D214" s="267"/>
      <c r="E214" s="267"/>
      <c r="F214" s="288">
        <v>1</v>
      </c>
      <c r="G214" s="326"/>
      <c r="H214" s="390" t="s">
        <v>736</v>
      </c>
      <c r="I214" s="390"/>
      <c r="J214" s="390"/>
      <c r="K214" s="332"/>
    </row>
    <row r="215" spans="2:11" s="1" customFormat="1" ht="15" customHeight="1">
      <c r="B215" s="331"/>
      <c r="C215" s="267"/>
      <c r="D215" s="267"/>
      <c r="E215" s="267"/>
      <c r="F215" s="288">
        <v>2</v>
      </c>
      <c r="G215" s="326"/>
      <c r="H215" s="390" t="s">
        <v>737</v>
      </c>
      <c r="I215" s="390"/>
      <c r="J215" s="390"/>
      <c r="K215" s="332"/>
    </row>
    <row r="216" spans="2:11" s="1" customFormat="1" ht="15" customHeight="1">
      <c r="B216" s="331"/>
      <c r="C216" s="267"/>
      <c r="D216" s="267"/>
      <c r="E216" s="267"/>
      <c r="F216" s="288">
        <v>3</v>
      </c>
      <c r="G216" s="326"/>
      <c r="H216" s="390" t="s">
        <v>738</v>
      </c>
      <c r="I216" s="390"/>
      <c r="J216" s="390"/>
      <c r="K216" s="332"/>
    </row>
    <row r="217" spans="2:11" s="1" customFormat="1" ht="15" customHeight="1">
      <c r="B217" s="331"/>
      <c r="C217" s="267"/>
      <c r="D217" s="267"/>
      <c r="E217" s="267"/>
      <c r="F217" s="288">
        <v>4</v>
      </c>
      <c r="G217" s="326"/>
      <c r="H217" s="390" t="s">
        <v>739</v>
      </c>
      <c r="I217" s="390"/>
      <c r="J217" s="390"/>
      <c r="K217" s="332"/>
    </row>
    <row r="218" spans="2:11" s="1" customFormat="1" ht="12.75" customHeight="1">
      <c r="B218" s="333"/>
      <c r="C218" s="334"/>
      <c r="D218" s="334"/>
      <c r="E218" s="334"/>
      <c r="F218" s="334"/>
      <c r="G218" s="334"/>
      <c r="H218" s="334"/>
      <c r="I218" s="334"/>
      <c r="J218" s="334"/>
      <c r="K218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DESKTOP-DPMJUDL\Uzivatel</dc:creator>
  <cp:keywords/>
  <dc:description/>
  <cp:lastModifiedBy>Miroslav Klimpar</cp:lastModifiedBy>
  <dcterms:created xsi:type="dcterms:W3CDTF">2023-01-18T09:52:20Z</dcterms:created>
  <dcterms:modified xsi:type="dcterms:W3CDTF">2023-05-25T10:23:52Z</dcterms:modified>
  <cp:category/>
  <cp:version/>
  <cp:contentType/>
  <cp:contentStatus/>
</cp:coreProperties>
</file>