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bookViews>
    <workbookView xWindow="0" yWindow="0" windowWidth="28800" windowHeight="12435" activeTab="3"/>
  </bookViews>
  <sheets>
    <sheet name="rekapitulace" sheetId="1" r:id="rId1"/>
    <sheet name="000" sheetId="2" r:id="rId2"/>
    <sheet name="001" sheetId="3" r:id="rId3"/>
    <sheet name="151" sheetId="4" r:id="rId4"/>
    <sheet name="201" sheetId="5" r:id="rId5"/>
  </sheets>
  <externalReferences>
    <externalReference r:id="rId8"/>
  </externalReferences>
  <definedNames>
    <definedName name="_xlnm.Print_Area" localSheetId="0">'rekapitulace'!$A$1:$E$15</definedName>
    <definedName name="_xlnm.Print_Titles" localSheetId="1">'000'!$8:$10</definedName>
    <definedName name="_xlnm.Print_Titles" localSheetId="2">'001'!$8:$10</definedName>
    <definedName name="_xlnm.Print_Titles" localSheetId="3">'151'!$8:$10</definedName>
    <definedName name="_xlnm.Print_Titles" localSheetId="4">'201'!$8:$10</definedName>
  </definedNames>
  <calcPr calcId="152511"/>
</workbook>
</file>

<file path=xl/sharedStrings.xml><?xml version="1.0" encoding="utf-8"?>
<sst xmlns="http://schemas.openxmlformats.org/spreadsheetml/2006/main" count="702" uniqueCount="292">
  <si>
    <t>Soupis objektů s DPH</t>
  </si>
  <si>
    <t>Stavba:23-25 - L501 Lávka Za Potokem 90</t>
  </si>
  <si>
    <t xml:space="preserve">Varianta:ZŘ - </t>
  </si>
  <si>
    <t>Odbytová cena:</t>
  </si>
  <si>
    <t>OC+DPH:</t>
  </si>
  <si>
    <t>Sazba 1</t>
  </si>
  <si>
    <t>Sazba 2</t>
  </si>
  <si>
    <t>Sazba 3</t>
  </si>
  <si>
    <t>Objekt</t>
  </si>
  <si>
    <t>Popis</t>
  </si>
  <si>
    <t>OC</t>
  </si>
  <si>
    <t>DPH</t>
  </si>
  <si>
    <t>OC+DPH</t>
  </si>
  <si>
    <t>Aspe</t>
  </si>
  <si>
    <t>Příloha k formuláři pro ocenění nabídky</t>
  </si>
  <si>
    <t>Stavba</t>
  </si>
  <si>
    <t>číslo a název SO</t>
  </si>
  <si>
    <t>číslo a název rozpočtu:</t>
  </si>
  <si>
    <t>23-25</t>
  </si>
  <si>
    <t>L501 Lávka Za Potokem 90</t>
  </si>
  <si>
    <t>000</t>
  </si>
  <si>
    <t>Soupis vedlejších a ostatních nákladů</t>
  </si>
  <si>
    <t>1</t>
  </si>
  <si>
    <t>Základní rozpočet CÚ 2023</t>
  </si>
  <si>
    <t>Zatřídění JKSO:</t>
  </si>
  <si>
    <t>821 19</t>
  </si>
  <si>
    <t>Mosty pozemních komunikací ostatní</t>
  </si>
  <si>
    <t>Poř.
č.pol.</t>
  </si>
  <si>
    <t>cenová
soustava</t>
  </si>
  <si>
    <t>Kód
položky</t>
  </si>
  <si>
    <t>Varianta
položky</t>
  </si>
  <si>
    <t>Název položky</t>
  </si>
  <si>
    <t>jednotka</t>
  </si>
  <si>
    <t>Počet
jednotek</t>
  </si>
  <si>
    <t>CENA</t>
  </si>
  <si>
    <t>jednotková</t>
  </si>
  <si>
    <t>celkem</t>
  </si>
  <si>
    <t>Sazba</t>
  </si>
  <si>
    <t>2</t>
  </si>
  <si>
    <t>3</t>
  </si>
  <si>
    <t>4</t>
  </si>
  <si>
    <t>5</t>
  </si>
  <si>
    <t>6</t>
  </si>
  <si>
    <t>7</t>
  </si>
  <si>
    <t>8</t>
  </si>
  <si>
    <t>9</t>
  </si>
  <si>
    <t>Zařízení staveniště</t>
  </si>
  <si>
    <t>01-ZS</t>
  </si>
  <si>
    <t>2023_OTSKP</t>
  </si>
  <si>
    <t>03110</t>
  </si>
  <si>
    <t/>
  </si>
  <si>
    <t xml:space="preserve">KPL       </t>
  </si>
  <si>
    <t xml:space="preserve">KUS       </t>
  </si>
  <si>
    <t>Různé</t>
  </si>
  <si>
    <t>03-R</t>
  </si>
  <si>
    <t>02510</t>
  </si>
  <si>
    <t>ZKOUŠENÍ MATERIÁLŮ ZKUŠEBNOU ZHOTOVITELE
DLE TKP, není-li obsaženo v jedn. cenách za celý most</t>
  </si>
  <si>
    <t>02610</t>
  </si>
  <si>
    <t>ZKOUŠENÍ KONSTRUKCÍ A PRACÍ ZKUŠEBNOU ZHOTOVITELE
DLE TKP, není-li obsaženo v jedn. cenách za celý most</t>
  </si>
  <si>
    <t>02730</t>
  </si>
  <si>
    <t>POMOC PRÁCE ZŘÍZ NEBO ZAJIŠŤ OCHRANU INŽENÝRSKÝCH SÍTÍ
součinnost se správcem plynovodu (GasNet), případná ochrana stávajícího vedení na hranici stavby</t>
  </si>
  <si>
    <t>02851</t>
  </si>
  <si>
    <t>PRŮZKUMNÉ PRÁCE DIAGNOSTIKY KONSTRUKCÍ NA POVRCHU
pasportizace nemovitostí v okolí stavby před a po stavbě, včetně fotodokumentce</t>
  </si>
  <si>
    <t>02910</t>
  </si>
  <si>
    <t>A</t>
  </si>
  <si>
    <t>OSTATNÍ POŽADAVKY - ZEMĚMĚŘIČSKÁ MĚŘENÍ
Vytýčení stávajících inženýrských sítí</t>
  </si>
  <si>
    <t>B</t>
  </si>
  <si>
    <t>OSTATNÍ POŽADAVKY - ZEMĚMĚŘIČSKÁ MĚŘENÍ
Provedení vytyčení obvodu staveniště a pevných vytyčovacích bodů, geodetické měření tzv. kritických míst pro potřeby RDS, vytýčení v průběhu stavby</t>
  </si>
  <si>
    <t>02911</t>
  </si>
  <si>
    <t>OSTATNÍ POŽADAVKY - GEODETICKÉ ZAMĚŘENÍ
Zaměření skutečného provedení stavby, potřebné geodetické doměření během výstavby</t>
  </si>
  <si>
    <t>02920</t>
  </si>
  <si>
    <t>OSTATNÍ POŽADAVKY - OCHRANA ŽIVOTNÍHO PROSTŘEDÍ
Zajištění ochrany životního prostředí, norná stěna v korytě po celou dobu výstavby</t>
  </si>
  <si>
    <t>029412</t>
  </si>
  <si>
    <t>OSTATNÍ POŽADAVKY - VYPRACOVÁNÍ MOSTNÍHO LISTU
Zajištění mostního listu, 3 ks, výpočet zatížitelnosti</t>
  </si>
  <si>
    <t>02943</t>
  </si>
  <si>
    <t>OSTATNÍ POŽADAVKY - VYPRACOVÁNÍ RDS
Vypracování dokumentace RDS (kompletní realizační dokumentace stavby)</t>
  </si>
  <si>
    <t>02944</t>
  </si>
  <si>
    <t>OSTAT POŽADAVKY - DOKUMENTACE SKUTEČ PROVEDENÍ V DIGIT FORMĚ
Vypracování dokumentace - skutečného provedení stavby DSPS včetně digitální formy</t>
  </si>
  <si>
    <t>029511</t>
  </si>
  <si>
    <t>OSTATNÍ POŽADAVKY - POSUDKY A KONTROLY
Povodňový a havarijní plán</t>
  </si>
  <si>
    <t>02953</t>
  </si>
  <si>
    <t>OSTATNÍ POŽADAVKY - HLAVNÍ MOSTNÍ PROHLÍDKA
Zajištění 1. hlavní prohlídky</t>
  </si>
  <si>
    <t>02960</t>
  </si>
  <si>
    <t>OSTATNÍ POŽADAVKY - ODBORNÝ DOZOR
Kontrola základové spáry geologem nebo geotechnikem</t>
  </si>
  <si>
    <t>C e l k e m</t>
  </si>
  <si>
    <t>001</t>
  </si>
  <si>
    <t>Bourání</t>
  </si>
  <si>
    <t>Všeobecné konstrukce a práce</t>
  </si>
  <si>
    <t>0</t>
  </si>
  <si>
    <t>014102</t>
  </si>
  <si>
    <t>POPLATKY ZA SKLÁDKU
beton a železobeton</t>
  </si>
  <si>
    <t xml:space="preserve">T         </t>
  </si>
  <si>
    <t>materiál dle položek:
966158: 10,692 m3
966168:  3,227 m3
97816:    0,593 m3
2,4*(10,692+3,227+0,593)=34,829 [A]</t>
  </si>
  <si>
    <t>POPLATKY ZA SKLÁDKU
kámen do betonu</t>
  </si>
  <si>
    <t>materiál dle položek:
114158: 5,870 m3
2,2*(5,870)=12,914 [A]</t>
  </si>
  <si>
    <t>C</t>
  </si>
  <si>
    <t>POPLATKY ZA SKLÁDKU
stávající izolace, viz položka 97817</t>
  </si>
  <si>
    <t>10,483*0,01*2,3=0,241 [A]</t>
  </si>
  <si>
    <t>Zemní práce</t>
  </si>
  <si>
    <t>114158</t>
  </si>
  <si>
    <t>ODSTR DLAŽ VOD KOR Z LOMKAM NA MC VČET PODKL, ODVOZ DO 20KM
stávající dna koryta, kámen do betonu tl. 0,30 m, uložení na skládku - ČERPÁNÍ PODMÍNĚNO SOUHLASEM INVESTORA</t>
  </si>
  <si>
    <t xml:space="preserve">M3        </t>
  </si>
  <si>
    <t>19,567*0,300=5,870 [A]</t>
  </si>
  <si>
    <t>Ostatní konstrukce a práce</t>
  </si>
  <si>
    <t>9112A3</t>
  </si>
  <si>
    <t>ZÁBRADLÍ MOSTNÍ S VODOR MADLY - DEMONTÁŽ S PŘESUNEM
stávající zábradlí na lávce, likvidace v režii zhotovitele</t>
  </si>
  <si>
    <t xml:space="preserve">M         </t>
  </si>
  <si>
    <t>6,750+6,200=12,950 [A]</t>
  </si>
  <si>
    <t>966158</t>
  </si>
  <si>
    <t>BOURÁNÍ KONSTRUKCÍ Z PROST BETONU S ODVOZEM DO 20KM
základy a opěry, vč. uložení na skládku</t>
  </si>
  <si>
    <t>2,852+7,840=10,692 [A]</t>
  </si>
  <si>
    <t>966168</t>
  </si>
  <si>
    <t>BOURÁNÍ KONSTRUKCÍ ZE ŽELEZOBETONU S ODVOZEM DO 20KM
deska NK stávající lávky,  vč. uložení na skládku</t>
  </si>
  <si>
    <t>0,648*4,980=3,227 [A]</t>
  </si>
  <si>
    <t>96618A</t>
  </si>
  <si>
    <t>BOURÁNÍ KONSTRUKCÍ KOVOVÝCH - BEZ DOPRAVY
demontáž části nosné konstrukce - ocel. nosníky (I220 dl. 4,5 m - 2 ks), likvidace v režii zhotovitele</t>
  </si>
  <si>
    <t>9,000*0,0311=0,280 [A]</t>
  </si>
  <si>
    <t>969145</t>
  </si>
  <si>
    <t>VYBOURÁNÍ POTRUBÍ DN DO 300MM VODOVODNÍCH
stávající potrubí neznámého správce vedle lávky, likvidace v režii zhotovitele; včetně zaslepení obnažených konců potrubí v zemi</t>
  </si>
  <si>
    <t>97816</t>
  </si>
  <si>
    <t>ODSEKÁNÍ VRSTVY VYROVNÁVACÍHO BETONU NA MOSTECH
spádový beton, vč. odvozu a uložení na skládku do 20 km</t>
  </si>
  <si>
    <t>0,119*4,980=0,593 [A]</t>
  </si>
  <si>
    <t>97817</t>
  </si>
  <si>
    <t>ODSTRANĚNÍ MOSTNÍ IZOLACE
odstranění stávající izolace, včetně odvozu na skládku NO do 50 km, uložení na skládku - ČERPÁNÍ PODMÍNĚNO SOUHLASEM INVESTORA</t>
  </si>
  <si>
    <t xml:space="preserve">M2        </t>
  </si>
  <si>
    <t>2,105*4,980=10,483 [A]</t>
  </si>
  <si>
    <t>151</t>
  </si>
  <si>
    <t>DIO</t>
  </si>
  <si>
    <t>02720</t>
  </si>
  <si>
    <t>91355</t>
  </si>
  <si>
    <t>EVIDENČNÍ ČÍSLO MOSTU
osazení tabulek (ev. č. lávky L501) na sloupek s B12</t>
  </si>
  <si>
    <t>914171</t>
  </si>
  <si>
    <t>DOPRAVNÍ ZNAČKY ZÁKLADNÍ VELIKOSTI HLINÍKOVÉ FÓLIE TŘ 2 - DODÁVKA A MONTÁŽ
nové SDZ (B12) vč. sloupku, patky a kotvení</t>
  </si>
  <si>
    <t>201</t>
  </si>
  <si>
    <t>POPLATKY ZA SKLÁDKU
zemina, kamenivo</t>
  </si>
  <si>
    <t>materiál dle položek:
113328:  1,450 m3
122738:  0,172 m3
12960:  15,772 m3
131738: 53,602 m3
132838:   3,645  m3 
17750:   29,614  m3
2,2*(1,450+0,172+15,772+53,602+3,645+29,614)=229,361 [A]</t>
  </si>
  <si>
    <t>POPLATKY ZA SKLÁDKU
asfaltové vrstvy</t>
  </si>
  <si>
    <t>materiál dle položky:
11313A :  0,683 m3
2,2*0,683=1,503 [A]</t>
  </si>
  <si>
    <t>11313A</t>
  </si>
  <si>
    <t>ODSTRANĚNÍ KRYTU ZPEVNĚNÝCH PLOCH S ASFALTOVÝM POJIVEM - BEZ DOPRAVY
v tl. 50 mm, v celé ploše upravovaného úseku,  vč. uložení na skládku NO</t>
  </si>
  <si>
    <t>13,654*0,050=0,683 [A]</t>
  </si>
  <si>
    <t>11313B</t>
  </si>
  <si>
    <t>ODSTRANĚNÍ KRYTU ZPEVNĚNÝCH PLOCH S ASFALTOVÝM POJIVEM - DOPRAVA
odvoz na skládku NO</t>
  </si>
  <si>
    <t xml:space="preserve">TKM       </t>
  </si>
  <si>
    <t>0,683*2,2*50=75,130 [A]</t>
  </si>
  <si>
    <t>113328</t>
  </si>
  <si>
    <t>ODSTRAN PODKL ZPEVNĚNÝCH PLOCH Z KAMENIVA NESTMEL, ODVOZ DO 20KM
tl. 350 mm, před a za lávkou, vč. odvozu na skládku do 20 km</t>
  </si>
  <si>
    <t>4,142*0,350=1,450 [A]</t>
  </si>
  <si>
    <t>11511</t>
  </si>
  <si>
    <t>ČERPÁNÍ VODY DO 500 L/MIN
předpoklad 2 čerpadla, 3 pracovní týdny 100% času, 4 týdny 50% času</t>
  </si>
  <si>
    <t xml:space="preserve">HOD       </t>
  </si>
  <si>
    <t>2*24*3*7+2*24*4*7*0,5=1 680,000 [A]</t>
  </si>
  <si>
    <t>11528</t>
  </si>
  <si>
    <t>PŘEV VOD NA POVRCHU POTR DN DO 1600MM NEBO ŽLAB R.O. DO 5,0M
dočasné převedení potoka zatrubněním DN1200 (plast)</t>
  </si>
  <si>
    <t>121103</t>
  </si>
  <si>
    <t>SEJMUTÍ ORNICE NEBO LESNÍ PŮDY S ODVOZEM DO 3KM
tl. 150 mm, dotčené zelené plochy, vč. odvozu a uložení na mezideponii do 3 km a péče o ornici po dobu stavby</t>
  </si>
  <si>
    <t>15,135*0,150=2,270 [A]</t>
  </si>
  <si>
    <t>122738</t>
  </si>
  <si>
    <t>ODKOPÁVKY A PROKOPÁVKY OBECNÉ TŘ. I, ODVOZ DO 20KM
odkop pro vozovku mimo stávající zpevnění, vč. odvozu a uložení na mezideponii</t>
  </si>
  <si>
    <t>0,440*0,390=0,172 [A]</t>
  </si>
  <si>
    <t>12960</t>
  </si>
  <si>
    <t>ČIŠTĚNÍ VODOTEČÍ A MELIORAČ KANÁLŮ OD NÁNOSŮ
vyčištění dna koryta od nánosů v délce 20 m, prům. tloušťka 0,20 m, vč. odvozu do 20 km  a uložení na skládku</t>
  </si>
  <si>
    <t>78,861*0,200=15,772 [A]</t>
  </si>
  <si>
    <t>131738</t>
  </si>
  <si>
    <t>HLOUBENÍ JAM ZAPAŽ I NEPAŽ TŘ. I, ODVOZ DO 20KM
výkopová jáma pro založení lávky, vč. uložení</t>
  </si>
  <si>
    <t>25,937+27,665=53,602 [A]</t>
  </si>
  <si>
    <t>132838</t>
  </si>
  <si>
    <t>HLOUBENÍ RÝH ŠÍŘ DO 2M PAŽ I NEPAŽ TŘ. II, ODVOZ DO 20KM
rýhy pro ukončovací prahy opevnění, vč. uložení</t>
  </si>
  <si>
    <t>1,845+1,800=3,645 [A]</t>
  </si>
  <si>
    <t>17481</t>
  </si>
  <si>
    <t>ZÁSYP JAM A RÝH Z NAKUPOVANÝCH MATERIÁLŮ
ochranný zásyp za rubem opěr, ŠDA fr. 0-32, Id=min. 0,85</t>
  </si>
  <si>
    <t>3,555+3,075=6,630 [A]</t>
  </si>
  <si>
    <t>17750</t>
  </si>
  <si>
    <t>ZEMNÍ HRÁZKY ZE ZEMIN NEPROPUSTNÝCH
ruční zřízení a následné odstranění hrázek (h=až 800 mm) provizorního zatrubnění na vtoku i výtoku; hrázka  z pytlovaného materiálu pro sklon svahu až 2:1, včetně těsnící fólie (15,0 m2); včetně odstranění a odvozu na skládku do 20 km a uložení</t>
  </si>
  <si>
    <t>14,688+14,926=29,614 [A]</t>
  </si>
  <si>
    <t>18110</t>
  </si>
  <si>
    <t>ÚPRAVA PLÁNĚ SE ZHUTNĚNÍM V HORNINĚ TŘ. I
dno stavební jámy, vozovková pláň</t>
  </si>
  <si>
    <t>4,957+2,506+6,593+15,133+5,587+5,820=40,596 [A]</t>
  </si>
  <si>
    <t>18232</t>
  </si>
  <si>
    <t>ROZPROSTŘENÍ ORNICE V ROVINĚ V TL DO 0,15M
rozprostření ornice tl. 150 mm na dotčených zelených plochách; včetně dovozu z meziskládky do 3 km</t>
  </si>
  <si>
    <t>2,270/0,15=15,133 [A]</t>
  </si>
  <si>
    <t>18241</t>
  </si>
  <si>
    <t>ZALOŽENÍ TRÁVNÍKU RUČNÍM VÝSEVEM</t>
  </si>
  <si>
    <t>Základy</t>
  </si>
  <si>
    <t>21264</t>
  </si>
  <si>
    <t>TRATIVODY KOMPLET Z TRUB Z PLAST HMOT DN DO 200MM
drenáž za rubem opěr, DN150, vč. napojení a vyústění na zpevnění pod lávkou; včetně prostupů opěrami</t>
  </si>
  <si>
    <t>3,95+4,10=8,050 [A]</t>
  </si>
  <si>
    <t>21450</t>
  </si>
  <si>
    <t>SANAČNÍ VRSTVY Z KAMENIVA
výměna podloží: hrubé kamenivo frakce 63-250 mm, tl. 400 mm</t>
  </si>
  <si>
    <t>4,119+4,248=8,367 [A]</t>
  </si>
  <si>
    <t>SANAČNÍ VRSTVY Z KAMENIVA
výměna podloží: hrubé kamenivo frakce 0-63 mm, tl. 100 mm</t>
  </si>
  <si>
    <t>1,301+1,342=2,643 [A]</t>
  </si>
  <si>
    <t>22694</t>
  </si>
  <si>
    <t>ZÁPOROVÉ PAŽENÍ Z KOVU DOČASNÉ
záporové pažení kolem okolních nemovitostí - profily HEB100,  dl. 7,50*22 ks=165,0 mb; vč. zabetonování kořene</t>
  </si>
  <si>
    <t>165,00*20,4/1000=3,366 [A]</t>
  </si>
  <si>
    <t>22695A</t>
  </si>
  <si>
    <t>VÝDŘEVA ZÁPOROVÉHO PAŽENÍ DOČASNÁ (PLOCHA)
záporové pažení kolem okolních nemovitostí z fošen tl. 40mm</t>
  </si>
  <si>
    <t>14,90*3,60=53,640 [A]</t>
  </si>
  <si>
    <t>26174</t>
  </si>
  <si>
    <t>VRTY PRO KOTV, INJEKT, MIKROPIL NA POVR TŘ I A II D DO 200MM
pro HEB 100, vrty DN 200mm, vč. montáže a demontáže vrtných souprav</t>
  </si>
  <si>
    <t>22*7,50=165,000 [A]</t>
  </si>
  <si>
    <t>272325</t>
  </si>
  <si>
    <t>ZÁKLADY ZE ŽELEZOBETONU DO C30/37
základové pásy, C 30/37, XF2, vč. bednění</t>
  </si>
  <si>
    <t>7,212*0,60=4,327 [A]</t>
  </si>
  <si>
    <t>272365</t>
  </si>
  <si>
    <t>VÝZTUŽ ZÁKLADŮ Z OCELI 10505, B500B
odhad 180 kg/m3, vč. ochrany PKO</t>
  </si>
  <si>
    <t>4,327*0,180=0,779 [A]</t>
  </si>
  <si>
    <t>28997</t>
  </si>
  <si>
    <t>OPLÁŠTĚNÍ (ZPEVNĚNÍ) Z GEOTEXTILIE A GEOMŘÍŽOVIN
oboustranná ochrana těsnící PE fólie (viz položka 28999) geotextilie hm. min. 600 g/m2</t>
  </si>
  <si>
    <t>2*11,783=23,566 [A]</t>
  </si>
  <si>
    <t>28999</t>
  </si>
  <si>
    <t>OPLÁŠTĚNÍ (ZPEVNĚNÍ) Z FÓLIE</t>
  </si>
  <si>
    <t>5,783+6,000=11,783 [A]</t>
  </si>
  <si>
    <t>Svislé konstrukce</t>
  </si>
  <si>
    <t>333325</t>
  </si>
  <si>
    <t>MOSTNÍ OPĚRY A KŘÍDLA ZE ŽELEZOVÉHO BETONU DO C30/37
opěry lávky C 30/37 XF2, vč. bednění, vč.prostupů</t>
  </si>
  <si>
    <t>3,650+3,498=7,148 [A]</t>
  </si>
  <si>
    <t>333365</t>
  </si>
  <si>
    <t>VÝZTUŽ MOSTNÍCH OPĚR A KŘÍDEL Z OCELI 10505, B500B
výztuž opěr, odhad 180 kg/m3, vč. opatření PKO</t>
  </si>
  <si>
    <t>7,148*0,180=1,287 [A]</t>
  </si>
  <si>
    <t>389325</t>
  </si>
  <si>
    <t>MOSTNÍ RÁMOVÉ KONSTRUKCE ZE ŽELEZOBETONU C30/37
příčle, C 30/37 XF2, vč. bednění, kov. výrobků</t>
  </si>
  <si>
    <t>1,638*2,40=3,931 [A]</t>
  </si>
  <si>
    <t>389365</t>
  </si>
  <si>
    <t>VÝZTUŽ MOSTNÍ RÁMOVÉ KONSTRUKCE Z OCELI 10505, B500B</t>
  </si>
  <si>
    <t>3,931*0,180=0,708 [A]</t>
  </si>
  <si>
    <t>Vodorovné konstrukce</t>
  </si>
  <si>
    <t>451312</t>
  </si>
  <si>
    <t>PODKLADNÍ A VÝPLŇOVÉ VRSTVY Z PROSTÉHO BETONU C12/15
podkladní beton, C 12/15</t>
  </si>
  <si>
    <t>12,019*0,20=2,404 [A]</t>
  </si>
  <si>
    <t>PODKLADNÍ A VÝPLŇOVÉ VRSTVY Z PROSTÉHO BETONU C12/15
spádovaný podklad pod drenáž za opěrami</t>
  </si>
  <si>
    <t>10,673*0,30=3,202 [A]</t>
  </si>
  <si>
    <t>458312</t>
  </si>
  <si>
    <t>VÝPLŇ ZA OPĚRAMI A ZDMI Z PROST BETONU DO C12/15
výplňový beton za rubem opěr a pod opevněním</t>
  </si>
  <si>
    <t>10,862+8,703=19,565 [A]</t>
  </si>
  <si>
    <t>45860</t>
  </si>
  <si>
    <t>VÝPLŇ ZA OPĚRAMI A ZDMI Z MEZEROVITÉHO BETONU
obetonování drenáže mezerovitým betonem</t>
  </si>
  <si>
    <t>8,050*0,103=0,829 [A]</t>
  </si>
  <si>
    <t>465512</t>
  </si>
  <si>
    <t>DLAŽBY Z LOMOVÉHO KAMENE NA MC
lomový kámen tl. 200 mm do beton. lože tl. 100 mm, celk min. tl. 300 mm, dno koryta, včetně vyspárování</t>
  </si>
  <si>
    <t>19,555*0,30=5,867 [A]</t>
  </si>
  <si>
    <t>46731</t>
  </si>
  <si>
    <t>STUPNĚ A PRAHY VODNÍCH KORYT Z PROSTÉHO BETONU</t>
  </si>
  <si>
    <t>Komunikace</t>
  </si>
  <si>
    <t>56333</t>
  </si>
  <si>
    <t>VOZOVKOVÉ VRSTVY ZE ŠTĚRKODRTI TL. DO 150MM
ŠDA, dvě vrstvy na celou plochu úpravy komunikace, tl. 150 mm</t>
  </si>
  <si>
    <t>3,578+1,433+4,571+4,957+2,506+6,593=23,638 [A]</t>
  </si>
  <si>
    <t>572121</t>
  </si>
  <si>
    <t>INFILTRAČNÍ POSTŘIK ASFALTOVÝ DO 1,0KG/M2
na horní vrstvu ŠDA tl. 150 mm</t>
  </si>
  <si>
    <t>4,571+1,433+3,578=9,582 [A]</t>
  </si>
  <si>
    <t>572211</t>
  </si>
  <si>
    <t>SPOJOVACÍ POSTŘIK Z ASFALTU DO 0,5KG/M2
na ACL 16+</t>
  </si>
  <si>
    <t>3,168+1,108+3,933=8,209 [A]</t>
  </si>
  <si>
    <t>574A34</t>
  </si>
  <si>
    <t>ASFALTOVÝ BETON PRO OBRUSNÉ VRSTVY ACO 11+, 11S TL. 40MM
asf. beton ACO 11+, tl. 40 mm, mimo lávku</t>
  </si>
  <si>
    <t>2,858+0,862+3,436=7,156 [A]</t>
  </si>
  <si>
    <t>574C46</t>
  </si>
  <si>
    <t>ASFALTOVÝ BETON PRO LOŽNÍ VRSTVY ACL 16+, 16S TL. 50MM
asf. beton ACL 16+, tl. 50 mm, mimo lávku</t>
  </si>
  <si>
    <t>Přidružená stavební výroba</t>
  </si>
  <si>
    <t>711212</t>
  </si>
  <si>
    <t>IZOLACE ZVLÁŠT KONSTR PROTI ZEM VLHK ASFALT PÁSY
izolace rubu a části líce opěr, vč. kotevního nátěru</t>
  </si>
  <si>
    <t>13,292+13,487=26,779 [A]</t>
  </si>
  <si>
    <t>711415</t>
  </si>
  <si>
    <t>IZOLACE MOSTOVEK CELOPLOŠ POLYMERNÍ
pochozí izolace lávky tl. 5 mm, včetně posypu a napojení detailů</t>
  </si>
  <si>
    <t>711509</t>
  </si>
  <si>
    <t>OCHRANA IZOLACE NA POVRCHU TEXTILIÍ
vrstva geotextilie jako ochrana proti poškození izolace, hmotnost min. 600 g/m2; min. tl. 6 mm, tažnost min. 70%, funkce ochranná a drenážní</t>
  </si>
  <si>
    <t>78383</t>
  </si>
  <si>
    <t>NÁTĚRY BETON KONSTR TYP S4 (OS-C)
ochranný nátěr bočních čel NK proti CH.R.P.</t>
  </si>
  <si>
    <t>2*0,50*5,350=5,350 [A]</t>
  </si>
  <si>
    <t>9112B1</t>
  </si>
  <si>
    <t>ZÁBRADLÍ MOSTNÍ SE SVISLOU VÝPLNÍ - DODÁVKA A MONTÁŽ</t>
  </si>
  <si>
    <t>6,450+6,450=12,900 [A]</t>
  </si>
  <si>
    <t>919112</t>
  </si>
  <si>
    <t>ŘEZÁNÍ ASFALTOVÉHO KRYTU VOZOVEK TL DO 100MM
příčné řezy vozovkou na spoji nové a stávající vozovky, hl. řezu 100 mm</t>
  </si>
  <si>
    <t>2,500+7,000=9,500 [A]</t>
  </si>
  <si>
    <t>931314</t>
  </si>
  <si>
    <t>TĚSNĚNÍ DILATAČ SPAR ASF ZÁLIVKOU PRŮŘ DO 400MM2
příčně vozovkou na spoji nové a stávající vozovky</t>
  </si>
  <si>
    <t>TĚSNĚNÍ DILATAČ SPAR ASF ZÁLIVKOU PRŮŘ DO 400MM2
spára NK x vozovka, vč. předtěsnění, vč. penetračního nátěru</t>
  </si>
  <si>
    <t>3,52+3,69=7,210 [A]</t>
  </si>
  <si>
    <t>93631</t>
  </si>
  <si>
    <t>DROBNÉ DOPLŇK KONSTR BETON MONOLIT
letopočet výstavby</t>
  </si>
  <si>
    <t>936541</t>
  </si>
  <si>
    <t>MOSTNÍ ODVODŇOVACÍ TRUBKA (POVRCHŮ IZOLACE) Z NEREZ OCELI
lávkový odvodňovač DN100 z nerezové oceli (1.4404 nebo 1.4571), komplet, včetně prostupu</t>
  </si>
  <si>
    <t>94890</t>
  </si>
  <si>
    <t>PODPĚRNÉ SKRUŽE - ZŘÍZENÍ A ODSTRANĚNÍ</t>
  </si>
  <si>
    <t xml:space="preserve">M3OP      </t>
  </si>
  <si>
    <t>8,253*2,40=19,807 [A]</t>
  </si>
  <si>
    <t>Lávka</t>
  </si>
  <si>
    <t>ZAŘÍZENÍ STAVENIŠTĚ- ZŘÍZENÍ, PROVOZ, DEMONTÁŽ
Náklady spojené s vybudováním, provozem a odstraněním objektů ZS, vč.přípojek energií, vč.plateb za energie, vč.úklidu ploch po ZS, vč. kropení a čištění dotčených komunikací během stavby.  Položka zahrnuje i náklady na výstražné osvětlení staveniště a ohrazení dl. 28,0 m  - osazení, pronájem, demontáž; vč. informační tabule s označením stavby</t>
  </si>
  <si>
    <t>02945</t>
  </si>
  <si>
    <t>OSTAT POŽADAVKY - GEOMETRICKÝ PLÁN
Oddělovací geometrické plány + geometrické plány na zřízení služebnosti dle požadavku stavebníka; vč. vložení do katastru nemovitostí, včetně projednání konceptu s majetkoprávním oddělením investora, předpoklad 18 výtisků</t>
  </si>
  <si>
    <t>POMOC PRÁCE ZŘÍZ NEBO ZAJIŠŤ REGULACI A OCHRANU DOPRAVY
Zajištění povolení a úhrada poplatků vzniklých na základě HMG zhotovitele v souladu s POV, vč. projednání a zajištění rozhodnutí, vč. regulace dopravy; zajištění stanovení místní a přechodné úpravy provozu, dopravní opatření, trvalé a přechodné dopravní značení, vč. dopravy, montáže, údržby, pronájmu, demontáže, odvozu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</si>
</sst>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###\ ###\ ###\ ##0.00"/>
    <numFmt numFmtId="169" formatCode="###\ ###\ ###\ ##0.000"/>
  </numFmts>
  <fonts count="5"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u val="single"/>
      <sz val="10"/>
      <color theme="10"/>
      <name val="Arial"/>
      <family val="2"/>
    </font>
    <font>
      <b/>
      <sz val="10"/>
      <color rgb="FFFF0000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D3D3D3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9">
    <xf numFmtId="0" fontId="0" fillId="0" borderId="0" xfId="0"/>
    <xf numFmtId="0" fontId="1" fillId="0" borderId="0" xfId="0" applyNumberFormat="1" applyFont="1" applyFill="1" applyBorder="1" applyAlignment="1" applyProtection="1">
      <alignment horizontal="center"/>
      <protection/>
    </xf>
    <xf numFmtId="168" fontId="1" fillId="2" borderId="0" xfId="0" applyNumberFormat="1" applyFont="1" applyFill="1" applyBorder="1" applyAlignment="1" applyProtection="1">
      <alignment/>
      <protection/>
    </xf>
    <xf numFmtId="0" fontId="1" fillId="2" borderId="0" xfId="0" applyNumberFormat="1" applyFont="1" applyFill="1" applyBorder="1" applyAlignment="1" applyProtection="1">
      <alignment horizontal="right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0" fillId="0" borderId="1" xfId="0" applyNumberFormat="1" applyFont="1" applyFill="1" applyBorder="1" applyAlignment="1" applyProtection="1">
      <alignment wrapText="1"/>
      <protection/>
    </xf>
    <xf numFmtId="0" fontId="2" fillId="0" borderId="0" xfId="0" applyNumberFormat="1" applyFont="1" applyFill="1" applyBorder="1" applyAlignment="1" applyProtection="1">
      <alignment/>
      <protection/>
    </xf>
    <xf numFmtId="169" fontId="0" fillId="0" borderId="1" xfId="0" applyNumberFormat="1" applyFont="1" applyFill="1" applyBorder="1" applyAlignment="1" applyProtection="1">
      <alignment/>
      <protection/>
    </xf>
    <xf numFmtId="0" fontId="2" fillId="0" borderId="2" xfId="0" applyNumberFormat="1" applyFont="1" applyFill="1" applyBorder="1" applyAlignment="1" applyProtection="1">
      <alignment/>
      <protection/>
    </xf>
    <xf numFmtId="168" fontId="0" fillId="0" borderId="1" xfId="0" applyNumberFormat="1" applyFont="1" applyFill="1" applyBorder="1" applyAlignment="1" applyProtection="1">
      <alignment/>
      <protection/>
    </xf>
    <xf numFmtId="168" fontId="0" fillId="0" borderId="1" xfId="0" applyNumberFormat="1" applyBorder="1" applyProtection="1">
      <protection locked="0"/>
    </xf>
    <xf numFmtId="168" fontId="2" fillId="2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wrapText="1" shrinkToFit="1"/>
      <protection/>
    </xf>
    <xf numFmtId="0" fontId="0" fillId="0" borderId="0" xfId="0" applyFont="1"/>
    <xf numFmtId="0" fontId="0" fillId="0" borderId="1" xfId="0" applyNumberFormat="1" applyFont="1" applyFill="1" applyBorder="1" applyAlignment="1" applyProtection="1">
      <alignment horizontal="center" wrapText="1"/>
      <protection/>
    </xf>
    <xf numFmtId="0" fontId="0" fillId="0" borderId="1" xfId="20" applyNumberFormat="1" applyFont="1" applyFill="1" applyBorder="1" applyAlignment="1" applyProtection="1" quotePrefix="1">
      <alignment wrapText="1"/>
      <protection/>
    </xf>
    <xf numFmtId="0" fontId="0" fillId="0" borderId="1" xfId="0" applyNumberFormat="1" applyFont="1" applyFill="1" applyBorder="1" applyAlignment="1" applyProtection="1">
      <alignment wrapText="1"/>
      <protection/>
    </xf>
    <xf numFmtId="0" fontId="1" fillId="2" borderId="0" xfId="0" applyNumberFormat="1" applyFont="1" applyFill="1" applyBorder="1" applyAlignment="1" applyProtection="1">
      <alignment horizontal="right"/>
      <protection/>
    </xf>
    <xf numFmtId="0" fontId="4" fillId="0" borderId="0" xfId="0" applyFont="1"/>
    <xf numFmtId="169" fontId="0" fillId="0" borderId="1" xfId="0" applyNumberFormat="1" applyFont="1" applyFill="1" applyBorder="1" applyAlignment="1" applyProtection="1">
      <alignment/>
      <protection/>
    </xf>
    <xf numFmtId="168" fontId="0" fillId="0" borderId="1" xfId="0" applyNumberFormat="1" applyFont="1" applyFill="1" applyBorder="1" applyProtection="1">
      <protection locked="0"/>
    </xf>
    <xf numFmtId="168" fontId="0" fillId="0" borderId="1" xfId="0" applyNumberFormat="1" applyFont="1" applyFill="1" applyBorder="1" applyAlignment="1" applyProtection="1">
      <alignment/>
      <protection/>
    </xf>
    <xf numFmtId="0" fontId="0" fillId="0" borderId="0" xfId="0" applyFont="1" applyFill="1"/>
    <xf numFmtId="0" fontId="2" fillId="0" borderId="0" xfId="0" applyFont="1" applyFill="1"/>
    <xf numFmtId="0" fontId="0" fillId="3" borderId="1" xfId="0" applyNumberFormat="1" applyFont="1" applyFill="1" applyBorder="1" applyAlignment="1" applyProtection="1">
      <alignment wrapText="1"/>
      <protection/>
    </xf>
    <xf numFmtId="169" fontId="0" fillId="3" borderId="1" xfId="0" applyNumberFormat="1" applyFont="1" applyFill="1" applyBorder="1" applyAlignment="1" applyProtection="1">
      <alignment/>
      <protection/>
    </xf>
    <xf numFmtId="168" fontId="0" fillId="3" borderId="1" xfId="0" applyNumberFormat="1" applyFont="1" applyFill="1" applyBorder="1" applyProtection="1">
      <protection locked="0"/>
    </xf>
    <xf numFmtId="168" fontId="0" fillId="3" borderId="1" xfId="0" applyNumberFormat="1" applyFont="1" applyFill="1" applyBorder="1" applyAlignment="1" applyProtection="1">
      <alignment/>
      <protection/>
    </xf>
    <xf numFmtId="0" fontId="0" fillId="0" borderId="1" xfId="0" applyNumberFormat="1" applyFont="1" applyFill="1" applyBorder="1" applyAlignment="1" applyProtection="1">
      <alignment horizontal="center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ada_V\V\Luka_nJihlavou4051-3\PDPS\soupis_praci\Od_koudelky\3_kolo_FINAL\Luka-v1-ceny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kapitulace"/>
      <sheetName val="000"/>
      <sheetName val="001"/>
      <sheetName val="151"/>
      <sheetName val="201"/>
    </sheetNames>
    <sheetDataSet>
      <sheetData sheetId="0">
        <row r="6">
          <cell r="H6">
            <v>0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4"/>
  <sheetViews>
    <sheetView workbookViewId="0" topLeftCell="A1">
      <selection activeCell="D11" sqref="D11"/>
    </sheetView>
  </sheetViews>
  <sheetFormatPr defaultColWidth="9.140625" defaultRowHeight="12.75" customHeight="1"/>
  <cols>
    <col min="1" max="1" width="7.57421875" style="0" customWidth="1"/>
    <col min="2" max="2" width="60.7109375" style="0" customWidth="1"/>
    <col min="3" max="5" width="18.7109375" style="0" customWidth="1"/>
  </cols>
  <sheetData>
    <row r="1" ht="12.75" customHeight="1">
      <c r="A1" s="4" t="s">
        <v>13</v>
      </c>
    </row>
    <row r="3" ht="12.75" customHeight="1">
      <c r="B3" s="1" t="s">
        <v>0</v>
      </c>
    </row>
    <row r="5" ht="12.75" customHeight="1">
      <c r="B5" s="2" t="s">
        <v>1</v>
      </c>
    </row>
    <row r="6" spans="2:8" ht="12.75" customHeight="1">
      <c r="B6" t="s">
        <v>2</v>
      </c>
      <c r="G6" t="s">
        <v>5</v>
      </c>
      <c r="H6">
        <v>0</v>
      </c>
    </row>
    <row r="7" spans="2:8" ht="12.75" customHeight="1">
      <c r="B7" s="3" t="s">
        <v>3</v>
      </c>
      <c r="C7" s="2">
        <f>SUM(C11:C14)</f>
        <v>0</v>
      </c>
      <c r="G7" t="s">
        <v>6</v>
      </c>
      <c r="H7">
        <v>15</v>
      </c>
    </row>
    <row r="8" spans="2:8" ht="12.75" customHeight="1">
      <c r="B8" s="17" t="s">
        <v>4</v>
      </c>
      <c r="C8" s="2">
        <f>SUM(E11:E14)</f>
        <v>0</v>
      </c>
      <c r="G8" t="s">
        <v>7</v>
      </c>
      <c r="H8">
        <v>21</v>
      </c>
    </row>
    <row r="10" spans="1:5" s="13" customFormat="1" ht="12.75" customHeight="1">
      <c r="A10" s="14" t="s">
        <v>8</v>
      </c>
      <c r="B10" s="14" t="s">
        <v>9</v>
      </c>
      <c r="C10" s="14" t="s">
        <v>10</v>
      </c>
      <c r="D10" s="14" t="s">
        <v>11</v>
      </c>
      <c r="E10" s="14" t="s">
        <v>12</v>
      </c>
    </row>
    <row r="11" spans="1:5" ht="12.75" customHeight="1">
      <c r="A11" s="15" t="s">
        <v>20</v>
      </c>
      <c r="B11" s="16" t="s">
        <v>21</v>
      </c>
      <c r="C11" s="9">
        <f>'000'!I33</f>
        <v>0</v>
      </c>
      <c r="D11" s="9">
        <f>'000'!P33</f>
        <v>0</v>
      </c>
      <c r="E11" s="9">
        <f>C11+D11</f>
        <v>0</v>
      </c>
    </row>
    <row r="12" spans="1:5" ht="12.75" customHeight="1">
      <c r="A12" s="15" t="s">
        <v>85</v>
      </c>
      <c r="B12" s="16" t="s">
        <v>86</v>
      </c>
      <c r="C12" s="9">
        <f>'001'!I41</f>
        <v>0</v>
      </c>
      <c r="D12" s="9">
        <f>'001'!P41</f>
        <v>0</v>
      </c>
      <c r="E12" s="9">
        <f>C12+D12</f>
        <v>0</v>
      </c>
    </row>
    <row r="13" spans="1:5" ht="12.75" customHeight="1">
      <c r="A13" s="15" t="s">
        <v>126</v>
      </c>
      <c r="B13" s="16" t="s">
        <v>127</v>
      </c>
      <c r="C13" s="9">
        <f>'151'!I20</f>
        <v>0</v>
      </c>
      <c r="D13" s="9">
        <f>'151'!P20</f>
        <v>0</v>
      </c>
      <c r="E13" s="9">
        <f>C13+D13</f>
        <v>0</v>
      </c>
    </row>
    <row r="14" spans="1:5" ht="12.75" customHeight="1">
      <c r="A14" s="15" t="s">
        <v>133</v>
      </c>
      <c r="B14" s="16" t="s">
        <v>287</v>
      </c>
      <c r="C14" s="9">
        <f>'201'!I135</f>
        <v>0</v>
      </c>
      <c r="D14" s="9">
        <f>'201'!P135</f>
        <v>0</v>
      </c>
      <c r="E14" s="9">
        <f>C14+D14</f>
        <v>0</v>
      </c>
    </row>
  </sheetData>
  <sheetProtection formatColumns="0"/>
  <hyperlinks>
    <hyperlink ref="A11" location="'000'!A1" tooltip="Odkaz na stranku objektu [1]" display="000"/>
    <hyperlink ref="A12" location="'001'!A1" tooltip="Odkaz na stranku objektu [1_]" display="001"/>
    <hyperlink ref="A13" location="'151'!A1" tooltip="Odkaz na stranku objektu [1__]" display="151"/>
    <hyperlink ref="A14" location="'201'!A1" tooltip="Odkaz na stranku objektu [1___]" display="201"/>
  </hyperlinks>
  <printOptions/>
  <pageMargins left="0.590551181102362" right="0.590551181102362" top="0.590551181102362" bottom="0.590551181102362" header="0.393700787401575" footer="0.393700787401575"/>
  <pageSetup cellComments="atEnd" fitToHeight="0" fitToWidth="1"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3"/>
  <sheetViews>
    <sheetView workbookViewId="0" topLeftCell="A1">
      <pane ySplit="10" topLeftCell="A22" activePane="bottomLeft" state="frozen"/>
      <selection pane="topLeft" activeCell="D11" sqref="D11"/>
      <selection pane="bottomLeft" activeCell="H31" sqref="H31"/>
    </sheetView>
  </sheetViews>
  <sheetFormatPr defaultColWidth="9.140625" defaultRowHeight="12.75" customHeight="1"/>
  <cols>
    <col min="1" max="1" width="6.7109375" style="0" customWidth="1"/>
    <col min="2" max="2" width="12.140625" style="0" customWidth="1"/>
    <col min="3" max="3" width="9.00390625" style="0" customWidth="1"/>
    <col min="4" max="4" width="7.7109375" style="0" customWidth="1"/>
    <col min="5" max="5" width="75.7109375" style="0" customWidth="1"/>
    <col min="6" max="6" width="9.00390625" style="0" customWidth="1"/>
    <col min="7" max="7" width="11.57421875" style="0" customWidth="1"/>
    <col min="8" max="8" width="14.00390625" style="0" customWidth="1"/>
    <col min="9" max="9" width="15.421875" style="0" customWidth="1"/>
    <col min="11" max="11" width="9.140625" style="18" customWidth="1"/>
    <col min="15" max="16" width="9.140625" style="0" hidden="1" customWidth="1"/>
  </cols>
  <sheetData>
    <row r="1" ht="12.75" customHeight="1">
      <c r="A1" s="4" t="s">
        <v>13</v>
      </c>
    </row>
    <row r="2" ht="12.75" customHeight="1">
      <c r="C2" s="1" t="s">
        <v>14</v>
      </c>
    </row>
    <row r="4" spans="1:5" ht="12.75" customHeight="1">
      <c r="A4" t="s">
        <v>15</v>
      </c>
      <c r="C4" s="4" t="s">
        <v>18</v>
      </c>
      <c r="D4" s="4"/>
      <c r="E4" s="4" t="s">
        <v>19</v>
      </c>
    </row>
    <row r="5" spans="1:5" ht="12.75" customHeight="1">
      <c r="A5" t="s">
        <v>16</v>
      </c>
      <c r="C5" s="4" t="s">
        <v>20</v>
      </c>
      <c r="D5" s="4"/>
      <c r="E5" s="4" t="s">
        <v>21</v>
      </c>
    </row>
    <row r="6" spans="1:5" ht="12.75" customHeight="1">
      <c r="A6" t="s">
        <v>17</v>
      </c>
      <c r="C6" s="4" t="s">
        <v>22</v>
      </c>
      <c r="D6" s="4"/>
      <c r="E6" s="4" t="s">
        <v>23</v>
      </c>
    </row>
    <row r="7" spans="1:5" ht="12.75" customHeight="1">
      <c r="A7" t="s">
        <v>24</v>
      </c>
      <c r="C7" s="4" t="s">
        <v>25</v>
      </c>
      <c r="D7" s="4" t="s">
        <v>26</v>
      </c>
      <c r="E7" s="4"/>
    </row>
    <row r="8" spans="1:16" s="13" customFormat="1" ht="12.75" customHeight="1">
      <c r="A8" s="28" t="s">
        <v>27</v>
      </c>
      <c r="B8" s="28" t="s">
        <v>28</v>
      </c>
      <c r="C8" s="28" t="s">
        <v>29</v>
      </c>
      <c r="D8" s="28" t="s">
        <v>30</v>
      </c>
      <c r="E8" s="28" t="s">
        <v>31</v>
      </c>
      <c r="F8" s="28" t="s">
        <v>32</v>
      </c>
      <c r="G8" s="28" t="s">
        <v>33</v>
      </c>
      <c r="H8" s="28" t="s">
        <v>34</v>
      </c>
      <c r="I8" s="28"/>
      <c r="K8" s="18"/>
      <c r="O8" s="13" t="s">
        <v>37</v>
      </c>
      <c r="P8" s="13" t="s">
        <v>11</v>
      </c>
    </row>
    <row r="9" spans="1:15" s="13" customFormat="1" ht="12.75">
      <c r="A9" s="28"/>
      <c r="B9" s="28"/>
      <c r="C9" s="28"/>
      <c r="D9" s="28"/>
      <c r="E9" s="28"/>
      <c r="F9" s="28"/>
      <c r="G9" s="28"/>
      <c r="H9" s="14" t="s">
        <v>35</v>
      </c>
      <c r="I9" s="14" t="s">
        <v>36</v>
      </c>
      <c r="K9" s="18"/>
      <c r="O9" s="13" t="s">
        <v>11</v>
      </c>
    </row>
    <row r="10" spans="1:11" s="13" customFormat="1" ht="12.75">
      <c r="A10" s="14" t="s">
        <v>22</v>
      </c>
      <c r="B10" s="14" t="s">
        <v>38</v>
      </c>
      <c r="C10" s="14" t="s">
        <v>39</v>
      </c>
      <c r="D10" s="14" t="s">
        <v>40</v>
      </c>
      <c r="E10" s="14" t="s">
        <v>41</v>
      </c>
      <c r="F10" s="14" t="s">
        <v>42</v>
      </c>
      <c r="G10" s="14" t="s">
        <v>43</v>
      </c>
      <c r="H10" s="14" t="s">
        <v>44</v>
      </c>
      <c r="I10" s="14" t="s">
        <v>45</v>
      </c>
      <c r="K10" s="18"/>
    </row>
    <row r="11" spans="1:9" ht="12.75" customHeight="1">
      <c r="A11" s="6"/>
      <c r="B11" s="6"/>
      <c r="C11" s="6" t="s">
        <v>47</v>
      </c>
      <c r="D11" s="6"/>
      <c r="E11" s="6" t="s">
        <v>46</v>
      </c>
      <c r="F11" s="6"/>
      <c r="G11" s="8"/>
      <c r="H11" s="6"/>
      <c r="I11" s="8"/>
    </row>
    <row r="12" spans="1:16" s="22" customFormat="1" ht="76.5">
      <c r="A12" s="16">
        <v>1</v>
      </c>
      <c r="B12" s="16" t="s">
        <v>48</v>
      </c>
      <c r="C12" s="16" t="s">
        <v>49</v>
      </c>
      <c r="D12" s="16" t="s">
        <v>50</v>
      </c>
      <c r="E12" s="16" t="s">
        <v>288</v>
      </c>
      <c r="F12" s="16" t="s">
        <v>51</v>
      </c>
      <c r="G12" s="19">
        <v>1</v>
      </c>
      <c r="H12" s="20"/>
      <c r="I12" s="21">
        <f>ROUND((H12*G12),2)</f>
        <v>0</v>
      </c>
      <c r="K12" s="23"/>
      <c r="O12" s="22">
        <f>rekapitulace!H8</f>
        <v>21</v>
      </c>
      <c r="P12" s="22">
        <f>O12/100*I12</f>
        <v>0</v>
      </c>
    </row>
    <row r="13" spans="1:16" ht="12.75" customHeight="1">
      <c r="A13" s="11"/>
      <c r="B13" s="11"/>
      <c r="C13" s="11" t="s">
        <v>47</v>
      </c>
      <c r="D13" s="11"/>
      <c r="E13" s="11" t="s">
        <v>46</v>
      </c>
      <c r="F13" s="11"/>
      <c r="G13" s="11"/>
      <c r="H13" s="11"/>
      <c r="I13" s="11">
        <f>SUM(I12:I12)</f>
        <v>0</v>
      </c>
      <c r="P13">
        <f>ROUND(SUM(P12:P12),2)</f>
        <v>0</v>
      </c>
    </row>
    <row r="15" spans="1:9" ht="12.75" customHeight="1">
      <c r="A15" s="6"/>
      <c r="B15" s="6"/>
      <c r="C15" s="6" t="s">
        <v>54</v>
      </c>
      <c r="D15" s="6"/>
      <c r="E15" s="6" t="s">
        <v>53</v>
      </c>
      <c r="F15" s="6"/>
      <c r="G15" s="8"/>
      <c r="H15" s="6"/>
      <c r="I15" s="8"/>
    </row>
    <row r="16" spans="1:16" ht="25.5">
      <c r="A16" s="5">
        <v>3</v>
      </c>
      <c r="B16" s="5" t="s">
        <v>48</v>
      </c>
      <c r="C16" s="5" t="s">
        <v>55</v>
      </c>
      <c r="D16" s="5" t="s">
        <v>50</v>
      </c>
      <c r="E16" s="5" t="s">
        <v>56</v>
      </c>
      <c r="F16" s="5" t="s">
        <v>51</v>
      </c>
      <c r="G16" s="7">
        <v>1</v>
      </c>
      <c r="H16" s="10"/>
      <c r="I16" s="9">
        <f aca="true" t="shared" si="0" ref="I16:I30">ROUND((H16*G16),2)</f>
        <v>0</v>
      </c>
      <c r="O16">
        <f>rekapitulace!H8</f>
        <v>21</v>
      </c>
      <c r="P16">
        <f aca="true" t="shared" si="1" ref="P16:P30">O16/100*I16</f>
        <v>0</v>
      </c>
    </row>
    <row r="17" spans="1:16" ht="25.5">
      <c r="A17" s="5">
        <v>4</v>
      </c>
      <c r="B17" s="5" t="s">
        <v>48</v>
      </c>
      <c r="C17" s="5" t="s">
        <v>57</v>
      </c>
      <c r="D17" s="5" t="s">
        <v>50</v>
      </c>
      <c r="E17" s="5" t="s">
        <v>58</v>
      </c>
      <c r="F17" s="5" t="s">
        <v>51</v>
      </c>
      <c r="G17" s="7">
        <v>1</v>
      </c>
      <c r="H17" s="10"/>
      <c r="I17" s="9">
        <f t="shared" si="0"/>
        <v>0</v>
      </c>
      <c r="O17">
        <f>rekapitulace!H8</f>
        <v>21</v>
      </c>
      <c r="P17">
        <f t="shared" si="1"/>
        <v>0</v>
      </c>
    </row>
    <row r="18" spans="1:16" ht="38.25">
      <c r="A18" s="5">
        <v>5</v>
      </c>
      <c r="B18" s="5" t="s">
        <v>48</v>
      </c>
      <c r="C18" s="5" t="s">
        <v>59</v>
      </c>
      <c r="D18" s="5" t="s">
        <v>50</v>
      </c>
      <c r="E18" s="5" t="s">
        <v>60</v>
      </c>
      <c r="F18" s="5" t="s">
        <v>51</v>
      </c>
      <c r="G18" s="7">
        <v>1</v>
      </c>
      <c r="H18" s="10"/>
      <c r="I18" s="9">
        <f t="shared" si="0"/>
        <v>0</v>
      </c>
      <c r="O18">
        <f>rekapitulace!H8</f>
        <v>21</v>
      </c>
      <c r="P18">
        <f t="shared" si="1"/>
        <v>0</v>
      </c>
    </row>
    <row r="19" spans="1:16" ht="25.5">
      <c r="A19" s="5">
        <v>6</v>
      </c>
      <c r="B19" s="5" t="s">
        <v>48</v>
      </c>
      <c r="C19" s="5" t="s">
        <v>61</v>
      </c>
      <c r="D19" s="5" t="s">
        <v>50</v>
      </c>
      <c r="E19" s="5" t="s">
        <v>62</v>
      </c>
      <c r="F19" s="5" t="s">
        <v>51</v>
      </c>
      <c r="G19" s="7">
        <v>1</v>
      </c>
      <c r="H19" s="10"/>
      <c r="I19" s="9">
        <f t="shared" si="0"/>
        <v>0</v>
      </c>
      <c r="O19">
        <f>rekapitulace!H8</f>
        <v>21</v>
      </c>
      <c r="P19">
        <f t="shared" si="1"/>
        <v>0</v>
      </c>
    </row>
    <row r="20" spans="1:16" ht="25.5">
      <c r="A20" s="5">
        <v>7</v>
      </c>
      <c r="B20" s="5" t="s">
        <v>48</v>
      </c>
      <c r="C20" s="5" t="s">
        <v>63</v>
      </c>
      <c r="D20" s="5" t="s">
        <v>64</v>
      </c>
      <c r="E20" s="5" t="s">
        <v>65</v>
      </c>
      <c r="F20" s="5" t="s">
        <v>51</v>
      </c>
      <c r="G20" s="7">
        <v>1</v>
      </c>
      <c r="H20" s="10"/>
      <c r="I20" s="9">
        <f t="shared" si="0"/>
        <v>0</v>
      </c>
      <c r="O20">
        <f>rekapitulace!H8</f>
        <v>21</v>
      </c>
      <c r="P20">
        <f t="shared" si="1"/>
        <v>0</v>
      </c>
    </row>
    <row r="21" spans="1:16" ht="38.25">
      <c r="A21" s="5">
        <v>8</v>
      </c>
      <c r="B21" s="5" t="s">
        <v>48</v>
      </c>
      <c r="C21" s="5" t="s">
        <v>63</v>
      </c>
      <c r="D21" s="5" t="s">
        <v>66</v>
      </c>
      <c r="E21" s="5" t="s">
        <v>67</v>
      </c>
      <c r="F21" s="5" t="s">
        <v>51</v>
      </c>
      <c r="G21" s="7">
        <v>1</v>
      </c>
      <c r="H21" s="10"/>
      <c r="I21" s="9">
        <f t="shared" si="0"/>
        <v>0</v>
      </c>
      <c r="O21">
        <f>rekapitulace!H8</f>
        <v>21</v>
      </c>
      <c r="P21">
        <f t="shared" si="1"/>
        <v>0</v>
      </c>
    </row>
    <row r="22" spans="1:16" ht="25.5">
      <c r="A22" s="5">
        <v>9</v>
      </c>
      <c r="B22" s="5" t="s">
        <v>48</v>
      </c>
      <c r="C22" s="5" t="s">
        <v>68</v>
      </c>
      <c r="D22" s="5" t="s">
        <v>50</v>
      </c>
      <c r="E22" s="5" t="s">
        <v>69</v>
      </c>
      <c r="F22" s="5" t="s">
        <v>51</v>
      </c>
      <c r="G22" s="7">
        <v>1</v>
      </c>
      <c r="H22" s="10"/>
      <c r="I22" s="9">
        <f t="shared" si="0"/>
        <v>0</v>
      </c>
      <c r="O22">
        <f>rekapitulace!H8</f>
        <v>21</v>
      </c>
      <c r="P22">
        <f t="shared" si="1"/>
        <v>0</v>
      </c>
    </row>
    <row r="23" spans="1:16" ht="25.5">
      <c r="A23" s="5">
        <v>10</v>
      </c>
      <c r="B23" s="5" t="s">
        <v>48</v>
      </c>
      <c r="C23" s="5" t="s">
        <v>70</v>
      </c>
      <c r="D23" s="5" t="s">
        <v>50</v>
      </c>
      <c r="E23" s="5" t="s">
        <v>71</v>
      </c>
      <c r="F23" s="5" t="s">
        <v>51</v>
      </c>
      <c r="G23" s="7">
        <v>1</v>
      </c>
      <c r="H23" s="10"/>
      <c r="I23" s="9">
        <f t="shared" si="0"/>
        <v>0</v>
      </c>
      <c r="O23">
        <f>rekapitulace!H8</f>
        <v>21</v>
      </c>
      <c r="P23">
        <f t="shared" si="1"/>
        <v>0</v>
      </c>
    </row>
    <row r="24" spans="1:16" ht="25.5">
      <c r="A24" s="5">
        <v>11</v>
      </c>
      <c r="B24" s="5" t="s">
        <v>48</v>
      </c>
      <c r="C24" s="5" t="s">
        <v>72</v>
      </c>
      <c r="D24" s="5" t="s">
        <v>50</v>
      </c>
      <c r="E24" s="5" t="s">
        <v>73</v>
      </c>
      <c r="F24" s="5" t="s">
        <v>52</v>
      </c>
      <c r="G24" s="7">
        <v>1</v>
      </c>
      <c r="H24" s="10"/>
      <c r="I24" s="9">
        <f t="shared" si="0"/>
        <v>0</v>
      </c>
      <c r="O24">
        <f>rekapitulace!H8</f>
        <v>21</v>
      </c>
      <c r="P24">
        <f t="shared" si="1"/>
        <v>0</v>
      </c>
    </row>
    <row r="25" spans="1:16" ht="25.5">
      <c r="A25" s="5">
        <v>12</v>
      </c>
      <c r="B25" s="5" t="s">
        <v>48</v>
      </c>
      <c r="C25" s="5" t="s">
        <v>74</v>
      </c>
      <c r="D25" s="5" t="s">
        <v>50</v>
      </c>
      <c r="E25" s="5" t="s">
        <v>75</v>
      </c>
      <c r="F25" s="5" t="s">
        <v>51</v>
      </c>
      <c r="G25" s="7">
        <v>1</v>
      </c>
      <c r="H25" s="10"/>
      <c r="I25" s="9">
        <f t="shared" si="0"/>
        <v>0</v>
      </c>
      <c r="O25">
        <f>rekapitulace!H8</f>
        <v>21</v>
      </c>
      <c r="P25">
        <f t="shared" si="1"/>
        <v>0</v>
      </c>
    </row>
    <row r="26" spans="1:16" ht="25.5">
      <c r="A26" s="5">
        <v>13</v>
      </c>
      <c r="B26" s="5" t="s">
        <v>48</v>
      </c>
      <c r="C26" s="5" t="s">
        <v>76</v>
      </c>
      <c r="D26" s="5" t="s">
        <v>50</v>
      </c>
      <c r="E26" s="5" t="s">
        <v>77</v>
      </c>
      <c r="F26" s="5" t="s">
        <v>51</v>
      </c>
      <c r="G26" s="7">
        <v>1</v>
      </c>
      <c r="H26" s="10"/>
      <c r="I26" s="9">
        <f t="shared" si="0"/>
        <v>0</v>
      </c>
      <c r="O26">
        <f>rekapitulace!H8</f>
        <v>21</v>
      </c>
      <c r="P26">
        <f t="shared" si="1"/>
        <v>0</v>
      </c>
    </row>
    <row r="27" spans="1:16" ht="51">
      <c r="A27" s="24">
        <v>14</v>
      </c>
      <c r="B27" s="24" t="s">
        <v>48</v>
      </c>
      <c r="C27" s="24" t="s">
        <v>289</v>
      </c>
      <c r="D27" s="24" t="s">
        <v>50</v>
      </c>
      <c r="E27" s="24" t="s">
        <v>290</v>
      </c>
      <c r="F27" s="24" t="s">
        <v>51</v>
      </c>
      <c r="G27" s="25">
        <v>1</v>
      </c>
      <c r="H27" s="26"/>
      <c r="I27" s="27">
        <f t="shared" si="0"/>
        <v>0</v>
      </c>
      <c r="O27">
        <f>'[1]rekapitulace'!H6</f>
        <v>0</v>
      </c>
      <c r="P27">
        <f t="shared" si="1"/>
        <v>0</v>
      </c>
    </row>
    <row r="28" spans="1:16" ht="25.5">
      <c r="A28" s="5">
        <v>15</v>
      </c>
      <c r="B28" s="5" t="s">
        <v>48</v>
      </c>
      <c r="C28" s="5" t="s">
        <v>78</v>
      </c>
      <c r="D28" s="5" t="s">
        <v>50</v>
      </c>
      <c r="E28" s="5" t="s">
        <v>79</v>
      </c>
      <c r="F28" s="5" t="s">
        <v>51</v>
      </c>
      <c r="G28" s="7">
        <v>1</v>
      </c>
      <c r="H28" s="10"/>
      <c r="I28" s="9">
        <f t="shared" si="0"/>
        <v>0</v>
      </c>
      <c r="O28">
        <f>rekapitulace!H8</f>
        <v>21</v>
      </c>
      <c r="P28">
        <f t="shared" si="1"/>
        <v>0</v>
      </c>
    </row>
    <row r="29" spans="1:16" ht="25.5">
      <c r="A29" s="5">
        <v>16</v>
      </c>
      <c r="B29" s="5" t="s">
        <v>48</v>
      </c>
      <c r="C29" s="5" t="s">
        <v>80</v>
      </c>
      <c r="D29" s="5" t="s">
        <v>50</v>
      </c>
      <c r="E29" s="5" t="s">
        <v>81</v>
      </c>
      <c r="F29" s="5" t="s">
        <v>52</v>
      </c>
      <c r="G29" s="7">
        <v>1</v>
      </c>
      <c r="H29" s="10"/>
      <c r="I29" s="9">
        <f t="shared" si="0"/>
        <v>0</v>
      </c>
      <c r="O29">
        <f>rekapitulace!H8</f>
        <v>21</v>
      </c>
      <c r="P29">
        <f t="shared" si="1"/>
        <v>0</v>
      </c>
    </row>
    <row r="30" spans="1:16" ht="25.5">
      <c r="A30" s="5">
        <v>17</v>
      </c>
      <c r="B30" s="5" t="s">
        <v>48</v>
      </c>
      <c r="C30" s="5" t="s">
        <v>82</v>
      </c>
      <c r="D30" s="5" t="s">
        <v>64</v>
      </c>
      <c r="E30" s="5" t="s">
        <v>83</v>
      </c>
      <c r="F30" s="5" t="s">
        <v>51</v>
      </c>
      <c r="G30" s="7">
        <v>1</v>
      </c>
      <c r="H30" s="10"/>
      <c r="I30" s="9">
        <f t="shared" si="0"/>
        <v>0</v>
      </c>
      <c r="O30">
        <f>rekapitulace!H8</f>
        <v>21</v>
      </c>
      <c r="P30">
        <f t="shared" si="1"/>
        <v>0</v>
      </c>
    </row>
    <row r="31" spans="1:16" ht="12.75" customHeight="1">
      <c r="A31" s="11"/>
      <c r="B31" s="11"/>
      <c r="C31" s="11" t="s">
        <v>54</v>
      </c>
      <c r="D31" s="11"/>
      <c r="E31" s="11" t="s">
        <v>53</v>
      </c>
      <c r="F31" s="11"/>
      <c r="G31" s="11"/>
      <c r="H31" s="11"/>
      <c r="I31" s="11">
        <f>SUM(I16:I30)</f>
        <v>0</v>
      </c>
      <c r="P31">
        <f>ROUND(SUM(P16:P30),2)</f>
        <v>0</v>
      </c>
    </row>
    <row r="33" spans="1:16" ht="12.75" customHeight="1">
      <c r="A33" s="11"/>
      <c r="B33" s="11"/>
      <c r="C33" s="11"/>
      <c r="D33" s="11"/>
      <c r="E33" s="11" t="s">
        <v>84</v>
      </c>
      <c r="F33" s="11"/>
      <c r="G33" s="11"/>
      <c r="H33" s="11"/>
      <c r="I33" s="11">
        <f>+I13+I31</f>
        <v>0</v>
      </c>
      <c r="P33">
        <f>+P13+P31</f>
        <v>0</v>
      </c>
    </row>
  </sheetData>
  <sheetProtection formatColumns="0"/>
  <mergeCells count="8">
    <mergeCell ref="F8:F9"/>
    <mergeCell ref="G8:G9"/>
    <mergeCell ref="H8:I8"/>
    <mergeCell ref="A8:A9"/>
    <mergeCell ref="B8:B9"/>
    <mergeCell ref="C8:C9"/>
    <mergeCell ref="D8:D9"/>
    <mergeCell ref="E8:E9"/>
  </mergeCells>
  <printOptions/>
  <pageMargins left="0.393700787401575" right="0.393700787401575" top="0.590551181102362" bottom="0.590551181102362" header="0.393700787401575" footer="0.393700787401575"/>
  <pageSetup cellComments="atEnd" fitToHeight="0" fitToWidth="1" horizontalDpi="600" verticalDpi="600" orientation="landscape" paperSize="9" scale="88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1"/>
  <sheetViews>
    <sheetView workbookViewId="0" topLeftCell="A1">
      <pane ySplit="10" topLeftCell="A20" activePane="bottomLeft" state="frozen"/>
      <selection pane="topLeft" activeCell="D11" sqref="D11"/>
      <selection pane="bottomLeft" activeCell="D11" sqref="D11"/>
    </sheetView>
  </sheetViews>
  <sheetFormatPr defaultColWidth="9.140625" defaultRowHeight="12.75" customHeight="1"/>
  <cols>
    <col min="1" max="1" width="6.7109375" style="0" customWidth="1"/>
    <col min="2" max="2" width="12.140625" style="0" customWidth="1"/>
    <col min="3" max="3" width="9.00390625" style="0" customWidth="1"/>
    <col min="4" max="4" width="7.7109375" style="0" customWidth="1"/>
    <col min="5" max="5" width="75.7109375" style="0" customWidth="1"/>
    <col min="6" max="6" width="9.00390625" style="0" customWidth="1"/>
    <col min="7" max="7" width="11.57421875" style="0" customWidth="1"/>
    <col min="8" max="8" width="14.00390625" style="0" customWidth="1"/>
    <col min="9" max="9" width="15.421875" style="0" customWidth="1"/>
    <col min="15" max="16" width="9.140625" style="0" hidden="1" customWidth="1"/>
  </cols>
  <sheetData>
    <row r="1" ht="12.75" customHeight="1">
      <c r="A1" s="4" t="s">
        <v>13</v>
      </c>
    </row>
    <row r="2" ht="12.75" customHeight="1">
      <c r="C2" s="1" t="s">
        <v>14</v>
      </c>
    </row>
    <row r="4" spans="1:5" ht="12.75" customHeight="1">
      <c r="A4" t="s">
        <v>15</v>
      </c>
      <c r="C4" s="4" t="s">
        <v>18</v>
      </c>
      <c r="D4" s="4"/>
      <c r="E4" s="4" t="s">
        <v>19</v>
      </c>
    </row>
    <row r="5" spans="1:5" ht="12.75" customHeight="1">
      <c r="A5" t="s">
        <v>16</v>
      </c>
      <c r="C5" s="4" t="s">
        <v>85</v>
      </c>
      <c r="D5" s="4"/>
      <c r="E5" s="4" t="s">
        <v>86</v>
      </c>
    </row>
    <row r="6" spans="1:5" ht="12.75" customHeight="1">
      <c r="A6" t="s">
        <v>17</v>
      </c>
      <c r="C6" s="4" t="s">
        <v>22</v>
      </c>
      <c r="D6" s="4"/>
      <c r="E6" s="4" t="s">
        <v>23</v>
      </c>
    </row>
    <row r="7" spans="1:5" ht="12.75" customHeight="1">
      <c r="A7" t="s">
        <v>24</v>
      </c>
      <c r="C7" s="4" t="s">
        <v>25</v>
      </c>
      <c r="D7" s="4" t="s">
        <v>26</v>
      </c>
      <c r="E7" s="4"/>
    </row>
    <row r="8" spans="1:16" s="13" customFormat="1" ht="12.75" customHeight="1">
      <c r="A8" s="28" t="s">
        <v>27</v>
      </c>
      <c r="B8" s="28" t="s">
        <v>28</v>
      </c>
      <c r="C8" s="28" t="s">
        <v>29</v>
      </c>
      <c r="D8" s="28" t="s">
        <v>30</v>
      </c>
      <c r="E8" s="28" t="s">
        <v>31</v>
      </c>
      <c r="F8" s="28" t="s">
        <v>32</v>
      </c>
      <c r="G8" s="28" t="s">
        <v>33</v>
      </c>
      <c r="H8" s="28" t="s">
        <v>34</v>
      </c>
      <c r="I8" s="28"/>
      <c r="O8" s="13" t="s">
        <v>37</v>
      </c>
      <c r="P8" s="13" t="s">
        <v>11</v>
      </c>
    </row>
    <row r="9" spans="1:15" s="13" customFormat="1" ht="12.75">
      <c r="A9" s="28"/>
      <c r="B9" s="28"/>
      <c r="C9" s="28"/>
      <c r="D9" s="28"/>
      <c r="E9" s="28"/>
      <c r="F9" s="28"/>
      <c r="G9" s="28"/>
      <c r="H9" s="14" t="s">
        <v>35</v>
      </c>
      <c r="I9" s="14" t="s">
        <v>36</v>
      </c>
      <c r="O9" s="13" t="s">
        <v>11</v>
      </c>
    </row>
    <row r="10" spans="1:9" s="13" customFormat="1" ht="12.75">
      <c r="A10" s="14" t="s">
        <v>22</v>
      </c>
      <c r="B10" s="14" t="s">
        <v>38</v>
      </c>
      <c r="C10" s="14" t="s">
        <v>39</v>
      </c>
      <c r="D10" s="14" t="s">
        <v>40</v>
      </c>
      <c r="E10" s="14" t="s">
        <v>41</v>
      </c>
      <c r="F10" s="14" t="s">
        <v>42</v>
      </c>
      <c r="G10" s="14" t="s">
        <v>43</v>
      </c>
      <c r="H10" s="14" t="s">
        <v>44</v>
      </c>
      <c r="I10" s="14" t="s">
        <v>45</v>
      </c>
    </row>
    <row r="11" spans="1:9" ht="12.75" customHeight="1">
      <c r="A11" s="6"/>
      <c r="B11" s="6"/>
      <c r="C11" s="6" t="s">
        <v>88</v>
      </c>
      <c r="D11" s="6"/>
      <c r="E11" s="6" t="s">
        <v>87</v>
      </c>
      <c r="F11" s="6"/>
      <c r="G11" s="8"/>
      <c r="H11" s="6"/>
      <c r="I11" s="8"/>
    </row>
    <row r="12" spans="1:16" ht="25.5">
      <c r="A12" s="5">
        <v>1</v>
      </c>
      <c r="B12" s="5" t="s">
        <v>48</v>
      </c>
      <c r="C12" s="5" t="s">
        <v>89</v>
      </c>
      <c r="D12" s="5" t="s">
        <v>64</v>
      </c>
      <c r="E12" s="5" t="s">
        <v>90</v>
      </c>
      <c r="F12" s="5" t="s">
        <v>91</v>
      </c>
      <c r="G12" s="7">
        <v>34.829</v>
      </c>
      <c r="H12" s="10"/>
      <c r="I12" s="9">
        <f>ROUND((H12*G12),2)</f>
        <v>0</v>
      </c>
      <c r="O12">
        <f>rekapitulace!H8</f>
        <v>21</v>
      </c>
      <c r="P12">
        <f>O12/100*I12</f>
        <v>0</v>
      </c>
    </row>
    <row r="13" ht="63.75">
      <c r="E13" s="12" t="s">
        <v>92</v>
      </c>
    </row>
    <row r="14" spans="1:16" ht="25.5">
      <c r="A14" s="5">
        <v>2</v>
      </c>
      <c r="B14" s="5" t="s">
        <v>48</v>
      </c>
      <c r="C14" s="5" t="s">
        <v>89</v>
      </c>
      <c r="D14" s="5" t="s">
        <v>66</v>
      </c>
      <c r="E14" s="5" t="s">
        <v>93</v>
      </c>
      <c r="F14" s="5" t="s">
        <v>91</v>
      </c>
      <c r="G14" s="7">
        <v>12.914</v>
      </c>
      <c r="H14" s="10"/>
      <c r="I14" s="9">
        <f>ROUND((H14*G14),2)</f>
        <v>0</v>
      </c>
      <c r="O14">
        <f>rekapitulace!H8</f>
        <v>21</v>
      </c>
      <c r="P14">
        <f>O14/100*I14</f>
        <v>0</v>
      </c>
    </row>
    <row r="15" ht="38.25">
      <c r="E15" s="12" t="s">
        <v>94</v>
      </c>
    </row>
    <row r="16" spans="1:16" ht="25.5">
      <c r="A16" s="5">
        <v>3</v>
      </c>
      <c r="B16" s="5" t="s">
        <v>48</v>
      </c>
      <c r="C16" s="5" t="s">
        <v>89</v>
      </c>
      <c r="D16" s="5" t="s">
        <v>95</v>
      </c>
      <c r="E16" s="5" t="s">
        <v>96</v>
      </c>
      <c r="F16" s="5" t="s">
        <v>91</v>
      </c>
      <c r="G16" s="7">
        <v>0.241</v>
      </c>
      <c r="H16" s="10"/>
      <c r="I16" s="9">
        <f>ROUND((H16*G16),2)</f>
        <v>0</v>
      </c>
      <c r="O16">
        <f>rekapitulace!H8</f>
        <v>21</v>
      </c>
      <c r="P16">
        <f>O16/100*I16</f>
        <v>0</v>
      </c>
    </row>
    <row r="17" ht="12.75">
      <c r="E17" s="12" t="s">
        <v>97</v>
      </c>
    </row>
    <row r="18" spans="1:16" ht="12.75" customHeight="1">
      <c r="A18" s="11"/>
      <c r="B18" s="11"/>
      <c r="C18" s="11" t="s">
        <v>88</v>
      </c>
      <c r="D18" s="11"/>
      <c r="E18" s="11" t="s">
        <v>87</v>
      </c>
      <c r="F18" s="11"/>
      <c r="G18" s="11"/>
      <c r="H18" s="11"/>
      <c r="I18" s="11">
        <f>SUM(I12:I17)</f>
        <v>0</v>
      </c>
      <c r="P18">
        <f>ROUND(SUM(P12:P17),2)</f>
        <v>0</v>
      </c>
    </row>
    <row r="20" spans="1:9" ht="12.75" customHeight="1">
      <c r="A20" s="6"/>
      <c r="B20" s="6"/>
      <c r="C20" s="6" t="s">
        <v>22</v>
      </c>
      <c r="D20" s="6"/>
      <c r="E20" s="6" t="s">
        <v>98</v>
      </c>
      <c r="F20" s="6"/>
      <c r="G20" s="8"/>
      <c r="H20" s="6"/>
      <c r="I20" s="8"/>
    </row>
    <row r="21" spans="1:16" ht="38.25">
      <c r="A21" s="5">
        <v>4</v>
      </c>
      <c r="B21" s="5" t="s">
        <v>48</v>
      </c>
      <c r="C21" s="5" t="s">
        <v>99</v>
      </c>
      <c r="D21" s="5" t="s">
        <v>50</v>
      </c>
      <c r="E21" s="5" t="s">
        <v>100</v>
      </c>
      <c r="F21" s="5" t="s">
        <v>101</v>
      </c>
      <c r="G21" s="7">
        <v>5.87</v>
      </c>
      <c r="H21" s="10"/>
      <c r="I21" s="9">
        <f>ROUND((H21*G21),2)</f>
        <v>0</v>
      </c>
      <c r="O21">
        <f>rekapitulace!H8</f>
        <v>21</v>
      </c>
      <c r="P21">
        <f>O21/100*I21</f>
        <v>0</v>
      </c>
    </row>
    <row r="22" ht="12.75">
      <c r="E22" s="12" t="s">
        <v>102</v>
      </c>
    </row>
    <row r="23" spans="1:16" ht="12.75" customHeight="1">
      <c r="A23" s="11"/>
      <c r="B23" s="11"/>
      <c r="C23" s="11" t="s">
        <v>22</v>
      </c>
      <c r="D23" s="11"/>
      <c r="E23" s="11" t="s">
        <v>98</v>
      </c>
      <c r="F23" s="11"/>
      <c r="G23" s="11"/>
      <c r="H23" s="11"/>
      <c r="I23" s="11">
        <f>SUM(I21:I22)</f>
        <v>0</v>
      </c>
      <c r="P23">
        <f>ROUND(SUM(P21:P22),2)</f>
        <v>0</v>
      </c>
    </row>
    <row r="25" spans="1:9" ht="12.75" customHeight="1">
      <c r="A25" s="6"/>
      <c r="B25" s="6"/>
      <c r="C25" s="6" t="s">
        <v>45</v>
      </c>
      <c r="D25" s="6"/>
      <c r="E25" s="6" t="s">
        <v>103</v>
      </c>
      <c r="F25" s="6"/>
      <c r="G25" s="8"/>
      <c r="H25" s="6"/>
      <c r="I25" s="8"/>
    </row>
    <row r="26" spans="1:16" ht="25.5">
      <c r="A26" s="5">
        <v>5</v>
      </c>
      <c r="B26" s="5" t="s">
        <v>48</v>
      </c>
      <c r="C26" s="5" t="s">
        <v>104</v>
      </c>
      <c r="D26" s="5" t="s">
        <v>50</v>
      </c>
      <c r="E26" s="5" t="s">
        <v>105</v>
      </c>
      <c r="F26" s="5" t="s">
        <v>106</v>
      </c>
      <c r="G26" s="7">
        <v>12.95</v>
      </c>
      <c r="H26" s="10"/>
      <c r="I26" s="9">
        <f>ROUND((H26*G26),2)</f>
        <v>0</v>
      </c>
      <c r="O26">
        <f>rekapitulace!H8</f>
        <v>21</v>
      </c>
      <c r="P26">
        <f>O26/100*I26</f>
        <v>0</v>
      </c>
    </row>
    <row r="27" ht="12.75">
      <c r="E27" s="12" t="s">
        <v>107</v>
      </c>
    </row>
    <row r="28" spans="1:16" ht="25.5">
      <c r="A28" s="5">
        <v>6</v>
      </c>
      <c r="B28" s="5" t="s">
        <v>48</v>
      </c>
      <c r="C28" s="5" t="s">
        <v>108</v>
      </c>
      <c r="D28" s="5" t="s">
        <v>50</v>
      </c>
      <c r="E28" s="5" t="s">
        <v>109</v>
      </c>
      <c r="F28" s="5" t="s">
        <v>101</v>
      </c>
      <c r="G28" s="7">
        <v>10.692</v>
      </c>
      <c r="H28" s="10"/>
      <c r="I28" s="9">
        <f>ROUND((H28*G28),2)</f>
        <v>0</v>
      </c>
      <c r="O28">
        <f>rekapitulace!H8</f>
        <v>21</v>
      </c>
      <c r="P28">
        <f>O28/100*I28</f>
        <v>0</v>
      </c>
    </row>
    <row r="29" ht="12.75">
      <c r="E29" s="12" t="s">
        <v>110</v>
      </c>
    </row>
    <row r="30" spans="1:16" ht="25.5">
      <c r="A30" s="5">
        <v>7</v>
      </c>
      <c r="B30" s="5" t="s">
        <v>48</v>
      </c>
      <c r="C30" s="5" t="s">
        <v>111</v>
      </c>
      <c r="D30" s="5" t="s">
        <v>50</v>
      </c>
      <c r="E30" s="5" t="s">
        <v>112</v>
      </c>
      <c r="F30" s="5" t="s">
        <v>101</v>
      </c>
      <c r="G30" s="7">
        <v>3.227</v>
      </c>
      <c r="H30" s="10"/>
      <c r="I30" s="9">
        <f>ROUND((H30*G30),2)</f>
        <v>0</v>
      </c>
      <c r="O30">
        <f>rekapitulace!H8</f>
        <v>21</v>
      </c>
      <c r="P30">
        <f>O30/100*I30</f>
        <v>0</v>
      </c>
    </row>
    <row r="31" ht="12.75">
      <c r="E31" s="12" t="s">
        <v>113</v>
      </c>
    </row>
    <row r="32" spans="1:16" ht="38.25">
      <c r="A32" s="5">
        <v>8</v>
      </c>
      <c r="B32" s="5" t="s">
        <v>48</v>
      </c>
      <c r="C32" s="5" t="s">
        <v>114</v>
      </c>
      <c r="D32" s="5" t="s">
        <v>50</v>
      </c>
      <c r="E32" s="5" t="s">
        <v>115</v>
      </c>
      <c r="F32" s="5" t="s">
        <v>91</v>
      </c>
      <c r="G32" s="7">
        <v>0.28</v>
      </c>
      <c r="H32" s="10"/>
      <c r="I32" s="9">
        <f>ROUND((H32*G32),2)</f>
        <v>0</v>
      </c>
      <c r="O32">
        <f>rekapitulace!H8</f>
        <v>21</v>
      </c>
      <c r="P32">
        <f>O32/100*I32</f>
        <v>0</v>
      </c>
    </row>
    <row r="33" ht="12.75">
      <c r="E33" s="12" t="s">
        <v>116</v>
      </c>
    </row>
    <row r="34" spans="1:16" ht="38.25">
      <c r="A34" s="5">
        <v>9</v>
      </c>
      <c r="B34" s="5" t="s">
        <v>48</v>
      </c>
      <c r="C34" s="5" t="s">
        <v>117</v>
      </c>
      <c r="D34" s="5" t="s">
        <v>50</v>
      </c>
      <c r="E34" s="5" t="s">
        <v>118</v>
      </c>
      <c r="F34" s="5" t="s">
        <v>106</v>
      </c>
      <c r="G34" s="7">
        <v>4.8</v>
      </c>
      <c r="H34" s="10"/>
      <c r="I34" s="9">
        <f>ROUND((H34*G34),2)</f>
        <v>0</v>
      </c>
      <c r="O34">
        <f>rekapitulace!H8</f>
        <v>21</v>
      </c>
      <c r="P34">
        <f>O34/100*I34</f>
        <v>0</v>
      </c>
    </row>
    <row r="35" spans="1:16" ht="25.5">
      <c r="A35" s="5">
        <v>10</v>
      </c>
      <c r="B35" s="5" t="s">
        <v>48</v>
      </c>
      <c r="C35" s="5" t="s">
        <v>119</v>
      </c>
      <c r="D35" s="5" t="s">
        <v>50</v>
      </c>
      <c r="E35" s="5" t="s">
        <v>120</v>
      </c>
      <c r="F35" s="5" t="s">
        <v>101</v>
      </c>
      <c r="G35" s="7">
        <v>0.593</v>
      </c>
      <c r="H35" s="10"/>
      <c r="I35" s="9">
        <f>ROUND((H35*G35),2)</f>
        <v>0</v>
      </c>
      <c r="O35">
        <f>rekapitulace!H8</f>
        <v>21</v>
      </c>
      <c r="P35">
        <f>O35/100*I35</f>
        <v>0</v>
      </c>
    </row>
    <row r="36" ht="12.75">
      <c r="E36" s="12" t="s">
        <v>121</v>
      </c>
    </row>
    <row r="37" spans="1:16" ht="38.25">
      <c r="A37" s="5">
        <v>11</v>
      </c>
      <c r="B37" s="5" t="s">
        <v>48</v>
      </c>
      <c r="C37" s="5" t="s">
        <v>122</v>
      </c>
      <c r="D37" s="5" t="s">
        <v>50</v>
      </c>
      <c r="E37" s="5" t="s">
        <v>123</v>
      </c>
      <c r="F37" s="5" t="s">
        <v>124</v>
      </c>
      <c r="G37" s="7">
        <v>10.483</v>
      </c>
      <c r="H37" s="10"/>
      <c r="I37" s="9">
        <f>ROUND((H37*G37),2)</f>
        <v>0</v>
      </c>
      <c r="O37">
        <f>rekapitulace!H8</f>
        <v>21</v>
      </c>
      <c r="P37">
        <f>O37/100*I37</f>
        <v>0</v>
      </c>
    </row>
    <row r="38" ht="12.75">
      <c r="E38" s="12" t="s">
        <v>125</v>
      </c>
    </row>
    <row r="39" spans="1:16" ht="12.75" customHeight="1">
      <c r="A39" s="11"/>
      <c r="B39" s="11"/>
      <c r="C39" s="11" t="s">
        <v>45</v>
      </c>
      <c r="D39" s="11"/>
      <c r="E39" s="11" t="s">
        <v>103</v>
      </c>
      <c r="F39" s="11"/>
      <c r="G39" s="11"/>
      <c r="H39" s="11"/>
      <c r="I39" s="11">
        <f>SUM(I26:I38)</f>
        <v>0</v>
      </c>
      <c r="P39">
        <f>ROUND(SUM(P26:P38),2)</f>
        <v>0</v>
      </c>
    </row>
    <row r="41" spans="1:16" ht="12.75" customHeight="1">
      <c r="A41" s="11"/>
      <c r="B41" s="11"/>
      <c r="C41" s="11"/>
      <c r="D41" s="11"/>
      <c r="E41" s="11" t="s">
        <v>84</v>
      </c>
      <c r="F41" s="11"/>
      <c r="G41" s="11"/>
      <c r="H41" s="11"/>
      <c r="I41" s="11">
        <f>+I18+I23+I39</f>
        <v>0</v>
      </c>
      <c r="P41">
        <f>+P18+P23+P39</f>
        <v>0</v>
      </c>
    </row>
  </sheetData>
  <sheetProtection formatColumns="0"/>
  <mergeCells count="8">
    <mergeCell ref="F8:F9"/>
    <mergeCell ref="G8:G9"/>
    <mergeCell ref="H8:I8"/>
    <mergeCell ref="A8:A9"/>
    <mergeCell ref="B8:B9"/>
    <mergeCell ref="C8:C9"/>
    <mergeCell ref="D8:D9"/>
    <mergeCell ref="E8:E9"/>
  </mergeCells>
  <printOptions/>
  <pageMargins left="0.393700787401575" right="0.393700787401575" top="0.590551181102362" bottom="0.590551181102362" header="0.393700787401575" footer="0.393700787401575"/>
  <pageSetup cellComments="atEnd" fitToHeight="0" fitToWidth="1" horizontalDpi="600" verticalDpi="600" orientation="landscape" paperSize="9" scale="88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0"/>
  <sheetViews>
    <sheetView tabSelected="1" workbookViewId="0" topLeftCell="A1">
      <pane ySplit="10" topLeftCell="A11" activePane="bottomLeft" state="frozen"/>
      <selection pane="topLeft" activeCell="D11" sqref="D11"/>
      <selection pane="bottomLeft" activeCell="E12" sqref="E12"/>
    </sheetView>
  </sheetViews>
  <sheetFormatPr defaultColWidth="9.140625" defaultRowHeight="12.75" customHeight="1"/>
  <cols>
    <col min="1" max="1" width="6.7109375" style="0" customWidth="1"/>
    <col min="2" max="2" width="12.140625" style="0" customWidth="1"/>
    <col min="3" max="3" width="9.00390625" style="0" customWidth="1"/>
    <col min="4" max="4" width="7.7109375" style="0" customWidth="1"/>
    <col min="5" max="5" width="75.7109375" style="0" customWidth="1"/>
    <col min="6" max="6" width="9.00390625" style="0" customWidth="1"/>
    <col min="7" max="7" width="11.57421875" style="0" customWidth="1"/>
    <col min="8" max="8" width="14.00390625" style="0" customWidth="1"/>
    <col min="9" max="9" width="15.421875" style="0" customWidth="1"/>
    <col min="15" max="16" width="9.140625" style="0" hidden="1" customWidth="1"/>
  </cols>
  <sheetData>
    <row r="1" ht="12.75" customHeight="1">
      <c r="A1" s="4" t="s">
        <v>13</v>
      </c>
    </row>
    <row r="2" ht="12.75" customHeight="1">
      <c r="C2" s="1" t="s">
        <v>14</v>
      </c>
    </row>
    <row r="4" spans="1:5" ht="12.75" customHeight="1">
      <c r="A4" t="s">
        <v>15</v>
      </c>
      <c r="C4" s="4" t="s">
        <v>18</v>
      </c>
      <c r="D4" s="4"/>
      <c r="E4" s="4" t="s">
        <v>19</v>
      </c>
    </row>
    <row r="5" spans="1:5" ht="12.75" customHeight="1">
      <c r="A5" t="s">
        <v>16</v>
      </c>
      <c r="C5" s="4" t="s">
        <v>126</v>
      </c>
      <c r="D5" s="4"/>
      <c r="E5" s="4" t="s">
        <v>127</v>
      </c>
    </row>
    <row r="6" spans="1:5" ht="12.75" customHeight="1">
      <c r="A6" t="s">
        <v>17</v>
      </c>
      <c r="C6" s="4" t="s">
        <v>22</v>
      </c>
      <c r="D6" s="4"/>
      <c r="E6" s="4" t="s">
        <v>23</v>
      </c>
    </row>
    <row r="7" spans="1:5" ht="12.75" customHeight="1">
      <c r="A7" t="s">
        <v>24</v>
      </c>
      <c r="C7" s="4" t="s">
        <v>25</v>
      </c>
      <c r="D7" s="4" t="s">
        <v>26</v>
      </c>
      <c r="E7" s="4"/>
    </row>
    <row r="8" spans="1:16" s="13" customFormat="1" ht="12.75" customHeight="1">
      <c r="A8" s="28" t="s">
        <v>27</v>
      </c>
      <c r="B8" s="28" t="s">
        <v>28</v>
      </c>
      <c r="C8" s="28" t="s">
        <v>29</v>
      </c>
      <c r="D8" s="28" t="s">
        <v>30</v>
      </c>
      <c r="E8" s="28" t="s">
        <v>31</v>
      </c>
      <c r="F8" s="28" t="s">
        <v>32</v>
      </c>
      <c r="G8" s="28" t="s">
        <v>33</v>
      </c>
      <c r="H8" s="28" t="s">
        <v>34</v>
      </c>
      <c r="I8" s="28"/>
      <c r="O8" s="13" t="s">
        <v>37</v>
      </c>
      <c r="P8" s="13" t="s">
        <v>11</v>
      </c>
    </row>
    <row r="9" spans="1:15" s="13" customFormat="1" ht="12.75">
      <c r="A9" s="28"/>
      <c r="B9" s="28"/>
      <c r="C9" s="28"/>
      <c r="D9" s="28"/>
      <c r="E9" s="28"/>
      <c r="F9" s="28"/>
      <c r="G9" s="28"/>
      <c r="H9" s="14" t="s">
        <v>35</v>
      </c>
      <c r="I9" s="14" t="s">
        <v>36</v>
      </c>
      <c r="O9" s="13" t="s">
        <v>11</v>
      </c>
    </row>
    <row r="10" spans="1:9" s="13" customFormat="1" ht="12.75">
      <c r="A10" s="14" t="s">
        <v>22</v>
      </c>
      <c r="B10" s="14" t="s">
        <v>38</v>
      </c>
      <c r="C10" s="14" t="s">
        <v>39</v>
      </c>
      <c r="D10" s="14" t="s">
        <v>40</v>
      </c>
      <c r="E10" s="14" t="s">
        <v>41</v>
      </c>
      <c r="F10" s="14" t="s">
        <v>42</v>
      </c>
      <c r="G10" s="14" t="s">
        <v>43</v>
      </c>
      <c r="H10" s="14" t="s">
        <v>44</v>
      </c>
      <c r="I10" s="14" t="s">
        <v>45</v>
      </c>
    </row>
    <row r="11" spans="1:9" ht="12.75" customHeight="1">
      <c r="A11" s="6"/>
      <c r="B11" s="6"/>
      <c r="C11" s="6" t="s">
        <v>88</v>
      </c>
      <c r="D11" s="6"/>
      <c r="E11" s="6" t="s">
        <v>87</v>
      </c>
      <c r="F11" s="6"/>
      <c r="G11" s="8"/>
      <c r="H11" s="6"/>
      <c r="I11" s="8"/>
    </row>
    <row r="12" spans="1:16" ht="63.75">
      <c r="A12" s="5">
        <v>1</v>
      </c>
      <c r="B12" s="5" t="s">
        <v>48</v>
      </c>
      <c r="C12" s="5" t="s">
        <v>128</v>
      </c>
      <c r="D12" s="5" t="s">
        <v>50</v>
      </c>
      <c r="E12" s="5" t="s">
        <v>291</v>
      </c>
      <c r="F12" s="5" t="s">
        <v>51</v>
      </c>
      <c r="G12" s="7">
        <v>1</v>
      </c>
      <c r="H12" s="10"/>
      <c r="I12" s="9">
        <f>ROUND((H12*G12),2)</f>
        <v>0</v>
      </c>
      <c r="O12">
        <f>rekapitulace!H8</f>
        <v>21</v>
      </c>
      <c r="P12">
        <f>O12/100*I12</f>
        <v>0</v>
      </c>
    </row>
    <row r="13" spans="1:16" ht="12.75" customHeight="1">
      <c r="A13" s="11"/>
      <c r="B13" s="11"/>
      <c r="C13" s="11" t="s">
        <v>88</v>
      </c>
      <c r="D13" s="11"/>
      <c r="E13" s="11" t="s">
        <v>87</v>
      </c>
      <c r="F13" s="11"/>
      <c r="G13" s="11"/>
      <c r="H13" s="11"/>
      <c r="I13" s="11">
        <f>SUM(I12:I12)</f>
        <v>0</v>
      </c>
      <c r="P13">
        <f>ROUND(SUM(P12:P12),2)</f>
        <v>0</v>
      </c>
    </row>
    <row r="15" spans="1:9" ht="12.75" customHeight="1">
      <c r="A15" s="6"/>
      <c r="B15" s="6"/>
      <c r="C15" s="6" t="s">
        <v>45</v>
      </c>
      <c r="D15" s="6"/>
      <c r="E15" s="6" t="s">
        <v>103</v>
      </c>
      <c r="F15" s="6"/>
      <c r="G15" s="8"/>
      <c r="H15" s="6"/>
      <c r="I15" s="8"/>
    </row>
    <row r="16" spans="1:16" ht="25.5">
      <c r="A16" s="5">
        <v>2</v>
      </c>
      <c r="B16" s="5" t="s">
        <v>48</v>
      </c>
      <c r="C16" s="5" t="s">
        <v>129</v>
      </c>
      <c r="D16" s="5" t="s">
        <v>50</v>
      </c>
      <c r="E16" s="5" t="s">
        <v>130</v>
      </c>
      <c r="F16" s="5" t="s">
        <v>52</v>
      </c>
      <c r="G16" s="7">
        <v>2</v>
      </c>
      <c r="H16" s="10"/>
      <c r="I16" s="9">
        <f>ROUND((H16*G16),2)</f>
        <v>0</v>
      </c>
      <c r="O16">
        <f>rekapitulace!H8</f>
        <v>21</v>
      </c>
      <c r="P16">
        <f>O16/100*I16</f>
        <v>0</v>
      </c>
    </row>
    <row r="17" spans="1:16" ht="38.25">
      <c r="A17" s="5">
        <v>3</v>
      </c>
      <c r="B17" s="5" t="s">
        <v>48</v>
      </c>
      <c r="C17" s="5" t="s">
        <v>131</v>
      </c>
      <c r="D17" s="5" t="s">
        <v>50</v>
      </c>
      <c r="E17" s="5" t="s">
        <v>132</v>
      </c>
      <c r="F17" s="5" t="s">
        <v>52</v>
      </c>
      <c r="G17" s="7">
        <v>2</v>
      </c>
      <c r="H17" s="10"/>
      <c r="I17" s="9">
        <f>ROUND((H17*G17),2)</f>
        <v>0</v>
      </c>
      <c r="O17">
        <f>rekapitulace!H8</f>
        <v>21</v>
      </c>
      <c r="P17">
        <f>O17/100*I17</f>
        <v>0</v>
      </c>
    </row>
    <row r="18" spans="1:16" ht="12.75" customHeight="1">
      <c r="A18" s="11"/>
      <c r="B18" s="11"/>
      <c r="C18" s="11" t="s">
        <v>45</v>
      </c>
      <c r="D18" s="11"/>
      <c r="E18" s="11" t="s">
        <v>103</v>
      </c>
      <c r="F18" s="11"/>
      <c r="G18" s="11"/>
      <c r="H18" s="11"/>
      <c r="I18" s="11">
        <f>SUM(I16:I17)</f>
        <v>0</v>
      </c>
      <c r="P18">
        <f>ROUND(SUM(P16:P17),2)</f>
        <v>0</v>
      </c>
    </row>
    <row r="20" spans="1:16" ht="12.75" customHeight="1">
      <c r="A20" s="11"/>
      <c r="B20" s="11"/>
      <c r="C20" s="11"/>
      <c r="D20" s="11"/>
      <c r="E20" s="11" t="s">
        <v>84</v>
      </c>
      <c r="F20" s="11"/>
      <c r="G20" s="11"/>
      <c r="H20" s="11"/>
      <c r="I20" s="11">
        <f>+I13+I18</f>
        <v>0</v>
      </c>
      <c r="P20">
        <f>+P13+P18</f>
        <v>0</v>
      </c>
    </row>
  </sheetData>
  <sheetProtection formatColumns="0"/>
  <mergeCells count="8">
    <mergeCell ref="F8:F9"/>
    <mergeCell ref="G8:G9"/>
    <mergeCell ref="H8:I8"/>
    <mergeCell ref="A8:A9"/>
    <mergeCell ref="B8:B9"/>
    <mergeCell ref="C8:C9"/>
    <mergeCell ref="D8:D9"/>
    <mergeCell ref="E8:E9"/>
  </mergeCells>
  <printOptions/>
  <pageMargins left="0.393700787401575" right="0.393700787401575" top="0.590551181102362" bottom="0.590551181102362" header="0.393700787401575" footer="0.393700787401575"/>
  <pageSetup cellComments="atEnd" fitToHeight="0" fitToWidth="1" horizontalDpi="600" verticalDpi="600" orientation="landscape" paperSize="9" scale="88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35"/>
  <sheetViews>
    <sheetView workbookViewId="0" topLeftCell="A1">
      <pane ySplit="10" topLeftCell="A114" activePane="bottomLeft" state="frozen"/>
      <selection pane="topLeft" activeCell="D11" sqref="D11"/>
      <selection pane="bottomLeft" activeCell="D11" sqref="D11"/>
    </sheetView>
  </sheetViews>
  <sheetFormatPr defaultColWidth="9.140625" defaultRowHeight="12.75" customHeight="1"/>
  <cols>
    <col min="1" max="1" width="6.7109375" style="0" customWidth="1"/>
    <col min="2" max="2" width="12.140625" style="0" customWidth="1"/>
    <col min="3" max="3" width="9.00390625" style="0" customWidth="1"/>
    <col min="4" max="4" width="7.7109375" style="0" customWidth="1"/>
    <col min="5" max="5" width="75.7109375" style="0" customWidth="1"/>
    <col min="6" max="6" width="9.00390625" style="0" customWidth="1"/>
    <col min="7" max="7" width="11.57421875" style="0" customWidth="1"/>
    <col min="8" max="8" width="14.00390625" style="0" customWidth="1"/>
    <col min="9" max="9" width="15.421875" style="0" customWidth="1"/>
    <col min="15" max="16" width="9.140625" style="0" hidden="1" customWidth="1"/>
  </cols>
  <sheetData>
    <row r="1" ht="12.75" customHeight="1">
      <c r="A1" s="4" t="s">
        <v>13</v>
      </c>
    </row>
    <row r="2" ht="12.75" customHeight="1">
      <c r="C2" s="1" t="s">
        <v>14</v>
      </c>
    </row>
    <row r="4" spans="1:5" ht="12.75" customHeight="1">
      <c r="A4" t="s">
        <v>15</v>
      </c>
      <c r="C4" s="4" t="s">
        <v>18</v>
      </c>
      <c r="D4" s="4"/>
      <c r="E4" s="4" t="s">
        <v>19</v>
      </c>
    </row>
    <row r="5" spans="1:5" ht="12.75" customHeight="1">
      <c r="A5" t="s">
        <v>16</v>
      </c>
      <c r="C5" s="4" t="s">
        <v>133</v>
      </c>
      <c r="D5" s="4"/>
      <c r="E5" s="4" t="s">
        <v>287</v>
      </c>
    </row>
    <row r="6" spans="1:5" ht="12.75" customHeight="1">
      <c r="A6" t="s">
        <v>17</v>
      </c>
      <c r="C6" s="4" t="s">
        <v>22</v>
      </c>
      <c r="D6" s="4"/>
      <c r="E6" s="4" t="s">
        <v>23</v>
      </c>
    </row>
    <row r="7" spans="1:5" ht="12.75" customHeight="1">
      <c r="A7" t="s">
        <v>24</v>
      </c>
      <c r="C7" s="4" t="s">
        <v>25</v>
      </c>
      <c r="D7" s="4" t="s">
        <v>26</v>
      </c>
      <c r="E7" s="4"/>
    </row>
    <row r="8" spans="1:16" s="13" customFormat="1" ht="12.75" customHeight="1">
      <c r="A8" s="28" t="s">
        <v>27</v>
      </c>
      <c r="B8" s="28" t="s">
        <v>28</v>
      </c>
      <c r="C8" s="28" t="s">
        <v>29</v>
      </c>
      <c r="D8" s="28" t="s">
        <v>30</v>
      </c>
      <c r="E8" s="28" t="s">
        <v>31</v>
      </c>
      <c r="F8" s="28" t="s">
        <v>32</v>
      </c>
      <c r="G8" s="28" t="s">
        <v>33</v>
      </c>
      <c r="H8" s="28" t="s">
        <v>34</v>
      </c>
      <c r="I8" s="28"/>
      <c r="O8" s="13" t="s">
        <v>37</v>
      </c>
      <c r="P8" s="13" t="s">
        <v>11</v>
      </c>
    </row>
    <row r="9" spans="1:15" s="13" customFormat="1" ht="12.75">
      <c r="A9" s="28"/>
      <c r="B9" s="28"/>
      <c r="C9" s="28"/>
      <c r="D9" s="28"/>
      <c r="E9" s="28"/>
      <c r="F9" s="28"/>
      <c r="G9" s="28"/>
      <c r="H9" s="14" t="s">
        <v>35</v>
      </c>
      <c r="I9" s="14" t="s">
        <v>36</v>
      </c>
      <c r="O9" s="13" t="s">
        <v>11</v>
      </c>
    </row>
    <row r="10" spans="1:9" s="13" customFormat="1" ht="12.75">
      <c r="A10" s="14" t="s">
        <v>22</v>
      </c>
      <c r="B10" s="14" t="s">
        <v>38</v>
      </c>
      <c r="C10" s="14" t="s">
        <v>39</v>
      </c>
      <c r="D10" s="14" t="s">
        <v>40</v>
      </c>
      <c r="E10" s="14" t="s">
        <v>41</v>
      </c>
      <c r="F10" s="14" t="s">
        <v>42</v>
      </c>
      <c r="G10" s="14" t="s">
        <v>43</v>
      </c>
      <c r="H10" s="14" t="s">
        <v>44</v>
      </c>
      <c r="I10" s="14" t="s">
        <v>45</v>
      </c>
    </row>
    <row r="11" spans="1:9" ht="12.75" customHeight="1">
      <c r="A11" s="6"/>
      <c r="B11" s="6"/>
      <c r="C11" s="6" t="s">
        <v>88</v>
      </c>
      <c r="D11" s="6"/>
      <c r="E11" s="6" t="s">
        <v>87</v>
      </c>
      <c r="F11" s="6"/>
      <c r="G11" s="8"/>
      <c r="H11" s="6"/>
      <c r="I11" s="8"/>
    </row>
    <row r="12" spans="1:16" ht="25.5">
      <c r="A12" s="5">
        <v>1</v>
      </c>
      <c r="B12" s="5" t="s">
        <v>48</v>
      </c>
      <c r="C12" s="5" t="s">
        <v>89</v>
      </c>
      <c r="D12" s="5" t="s">
        <v>64</v>
      </c>
      <c r="E12" s="5" t="s">
        <v>134</v>
      </c>
      <c r="F12" s="5" t="s">
        <v>91</v>
      </c>
      <c r="G12" s="7">
        <v>229.361</v>
      </c>
      <c r="H12" s="10"/>
      <c r="I12" s="9">
        <f>ROUND((H12*G12),2)</f>
        <v>0</v>
      </c>
      <c r="O12">
        <f>rekapitulace!H8</f>
        <v>21</v>
      </c>
      <c r="P12">
        <f>O12/100*I12</f>
        <v>0</v>
      </c>
    </row>
    <row r="13" ht="102">
      <c r="E13" s="12" t="s">
        <v>135</v>
      </c>
    </row>
    <row r="14" spans="1:16" ht="25.5">
      <c r="A14" s="5">
        <v>2</v>
      </c>
      <c r="B14" s="5" t="s">
        <v>48</v>
      </c>
      <c r="C14" s="5" t="s">
        <v>89</v>
      </c>
      <c r="D14" s="5" t="s">
        <v>66</v>
      </c>
      <c r="E14" s="5" t="s">
        <v>136</v>
      </c>
      <c r="F14" s="5" t="s">
        <v>91</v>
      </c>
      <c r="G14" s="7">
        <v>1.503</v>
      </c>
      <c r="H14" s="10"/>
      <c r="I14" s="9">
        <f>ROUND((H14*G14),2)</f>
        <v>0</v>
      </c>
      <c r="O14">
        <f>rekapitulace!H8</f>
        <v>21</v>
      </c>
      <c r="P14">
        <f>O14/100*I14</f>
        <v>0</v>
      </c>
    </row>
    <row r="15" ht="38.25">
      <c r="E15" s="12" t="s">
        <v>137</v>
      </c>
    </row>
    <row r="16" spans="1:16" ht="12.75" customHeight="1">
      <c r="A16" s="11"/>
      <c r="B16" s="11"/>
      <c r="C16" s="11" t="s">
        <v>88</v>
      </c>
      <c r="D16" s="11"/>
      <c r="E16" s="11" t="s">
        <v>87</v>
      </c>
      <c r="F16" s="11"/>
      <c r="G16" s="11"/>
      <c r="H16" s="11"/>
      <c r="I16" s="11">
        <f>SUM(I12:I15)</f>
        <v>0</v>
      </c>
      <c r="P16">
        <f>ROUND(SUM(P12:P15),2)</f>
        <v>0</v>
      </c>
    </row>
    <row r="18" spans="1:9" ht="12.75" customHeight="1">
      <c r="A18" s="6"/>
      <c r="B18" s="6"/>
      <c r="C18" s="6" t="s">
        <v>22</v>
      </c>
      <c r="D18" s="6"/>
      <c r="E18" s="6" t="s">
        <v>98</v>
      </c>
      <c r="F18" s="6"/>
      <c r="G18" s="8"/>
      <c r="H18" s="6"/>
      <c r="I18" s="8"/>
    </row>
    <row r="19" spans="1:16" ht="38.25">
      <c r="A19" s="5">
        <v>3</v>
      </c>
      <c r="B19" s="5" t="s">
        <v>48</v>
      </c>
      <c r="C19" s="5" t="s">
        <v>138</v>
      </c>
      <c r="D19" s="5" t="s">
        <v>50</v>
      </c>
      <c r="E19" s="5" t="s">
        <v>139</v>
      </c>
      <c r="F19" s="5" t="s">
        <v>101</v>
      </c>
      <c r="G19" s="7">
        <v>0.683</v>
      </c>
      <c r="H19" s="10"/>
      <c r="I19" s="9">
        <f>ROUND((H19*G19),2)</f>
        <v>0</v>
      </c>
      <c r="O19">
        <f>rekapitulace!H8</f>
        <v>21</v>
      </c>
      <c r="P19">
        <f>O19/100*I19</f>
        <v>0</v>
      </c>
    </row>
    <row r="20" ht="12.75">
      <c r="E20" s="12" t="s">
        <v>140</v>
      </c>
    </row>
    <row r="21" spans="1:16" ht="38.25">
      <c r="A21" s="5">
        <v>4</v>
      </c>
      <c r="B21" s="5" t="s">
        <v>48</v>
      </c>
      <c r="C21" s="5" t="s">
        <v>141</v>
      </c>
      <c r="D21" s="5" t="s">
        <v>50</v>
      </c>
      <c r="E21" s="5" t="s">
        <v>142</v>
      </c>
      <c r="F21" s="5" t="s">
        <v>143</v>
      </c>
      <c r="G21" s="7">
        <v>75.13</v>
      </c>
      <c r="H21" s="10"/>
      <c r="I21" s="9">
        <f>ROUND((H21*G21),2)</f>
        <v>0</v>
      </c>
      <c r="O21">
        <f>rekapitulace!H8</f>
        <v>21</v>
      </c>
      <c r="P21">
        <f>O21/100*I21</f>
        <v>0</v>
      </c>
    </row>
    <row r="22" ht="12.75">
      <c r="E22" s="12" t="s">
        <v>144</v>
      </c>
    </row>
    <row r="23" spans="1:16" ht="38.25">
      <c r="A23" s="5">
        <v>5</v>
      </c>
      <c r="B23" s="5" t="s">
        <v>48</v>
      </c>
      <c r="C23" s="5" t="s">
        <v>145</v>
      </c>
      <c r="D23" s="5" t="s">
        <v>50</v>
      </c>
      <c r="E23" s="5" t="s">
        <v>146</v>
      </c>
      <c r="F23" s="5" t="s">
        <v>101</v>
      </c>
      <c r="G23" s="7">
        <v>1.45</v>
      </c>
      <c r="H23" s="10"/>
      <c r="I23" s="9">
        <f>ROUND((H23*G23),2)</f>
        <v>0</v>
      </c>
      <c r="O23">
        <f>rekapitulace!H8</f>
        <v>21</v>
      </c>
      <c r="P23">
        <f>O23/100*I23</f>
        <v>0</v>
      </c>
    </row>
    <row r="24" ht="12.75">
      <c r="E24" s="12" t="s">
        <v>147</v>
      </c>
    </row>
    <row r="25" spans="1:16" ht="25.5">
      <c r="A25" s="5">
        <v>6</v>
      </c>
      <c r="B25" s="5" t="s">
        <v>48</v>
      </c>
      <c r="C25" s="5" t="s">
        <v>148</v>
      </c>
      <c r="D25" s="5" t="s">
        <v>50</v>
      </c>
      <c r="E25" s="5" t="s">
        <v>149</v>
      </c>
      <c r="F25" s="5" t="s">
        <v>150</v>
      </c>
      <c r="G25" s="7">
        <v>1680</v>
      </c>
      <c r="H25" s="10"/>
      <c r="I25" s="9">
        <f>ROUND((H25*G25),2)</f>
        <v>0</v>
      </c>
      <c r="O25">
        <f>rekapitulace!H8</f>
        <v>21</v>
      </c>
      <c r="P25">
        <f>O25/100*I25</f>
        <v>0</v>
      </c>
    </row>
    <row r="26" ht="12.75">
      <c r="E26" s="12" t="s">
        <v>151</v>
      </c>
    </row>
    <row r="27" spans="1:16" ht="25.5">
      <c r="A27" s="5">
        <v>7</v>
      </c>
      <c r="B27" s="5" t="s">
        <v>48</v>
      </c>
      <c r="C27" s="5" t="s">
        <v>152</v>
      </c>
      <c r="D27" s="5" t="s">
        <v>50</v>
      </c>
      <c r="E27" s="5" t="s">
        <v>153</v>
      </c>
      <c r="F27" s="5" t="s">
        <v>106</v>
      </c>
      <c r="G27" s="7">
        <v>10</v>
      </c>
      <c r="H27" s="10"/>
      <c r="I27" s="9">
        <f>ROUND((H27*G27),2)</f>
        <v>0</v>
      </c>
      <c r="O27">
        <f>rekapitulace!H8</f>
        <v>21</v>
      </c>
      <c r="P27">
        <f>O27/100*I27</f>
        <v>0</v>
      </c>
    </row>
    <row r="28" spans="1:16" ht="38.25">
      <c r="A28" s="5">
        <v>8</v>
      </c>
      <c r="B28" s="5" t="s">
        <v>48</v>
      </c>
      <c r="C28" s="5" t="s">
        <v>154</v>
      </c>
      <c r="D28" s="5" t="s">
        <v>50</v>
      </c>
      <c r="E28" s="5" t="s">
        <v>155</v>
      </c>
      <c r="F28" s="5" t="s">
        <v>101</v>
      </c>
      <c r="G28" s="7">
        <v>2.27</v>
      </c>
      <c r="H28" s="10"/>
      <c r="I28" s="9">
        <f>ROUND((H28*G28),2)</f>
        <v>0</v>
      </c>
      <c r="O28">
        <f>rekapitulace!H8</f>
        <v>21</v>
      </c>
      <c r="P28">
        <f>O28/100*I28</f>
        <v>0</v>
      </c>
    </row>
    <row r="29" ht="12.75">
      <c r="E29" s="12" t="s">
        <v>156</v>
      </c>
    </row>
    <row r="30" spans="1:16" ht="25.5">
      <c r="A30" s="5">
        <v>9</v>
      </c>
      <c r="B30" s="5" t="s">
        <v>48</v>
      </c>
      <c r="C30" s="5" t="s">
        <v>157</v>
      </c>
      <c r="D30" s="5" t="s">
        <v>50</v>
      </c>
      <c r="E30" s="5" t="s">
        <v>158</v>
      </c>
      <c r="F30" s="5" t="s">
        <v>101</v>
      </c>
      <c r="G30" s="7">
        <v>0.172</v>
      </c>
      <c r="H30" s="10"/>
      <c r="I30" s="9">
        <f>ROUND((H30*G30),2)</f>
        <v>0</v>
      </c>
      <c r="O30">
        <f>rekapitulace!H8</f>
        <v>21</v>
      </c>
      <c r="P30">
        <f>O30/100*I30</f>
        <v>0</v>
      </c>
    </row>
    <row r="31" ht="12.75">
      <c r="E31" s="12" t="s">
        <v>159</v>
      </c>
    </row>
    <row r="32" spans="1:16" ht="38.25">
      <c r="A32" s="5">
        <v>10</v>
      </c>
      <c r="B32" s="5" t="s">
        <v>48</v>
      </c>
      <c r="C32" s="5" t="s">
        <v>160</v>
      </c>
      <c r="D32" s="5" t="s">
        <v>50</v>
      </c>
      <c r="E32" s="5" t="s">
        <v>161</v>
      </c>
      <c r="F32" s="5" t="s">
        <v>101</v>
      </c>
      <c r="G32" s="7">
        <v>15.772</v>
      </c>
      <c r="H32" s="10"/>
      <c r="I32" s="9">
        <f>ROUND((H32*G32),2)</f>
        <v>0</v>
      </c>
      <c r="O32">
        <f>rekapitulace!H8</f>
        <v>21</v>
      </c>
      <c r="P32">
        <f>O32/100*I32</f>
        <v>0</v>
      </c>
    </row>
    <row r="33" ht="12.75">
      <c r="E33" s="12" t="s">
        <v>162</v>
      </c>
    </row>
    <row r="34" spans="1:16" ht="25.5">
      <c r="A34" s="5">
        <v>11</v>
      </c>
      <c r="B34" s="5" t="s">
        <v>48</v>
      </c>
      <c r="C34" s="5" t="s">
        <v>163</v>
      </c>
      <c r="D34" s="5" t="s">
        <v>50</v>
      </c>
      <c r="E34" s="5" t="s">
        <v>164</v>
      </c>
      <c r="F34" s="5" t="s">
        <v>101</v>
      </c>
      <c r="G34" s="7">
        <v>53.602</v>
      </c>
      <c r="H34" s="10"/>
      <c r="I34" s="9">
        <f>ROUND((H34*G34),2)</f>
        <v>0</v>
      </c>
      <c r="O34">
        <f>rekapitulace!H8</f>
        <v>21</v>
      </c>
      <c r="P34">
        <f>O34/100*I34</f>
        <v>0</v>
      </c>
    </row>
    <row r="35" ht="12.75">
      <c r="E35" s="12" t="s">
        <v>165</v>
      </c>
    </row>
    <row r="36" spans="1:16" ht="25.5">
      <c r="A36" s="5">
        <v>12</v>
      </c>
      <c r="B36" s="5" t="s">
        <v>48</v>
      </c>
      <c r="C36" s="5" t="s">
        <v>166</v>
      </c>
      <c r="D36" s="5" t="s">
        <v>50</v>
      </c>
      <c r="E36" s="5" t="s">
        <v>167</v>
      </c>
      <c r="F36" s="5" t="s">
        <v>101</v>
      </c>
      <c r="G36" s="7">
        <v>3.645</v>
      </c>
      <c r="H36" s="10"/>
      <c r="I36" s="9">
        <f>ROUND((H36*G36),2)</f>
        <v>0</v>
      </c>
      <c r="O36">
        <f>rekapitulace!H8</f>
        <v>21</v>
      </c>
      <c r="P36">
        <f>O36/100*I36</f>
        <v>0</v>
      </c>
    </row>
    <row r="37" ht="12.75">
      <c r="E37" s="12" t="s">
        <v>168</v>
      </c>
    </row>
    <row r="38" spans="1:16" ht="25.5">
      <c r="A38" s="5">
        <v>13</v>
      </c>
      <c r="B38" s="5" t="s">
        <v>48</v>
      </c>
      <c r="C38" s="5" t="s">
        <v>169</v>
      </c>
      <c r="D38" s="5" t="s">
        <v>50</v>
      </c>
      <c r="E38" s="5" t="s">
        <v>170</v>
      </c>
      <c r="F38" s="5" t="s">
        <v>101</v>
      </c>
      <c r="G38" s="7">
        <v>6.63</v>
      </c>
      <c r="H38" s="10"/>
      <c r="I38" s="9">
        <f>ROUND((H38*G38),2)</f>
        <v>0</v>
      </c>
      <c r="O38">
        <f>rekapitulace!H8</f>
        <v>21</v>
      </c>
      <c r="P38">
        <f>O38/100*I38</f>
        <v>0</v>
      </c>
    </row>
    <row r="39" ht="12.75">
      <c r="E39" s="12" t="s">
        <v>171</v>
      </c>
    </row>
    <row r="40" spans="1:16" ht="51">
      <c r="A40" s="5">
        <v>14</v>
      </c>
      <c r="B40" s="5" t="s">
        <v>48</v>
      </c>
      <c r="C40" s="5" t="s">
        <v>172</v>
      </c>
      <c r="D40" s="5" t="s">
        <v>50</v>
      </c>
      <c r="E40" s="5" t="s">
        <v>173</v>
      </c>
      <c r="F40" s="5" t="s">
        <v>101</v>
      </c>
      <c r="G40" s="7">
        <v>29.614</v>
      </c>
      <c r="H40" s="10"/>
      <c r="I40" s="9">
        <f>ROUND((H40*G40),2)</f>
        <v>0</v>
      </c>
      <c r="O40">
        <f>rekapitulace!H8</f>
        <v>21</v>
      </c>
      <c r="P40">
        <f>O40/100*I40</f>
        <v>0</v>
      </c>
    </row>
    <row r="41" ht="12.75">
      <c r="E41" s="12" t="s">
        <v>174</v>
      </c>
    </row>
    <row r="42" spans="1:16" ht="25.5">
      <c r="A42" s="5">
        <v>15</v>
      </c>
      <c r="B42" s="5" t="s">
        <v>48</v>
      </c>
      <c r="C42" s="5" t="s">
        <v>175</v>
      </c>
      <c r="D42" s="5" t="s">
        <v>50</v>
      </c>
      <c r="E42" s="5" t="s">
        <v>176</v>
      </c>
      <c r="F42" s="5" t="s">
        <v>124</v>
      </c>
      <c r="G42" s="7">
        <v>40.596</v>
      </c>
      <c r="H42" s="10"/>
      <c r="I42" s="9">
        <f>ROUND((H42*G42),2)</f>
        <v>0</v>
      </c>
      <c r="O42">
        <f>rekapitulace!H8</f>
        <v>21</v>
      </c>
      <c r="P42">
        <f>O42/100*I42</f>
        <v>0</v>
      </c>
    </row>
    <row r="43" ht="12.75">
      <c r="E43" s="12" t="s">
        <v>177</v>
      </c>
    </row>
    <row r="44" spans="1:16" ht="38.25">
      <c r="A44" s="5">
        <v>16</v>
      </c>
      <c r="B44" s="5" t="s">
        <v>48</v>
      </c>
      <c r="C44" s="5" t="s">
        <v>178</v>
      </c>
      <c r="D44" s="5" t="s">
        <v>50</v>
      </c>
      <c r="E44" s="5" t="s">
        <v>179</v>
      </c>
      <c r="F44" s="5" t="s">
        <v>124</v>
      </c>
      <c r="G44" s="7">
        <v>15.133</v>
      </c>
      <c r="H44" s="10"/>
      <c r="I44" s="9">
        <f>ROUND((H44*G44),2)</f>
        <v>0</v>
      </c>
      <c r="O44">
        <f>rekapitulace!H8</f>
        <v>21</v>
      </c>
      <c r="P44">
        <f>O44/100*I44</f>
        <v>0</v>
      </c>
    </row>
    <row r="45" ht="12.75">
      <c r="E45" s="12" t="s">
        <v>180</v>
      </c>
    </row>
    <row r="46" spans="1:16" ht="25.5">
      <c r="A46" s="5">
        <v>17</v>
      </c>
      <c r="B46" s="5" t="s">
        <v>48</v>
      </c>
      <c r="C46" s="5" t="s">
        <v>181</v>
      </c>
      <c r="D46" s="5" t="s">
        <v>50</v>
      </c>
      <c r="E46" s="5" t="s">
        <v>182</v>
      </c>
      <c r="F46" s="5" t="s">
        <v>124</v>
      </c>
      <c r="G46" s="7">
        <v>15.133</v>
      </c>
      <c r="H46" s="10"/>
      <c r="I46" s="9">
        <f>ROUND((H46*G46),2)</f>
        <v>0</v>
      </c>
      <c r="O46">
        <f>rekapitulace!H8</f>
        <v>21</v>
      </c>
      <c r="P46">
        <f>O46/100*I46</f>
        <v>0</v>
      </c>
    </row>
    <row r="47" spans="1:16" ht="12.75" customHeight="1">
      <c r="A47" s="11"/>
      <c r="B47" s="11"/>
      <c r="C47" s="11" t="s">
        <v>22</v>
      </c>
      <c r="D47" s="11"/>
      <c r="E47" s="11" t="s">
        <v>98</v>
      </c>
      <c r="F47" s="11"/>
      <c r="G47" s="11"/>
      <c r="H47" s="11"/>
      <c r="I47" s="11">
        <f>SUM(I19:I46)</f>
        <v>0</v>
      </c>
      <c r="P47">
        <f>ROUND(SUM(P19:P46),2)</f>
        <v>0</v>
      </c>
    </row>
    <row r="49" spans="1:9" ht="12.75" customHeight="1">
      <c r="A49" s="6"/>
      <c r="B49" s="6"/>
      <c r="C49" s="6" t="s">
        <v>38</v>
      </c>
      <c r="D49" s="6"/>
      <c r="E49" s="6" t="s">
        <v>183</v>
      </c>
      <c r="F49" s="6"/>
      <c r="G49" s="8"/>
      <c r="H49" s="6"/>
      <c r="I49" s="8"/>
    </row>
    <row r="50" spans="1:16" ht="38.25">
      <c r="A50" s="5">
        <v>18</v>
      </c>
      <c r="B50" s="5" t="s">
        <v>48</v>
      </c>
      <c r="C50" s="5" t="s">
        <v>184</v>
      </c>
      <c r="D50" s="5" t="s">
        <v>50</v>
      </c>
      <c r="E50" s="5" t="s">
        <v>185</v>
      </c>
      <c r="F50" s="5" t="s">
        <v>106</v>
      </c>
      <c r="G50" s="7">
        <v>8.05</v>
      </c>
      <c r="H50" s="10"/>
      <c r="I50" s="9">
        <f>ROUND((H50*G50),2)</f>
        <v>0</v>
      </c>
      <c r="O50">
        <f>rekapitulace!H8</f>
        <v>21</v>
      </c>
      <c r="P50">
        <f>O50/100*I50</f>
        <v>0</v>
      </c>
    </row>
    <row r="51" ht="12.75">
      <c r="E51" s="12" t="s">
        <v>186</v>
      </c>
    </row>
    <row r="52" spans="1:16" ht="25.5">
      <c r="A52" s="5">
        <v>19</v>
      </c>
      <c r="B52" s="5" t="s">
        <v>48</v>
      </c>
      <c r="C52" s="5" t="s">
        <v>187</v>
      </c>
      <c r="D52" s="5" t="s">
        <v>64</v>
      </c>
      <c r="E52" s="5" t="s">
        <v>188</v>
      </c>
      <c r="F52" s="5" t="s">
        <v>101</v>
      </c>
      <c r="G52" s="7">
        <v>8.367</v>
      </c>
      <c r="H52" s="10"/>
      <c r="I52" s="9">
        <f>ROUND((H52*G52),2)</f>
        <v>0</v>
      </c>
      <c r="O52">
        <f>rekapitulace!H8</f>
        <v>21</v>
      </c>
      <c r="P52">
        <f>O52/100*I52</f>
        <v>0</v>
      </c>
    </row>
    <row r="53" ht="12.75">
      <c r="E53" s="12" t="s">
        <v>189</v>
      </c>
    </row>
    <row r="54" spans="1:16" ht="25.5">
      <c r="A54" s="5">
        <v>20</v>
      </c>
      <c r="B54" s="5" t="s">
        <v>48</v>
      </c>
      <c r="C54" s="5" t="s">
        <v>187</v>
      </c>
      <c r="D54" s="5" t="s">
        <v>66</v>
      </c>
      <c r="E54" s="5" t="s">
        <v>190</v>
      </c>
      <c r="F54" s="5" t="s">
        <v>101</v>
      </c>
      <c r="G54" s="7">
        <v>2.643</v>
      </c>
      <c r="H54" s="10"/>
      <c r="I54" s="9">
        <f>ROUND((H54*G54),2)</f>
        <v>0</v>
      </c>
      <c r="O54">
        <f>rekapitulace!H8</f>
        <v>21</v>
      </c>
      <c r="P54">
        <f>O54/100*I54</f>
        <v>0</v>
      </c>
    </row>
    <row r="55" ht="12.75">
      <c r="E55" s="12" t="s">
        <v>191</v>
      </c>
    </row>
    <row r="56" spans="1:16" ht="38.25">
      <c r="A56" s="5">
        <v>21</v>
      </c>
      <c r="B56" s="5" t="s">
        <v>48</v>
      </c>
      <c r="C56" s="5" t="s">
        <v>192</v>
      </c>
      <c r="D56" s="5" t="s">
        <v>50</v>
      </c>
      <c r="E56" s="5" t="s">
        <v>193</v>
      </c>
      <c r="F56" s="5" t="s">
        <v>91</v>
      </c>
      <c r="G56" s="7">
        <v>3.366</v>
      </c>
      <c r="H56" s="10"/>
      <c r="I56" s="9">
        <f>ROUND((H56*G56),2)</f>
        <v>0</v>
      </c>
      <c r="O56">
        <f>rekapitulace!H8</f>
        <v>21</v>
      </c>
      <c r="P56">
        <f>O56/100*I56</f>
        <v>0</v>
      </c>
    </row>
    <row r="57" ht="12.75">
      <c r="E57" s="12" t="s">
        <v>194</v>
      </c>
    </row>
    <row r="58" spans="1:16" ht="25.5">
      <c r="A58" s="5">
        <v>22</v>
      </c>
      <c r="B58" s="5" t="s">
        <v>48</v>
      </c>
      <c r="C58" s="5" t="s">
        <v>195</v>
      </c>
      <c r="D58" s="5" t="s">
        <v>50</v>
      </c>
      <c r="E58" s="5" t="s">
        <v>196</v>
      </c>
      <c r="F58" s="5" t="s">
        <v>124</v>
      </c>
      <c r="G58" s="7">
        <v>53.64</v>
      </c>
      <c r="H58" s="10"/>
      <c r="I58" s="9">
        <f>ROUND((H58*G58),2)</f>
        <v>0</v>
      </c>
      <c r="O58">
        <f>rekapitulace!H8</f>
        <v>21</v>
      </c>
      <c r="P58">
        <f>O58/100*I58</f>
        <v>0</v>
      </c>
    </row>
    <row r="59" ht="12.75">
      <c r="E59" s="12" t="s">
        <v>197</v>
      </c>
    </row>
    <row r="60" spans="1:16" ht="25.5">
      <c r="A60" s="5">
        <v>23</v>
      </c>
      <c r="B60" s="5" t="s">
        <v>48</v>
      </c>
      <c r="C60" s="5" t="s">
        <v>198</v>
      </c>
      <c r="D60" s="5" t="s">
        <v>50</v>
      </c>
      <c r="E60" s="5" t="s">
        <v>199</v>
      </c>
      <c r="F60" s="5" t="s">
        <v>106</v>
      </c>
      <c r="G60" s="7">
        <v>165</v>
      </c>
      <c r="H60" s="10"/>
      <c r="I60" s="9">
        <f>ROUND((H60*G60),2)</f>
        <v>0</v>
      </c>
      <c r="O60">
        <f>rekapitulace!H8</f>
        <v>21</v>
      </c>
      <c r="P60">
        <f>O60/100*I60</f>
        <v>0</v>
      </c>
    </row>
    <row r="61" ht="12.75">
      <c r="E61" s="12" t="s">
        <v>200</v>
      </c>
    </row>
    <row r="62" spans="1:16" ht="25.5">
      <c r="A62" s="5">
        <v>24</v>
      </c>
      <c r="B62" s="5" t="s">
        <v>48</v>
      </c>
      <c r="C62" s="5" t="s">
        <v>201</v>
      </c>
      <c r="D62" s="5" t="s">
        <v>50</v>
      </c>
      <c r="E62" s="5" t="s">
        <v>202</v>
      </c>
      <c r="F62" s="5" t="s">
        <v>101</v>
      </c>
      <c r="G62" s="7">
        <v>4.327</v>
      </c>
      <c r="H62" s="10"/>
      <c r="I62" s="9">
        <f>ROUND((H62*G62),2)</f>
        <v>0</v>
      </c>
      <c r="O62">
        <f>rekapitulace!H8</f>
        <v>21</v>
      </c>
      <c r="P62">
        <f>O62/100*I62</f>
        <v>0</v>
      </c>
    </row>
    <row r="63" ht="12.75">
      <c r="E63" s="12" t="s">
        <v>203</v>
      </c>
    </row>
    <row r="64" spans="1:16" ht="25.5">
      <c r="A64" s="5">
        <v>25</v>
      </c>
      <c r="B64" s="5" t="s">
        <v>48</v>
      </c>
      <c r="C64" s="5" t="s">
        <v>204</v>
      </c>
      <c r="D64" s="5" t="s">
        <v>50</v>
      </c>
      <c r="E64" s="5" t="s">
        <v>205</v>
      </c>
      <c r="F64" s="5" t="s">
        <v>91</v>
      </c>
      <c r="G64" s="7">
        <v>0.779</v>
      </c>
      <c r="H64" s="10"/>
      <c r="I64" s="9">
        <f>ROUND((H64*G64),2)</f>
        <v>0</v>
      </c>
      <c r="O64">
        <f>rekapitulace!H8</f>
        <v>21</v>
      </c>
      <c r="P64">
        <f>O64/100*I64</f>
        <v>0</v>
      </c>
    </row>
    <row r="65" ht="12.75">
      <c r="E65" s="12" t="s">
        <v>206</v>
      </c>
    </row>
    <row r="66" spans="1:16" ht="25.5">
      <c r="A66" s="5">
        <v>26</v>
      </c>
      <c r="B66" s="5" t="s">
        <v>48</v>
      </c>
      <c r="C66" s="5" t="s">
        <v>207</v>
      </c>
      <c r="D66" s="5" t="s">
        <v>50</v>
      </c>
      <c r="E66" s="5" t="s">
        <v>208</v>
      </c>
      <c r="F66" s="5" t="s">
        <v>124</v>
      </c>
      <c r="G66" s="7">
        <v>23.566</v>
      </c>
      <c r="H66" s="10"/>
      <c r="I66" s="9">
        <f>ROUND((H66*G66),2)</f>
        <v>0</v>
      </c>
      <c r="O66">
        <f>rekapitulace!H8</f>
        <v>21</v>
      </c>
      <c r="P66">
        <f>O66/100*I66</f>
        <v>0</v>
      </c>
    </row>
    <row r="67" ht="12.75">
      <c r="E67" s="12" t="s">
        <v>209</v>
      </c>
    </row>
    <row r="68" spans="1:16" ht="25.5">
      <c r="A68" s="5">
        <v>27</v>
      </c>
      <c r="B68" s="5" t="s">
        <v>48</v>
      </c>
      <c r="C68" s="5" t="s">
        <v>210</v>
      </c>
      <c r="D68" s="5" t="s">
        <v>50</v>
      </c>
      <c r="E68" s="5" t="s">
        <v>211</v>
      </c>
      <c r="F68" s="5" t="s">
        <v>124</v>
      </c>
      <c r="G68" s="7">
        <v>11.783</v>
      </c>
      <c r="H68" s="10"/>
      <c r="I68" s="9">
        <f>ROUND((H68*G68),2)</f>
        <v>0</v>
      </c>
      <c r="O68">
        <f>rekapitulace!H8</f>
        <v>21</v>
      </c>
      <c r="P68">
        <f>O68/100*I68</f>
        <v>0</v>
      </c>
    </row>
    <row r="69" ht="12.75">
      <c r="E69" s="12" t="s">
        <v>212</v>
      </c>
    </row>
    <row r="70" spans="1:16" ht="12.75" customHeight="1">
      <c r="A70" s="11"/>
      <c r="B70" s="11"/>
      <c r="C70" s="11" t="s">
        <v>38</v>
      </c>
      <c r="D70" s="11"/>
      <c r="E70" s="11" t="s">
        <v>183</v>
      </c>
      <c r="F70" s="11"/>
      <c r="G70" s="11"/>
      <c r="H70" s="11"/>
      <c r="I70" s="11">
        <f>SUM(I50:I69)</f>
        <v>0</v>
      </c>
      <c r="P70">
        <f>ROUND(SUM(P50:P69),2)</f>
        <v>0</v>
      </c>
    </row>
    <row r="72" spans="1:9" ht="12.75" customHeight="1">
      <c r="A72" s="6"/>
      <c r="B72" s="6"/>
      <c r="C72" s="6" t="s">
        <v>39</v>
      </c>
      <c r="D72" s="6"/>
      <c r="E72" s="6" t="s">
        <v>213</v>
      </c>
      <c r="F72" s="6"/>
      <c r="G72" s="8"/>
      <c r="H72" s="6"/>
      <c r="I72" s="8"/>
    </row>
    <row r="73" spans="1:16" ht="25.5">
      <c r="A73" s="5">
        <v>28</v>
      </c>
      <c r="B73" s="5" t="s">
        <v>48</v>
      </c>
      <c r="C73" s="5" t="s">
        <v>214</v>
      </c>
      <c r="D73" s="5" t="s">
        <v>50</v>
      </c>
      <c r="E73" s="5" t="s">
        <v>215</v>
      </c>
      <c r="F73" s="5" t="s">
        <v>101</v>
      </c>
      <c r="G73" s="7">
        <v>7.148</v>
      </c>
      <c r="H73" s="10"/>
      <c r="I73" s="9">
        <f>ROUND((H73*G73),2)</f>
        <v>0</v>
      </c>
      <c r="O73">
        <f>rekapitulace!H8</f>
        <v>21</v>
      </c>
      <c r="P73">
        <f>O73/100*I73</f>
        <v>0</v>
      </c>
    </row>
    <row r="74" ht="12.75">
      <c r="E74" s="12" t="s">
        <v>216</v>
      </c>
    </row>
    <row r="75" spans="1:16" ht="25.5">
      <c r="A75" s="5">
        <v>29</v>
      </c>
      <c r="B75" s="5" t="s">
        <v>48</v>
      </c>
      <c r="C75" s="5" t="s">
        <v>217</v>
      </c>
      <c r="D75" s="5" t="s">
        <v>50</v>
      </c>
      <c r="E75" s="5" t="s">
        <v>218</v>
      </c>
      <c r="F75" s="5" t="s">
        <v>91</v>
      </c>
      <c r="G75" s="7">
        <v>1.287</v>
      </c>
      <c r="H75" s="10"/>
      <c r="I75" s="9">
        <f>ROUND((H75*G75),2)</f>
        <v>0</v>
      </c>
      <c r="O75">
        <f>rekapitulace!H8</f>
        <v>21</v>
      </c>
      <c r="P75">
        <f>O75/100*I75</f>
        <v>0</v>
      </c>
    </row>
    <row r="76" ht="12.75">
      <c r="E76" s="12" t="s">
        <v>219</v>
      </c>
    </row>
    <row r="77" spans="1:16" ht="25.5">
      <c r="A77" s="5">
        <v>30</v>
      </c>
      <c r="B77" s="5" t="s">
        <v>48</v>
      </c>
      <c r="C77" s="5" t="s">
        <v>220</v>
      </c>
      <c r="D77" s="5" t="s">
        <v>50</v>
      </c>
      <c r="E77" s="5" t="s">
        <v>221</v>
      </c>
      <c r="F77" s="5" t="s">
        <v>101</v>
      </c>
      <c r="G77" s="7">
        <v>3.931</v>
      </c>
      <c r="H77" s="10"/>
      <c r="I77" s="9">
        <f>ROUND((H77*G77),2)</f>
        <v>0</v>
      </c>
      <c r="O77">
        <f>rekapitulace!H8</f>
        <v>21</v>
      </c>
      <c r="P77">
        <f>O77/100*I77</f>
        <v>0</v>
      </c>
    </row>
    <row r="78" ht="12.75">
      <c r="E78" s="12" t="s">
        <v>222</v>
      </c>
    </row>
    <row r="79" spans="1:16" ht="25.5">
      <c r="A79" s="5">
        <v>31</v>
      </c>
      <c r="B79" s="5" t="s">
        <v>48</v>
      </c>
      <c r="C79" s="5" t="s">
        <v>223</v>
      </c>
      <c r="D79" s="5" t="s">
        <v>50</v>
      </c>
      <c r="E79" s="5" t="s">
        <v>224</v>
      </c>
      <c r="F79" s="5" t="s">
        <v>91</v>
      </c>
      <c r="G79" s="7">
        <v>0.708</v>
      </c>
      <c r="H79" s="10"/>
      <c r="I79" s="9">
        <f>ROUND((H79*G79),2)</f>
        <v>0</v>
      </c>
      <c r="O79">
        <f>rekapitulace!H8</f>
        <v>21</v>
      </c>
      <c r="P79">
        <f>O79/100*I79</f>
        <v>0</v>
      </c>
    </row>
    <row r="80" ht="12.75">
      <c r="E80" s="12" t="s">
        <v>225</v>
      </c>
    </row>
    <row r="81" spans="1:16" ht="12.75" customHeight="1">
      <c r="A81" s="11"/>
      <c r="B81" s="11"/>
      <c r="C81" s="11" t="s">
        <v>39</v>
      </c>
      <c r="D81" s="11"/>
      <c r="E81" s="11" t="s">
        <v>213</v>
      </c>
      <c r="F81" s="11"/>
      <c r="G81" s="11"/>
      <c r="H81" s="11"/>
      <c r="I81" s="11">
        <f>SUM(I73:I80)</f>
        <v>0</v>
      </c>
      <c r="P81">
        <f>ROUND(SUM(P73:P80),2)</f>
        <v>0</v>
      </c>
    </row>
    <row r="83" spans="1:9" ht="12.75" customHeight="1">
      <c r="A83" s="6"/>
      <c r="B83" s="6"/>
      <c r="C83" s="6" t="s">
        <v>40</v>
      </c>
      <c r="D83" s="6"/>
      <c r="E83" s="6" t="s">
        <v>226</v>
      </c>
      <c r="F83" s="6"/>
      <c r="G83" s="8"/>
      <c r="H83" s="6"/>
      <c r="I83" s="8"/>
    </row>
    <row r="84" spans="1:16" ht="25.5">
      <c r="A84" s="5">
        <v>32</v>
      </c>
      <c r="B84" s="5" t="s">
        <v>48</v>
      </c>
      <c r="C84" s="5" t="s">
        <v>227</v>
      </c>
      <c r="D84" s="5" t="s">
        <v>64</v>
      </c>
      <c r="E84" s="5" t="s">
        <v>228</v>
      </c>
      <c r="F84" s="5" t="s">
        <v>101</v>
      </c>
      <c r="G84" s="7">
        <v>2.404</v>
      </c>
      <c r="H84" s="10"/>
      <c r="I84" s="9">
        <f>ROUND((H84*G84),2)</f>
        <v>0</v>
      </c>
      <c r="O84">
        <f>rekapitulace!H8</f>
        <v>21</v>
      </c>
      <c r="P84">
        <f>O84/100*I84</f>
        <v>0</v>
      </c>
    </row>
    <row r="85" ht="12.75">
      <c r="E85" s="12" t="s">
        <v>229</v>
      </c>
    </row>
    <row r="86" spans="1:16" ht="25.5">
      <c r="A86" s="5">
        <v>33</v>
      </c>
      <c r="B86" s="5" t="s">
        <v>48</v>
      </c>
      <c r="C86" s="5" t="s">
        <v>227</v>
      </c>
      <c r="D86" s="5" t="s">
        <v>66</v>
      </c>
      <c r="E86" s="5" t="s">
        <v>230</v>
      </c>
      <c r="F86" s="5" t="s">
        <v>101</v>
      </c>
      <c r="G86" s="7">
        <v>3.202</v>
      </c>
      <c r="H86" s="10"/>
      <c r="I86" s="9">
        <f>ROUND((H86*G86),2)</f>
        <v>0</v>
      </c>
      <c r="O86">
        <f>rekapitulace!H8</f>
        <v>21</v>
      </c>
      <c r="P86">
        <f>O86/100*I86</f>
        <v>0</v>
      </c>
    </row>
    <row r="87" ht="12.75">
      <c r="E87" s="12" t="s">
        <v>231</v>
      </c>
    </row>
    <row r="88" spans="1:16" ht="25.5">
      <c r="A88" s="5">
        <v>34</v>
      </c>
      <c r="B88" s="5" t="s">
        <v>48</v>
      </c>
      <c r="C88" s="5" t="s">
        <v>232</v>
      </c>
      <c r="D88" s="5" t="s">
        <v>50</v>
      </c>
      <c r="E88" s="5" t="s">
        <v>233</v>
      </c>
      <c r="F88" s="5" t="s">
        <v>101</v>
      </c>
      <c r="G88" s="7">
        <v>19.565</v>
      </c>
      <c r="H88" s="10"/>
      <c r="I88" s="9">
        <f>ROUND((H88*G88),2)</f>
        <v>0</v>
      </c>
      <c r="O88">
        <f>rekapitulace!H8</f>
        <v>21</v>
      </c>
      <c r="P88">
        <f>O88/100*I88</f>
        <v>0</v>
      </c>
    </row>
    <row r="89" ht="12.75">
      <c r="E89" s="12" t="s">
        <v>234</v>
      </c>
    </row>
    <row r="90" spans="1:16" ht="25.5">
      <c r="A90" s="5">
        <v>35</v>
      </c>
      <c r="B90" s="5" t="s">
        <v>48</v>
      </c>
      <c r="C90" s="5" t="s">
        <v>235</v>
      </c>
      <c r="D90" s="5" t="s">
        <v>50</v>
      </c>
      <c r="E90" s="5" t="s">
        <v>236</v>
      </c>
      <c r="F90" s="5" t="s">
        <v>101</v>
      </c>
      <c r="G90" s="7">
        <v>0.829</v>
      </c>
      <c r="H90" s="10"/>
      <c r="I90" s="9">
        <f>ROUND((H90*G90),2)</f>
        <v>0</v>
      </c>
      <c r="O90">
        <f>rekapitulace!H8</f>
        <v>21</v>
      </c>
      <c r="P90">
        <f>O90/100*I90</f>
        <v>0</v>
      </c>
    </row>
    <row r="91" ht="12.75">
      <c r="E91" s="12" t="s">
        <v>237</v>
      </c>
    </row>
    <row r="92" spans="1:16" ht="38.25">
      <c r="A92" s="5">
        <v>36</v>
      </c>
      <c r="B92" s="5" t="s">
        <v>48</v>
      </c>
      <c r="C92" s="5" t="s">
        <v>238</v>
      </c>
      <c r="D92" s="5" t="s">
        <v>50</v>
      </c>
      <c r="E92" s="5" t="s">
        <v>239</v>
      </c>
      <c r="F92" s="5" t="s">
        <v>101</v>
      </c>
      <c r="G92" s="7">
        <v>5.867</v>
      </c>
      <c r="H92" s="10"/>
      <c r="I92" s="9">
        <f>ROUND((H92*G92),2)</f>
        <v>0</v>
      </c>
      <c r="O92">
        <f>rekapitulace!H8</f>
        <v>21</v>
      </c>
      <c r="P92">
        <f>O92/100*I92</f>
        <v>0</v>
      </c>
    </row>
    <row r="93" ht="12.75">
      <c r="E93" s="12" t="s">
        <v>240</v>
      </c>
    </row>
    <row r="94" spans="1:16" ht="25.5">
      <c r="A94" s="5">
        <v>37</v>
      </c>
      <c r="B94" s="5" t="s">
        <v>48</v>
      </c>
      <c r="C94" s="5" t="s">
        <v>241</v>
      </c>
      <c r="D94" s="5" t="s">
        <v>50</v>
      </c>
      <c r="E94" s="5" t="s">
        <v>242</v>
      </c>
      <c r="F94" s="5" t="s">
        <v>101</v>
      </c>
      <c r="G94" s="7">
        <v>3.645</v>
      </c>
      <c r="H94" s="10"/>
      <c r="I94" s="9">
        <f>ROUND((H94*G94),2)</f>
        <v>0</v>
      </c>
      <c r="O94">
        <f>rekapitulace!H8</f>
        <v>21</v>
      </c>
      <c r="P94">
        <f>O94/100*I94</f>
        <v>0</v>
      </c>
    </row>
    <row r="95" ht="12.75">
      <c r="E95" s="12" t="s">
        <v>168</v>
      </c>
    </row>
    <row r="96" spans="1:16" ht="12.75" customHeight="1">
      <c r="A96" s="11"/>
      <c r="B96" s="11"/>
      <c r="C96" s="11" t="s">
        <v>40</v>
      </c>
      <c r="D96" s="11"/>
      <c r="E96" s="11" t="s">
        <v>226</v>
      </c>
      <c r="F96" s="11"/>
      <c r="G96" s="11"/>
      <c r="H96" s="11"/>
      <c r="I96" s="11">
        <f>SUM(I84:I95)</f>
        <v>0</v>
      </c>
      <c r="P96">
        <f>ROUND(SUM(P84:P95),2)</f>
        <v>0</v>
      </c>
    </row>
    <row r="98" spans="1:9" ht="12.75" customHeight="1">
      <c r="A98" s="6"/>
      <c r="B98" s="6"/>
      <c r="C98" s="6" t="s">
        <v>41</v>
      </c>
      <c r="D98" s="6"/>
      <c r="E98" s="6" t="s">
        <v>243</v>
      </c>
      <c r="F98" s="6"/>
      <c r="G98" s="8"/>
      <c r="H98" s="6"/>
      <c r="I98" s="8"/>
    </row>
    <row r="99" spans="1:16" ht="25.5">
      <c r="A99" s="5">
        <v>38</v>
      </c>
      <c r="B99" s="5" t="s">
        <v>48</v>
      </c>
      <c r="C99" s="5" t="s">
        <v>244</v>
      </c>
      <c r="D99" s="5" t="s">
        <v>50</v>
      </c>
      <c r="E99" s="5" t="s">
        <v>245</v>
      </c>
      <c r="F99" s="5" t="s">
        <v>124</v>
      </c>
      <c r="G99" s="7">
        <v>23.638</v>
      </c>
      <c r="H99" s="10"/>
      <c r="I99" s="9">
        <f>ROUND((H99*G99),2)</f>
        <v>0</v>
      </c>
      <c r="O99">
        <f>rekapitulace!H8</f>
        <v>21</v>
      </c>
      <c r="P99">
        <f>O99/100*I99</f>
        <v>0</v>
      </c>
    </row>
    <row r="100" ht="12.75">
      <c r="E100" s="12" t="s">
        <v>246</v>
      </c>
    </row>
    <row r="101" spans="1:16" ht="25.5">
      <c r="A101" s="5">
        <v>39</v>
      </c>
      <c r="B101" s="5" t="s">
        <v>48</v>
      </c>
      <c r="C101" s="5" t="s">
        <v>247</v>
      </c>
      <c r="D101" s="5" t="s">
        <v>50</v>
      </c>
      <c r="E101" s="5" t="s">
        <v>248</v>
      </c>
      <c r="F101" s="5" t="s">
        <v>124</v>
      </c>
      <c r="G101" s="7">
        <v>9.582</v>
      </c>
      <c r="H101" s="10"/>
      <c r="I101" s="9">
        <f>ROUND((H101*G101),2)</f>
        <v>0</v>
      </c>
      <c r="O101">
        <f>rekapitulace!H8</f>
        <v>21</v>
      </c>
      <c r="P101">
        <f>O101/100*I101</f>
        <v>0</v>
      </c>
    </row>
    <row r="102" ht="12.75">
      <c r="E102" s="12" t="s">
        <v>249</v>
      </c>
    </row>
    <row r="103" spans="1:16" ht="25.5">
      <c r="A103" s="5">
        <v>40</v>
      </c>
      <c r="B103" s="5" t="s">
        <v>48</v>
      </c>
      <c r="C103" s="5" t="s">
        <v>250</v>
      </c>
      <c r="D103" s="5" t="s">
        <v>50</v>
      </c>
      <c r="E103" s="5" t="s">
        <v>251</v>
      </c>
      <c r="F103" s="5" t="s">
        <v>124</v>
      </c>
      <c r="G103" s="7">
        <v>8.209</v>
      </c>
      <c r="H103" s="10"/>
      <c r="I103" s="9">
        <f>ROUND((H103*G103),2)</f>
        <v>0</v>
      </c>
      <c r="O103">
        <f>rekapitulace!H8</f>
        <v>21</v>
      </c>
      <c r="P103">
        <f>O103/100*I103</f>
        <v>0</v>
      </c>
    </row>
    <row r="104" ht="12.75">
      <c r="E104" s="12" t="s">
        <v>252</v>
      </c>
    </row>
    <row r="105" spans="1:16" ht="25.5">
      <c r="A105" s="5">
        <v>41</v>
      </c>
      <c r="B105" s="5" t="s">
        <v>48</v>
      </c>
      <c r="C105" s="5" t="s">
        <v>253</v>
      </c>
      <c r="D105" s="5" t="s">
        <v>50</v>
      </c>
      <c r="E105" s="5" t="s">
        <v>254</v>
      </c>
      <c r="F105" s="5" t="s">
        <v>124</v>
      </c>
      <c r="G105" s="7">
        <v>7.156</v>
      </c>
      <c r="H105" s="10"/>
      <c r="I105" s="9">
        <f>ROUND((H105*G105),2)</f>
        <v>0</v>
      </c>
      <c r="O105">
        <f>rekapitulace!H8</f>
        <v>21</v>
      </c>
      <c r="P105">
        <f>O105/100*I105</f>
        <v>0</v>
      </c>
    </row>
    <row r="106" ht="12.75">
      <c r="E106" s="12" t="s">
        <v>255</v>
      </c>
    </row>
    <row r="107" spans="1:16" ht="25.5">
      <c r="A107" s="5">
        <v>42</v>
      </c>
      <c r="B107" s="5" t="s">
        <v>48</v>
      </c>
      <c r="C107" s="5" t="s">
        <v>256</v>
      </c>
      <c r="D107" s="5" t="s">
        <v>50</v>
      </c>
      <c r="E107" s="5" t="s">
        <v>257</v>
      </c>
      <c r="F107" s="5" t="s">
        <v>124</v>
      </c>
      <c r="G107" s="7">
        <v>8.209</v>
      </c>
      <c r="H107" s="10"/>
      <c r="I107" s="9">
        <f>ROUND((H107*G107),2)</f>
        <v>0</v>
      </c>
      <c r="O107">
        <f>rekapitulace!H8</f>
        <v>21</v>
      </c>
      <c r="P107">
        <f>O107/100*I107</f>
        <v>0</v>
      </c>
    </row>
    <row r="108" ht="12.75">
      <c r="E108" s="12" t="s">
        <v>252</v>
      </c>
    </row>
    <row r="109" spans="1:16" ht="12.75" customHeight="1">
      <c r="A109" s="11"/>
      <c r="B109" s="11"/>
      <c r="C109" s="11" t="s">
        <v>41</v>
      </c>
      <c r="D109" s="11"/>
      <c r="E109" s="11" t="s">
        <v>243</v>
      </c>
      <c r="F109" s="11"/>
      <c r="G109" s="11"/>
      <c r="H109" s="11"/>
      <c r="I109" s="11">
        <f>SUM(I99:I108)</f>
        <v>0</v>
      </c>
      <c r="P109">
        <f>ROUND(SUM(P99:P108),2)</f>
        <v>0</v>
      </c>
    </row>
    <row r="111" spans="1:9" ht="12.75" customHeight="1">
      <c r="A111" s="6"/>
      <c r="B111" s="6"/>
      <c r="C111" s="6" t="s">
        <v>43</v>
      </c>
      <c r="D111" s="6"/>
      <c r="E111" s="6" t="s">
        <v>258</v>
      </c>
      <c r="F111" s="6"/>
      <c r="G111" s="8"/>
      <c r="H111" s="6"/>
      <c r="I111" s="8"/>
    </row>
    <row r="112" spans="1:16" ht="25.5">
      <c r="A112" s="5">
        <v>43</v>
      </c>
      <c r="B112" s="5" t="s">
        <v>48</v>
      </c>
      <c r="C112" s="5" t="s">
        <v>259</v>
      </c>
      <c r="D112" s="5" t="s">
        <v>50</v>
      </c>
      <c r="E112" s="5" t="s">
        <v>260</v>
      </c>
      <c r="F112" s="5" t="s">
        <v>124</v>
      </c>
      <c r="G112" s="7">
        <v>26.779</v>
      </c>
      <c r="H112" s="10"/>
      <c r="I112" s="9">
        <f>ROUND((H112*G112),2)</f>
        <v>0</v>
      </c>
      <c r="O112">
        <f>rekapitulace!H8</f>
        <v>21</v>
      </c>
      <c r="P112">
        <f>O112/100*I112</f>
        <v>0</v>
      </c>
    </row>
    <row r="113" ht="12.75">
      <c r="E113" s="12" t="s">
        <v>261</v>
      </c>
    </row>
    <row r="114" spans="1:16" ht="25.5">
      <c r="A114" s="5">
        <v>44</v>
      </c>
      <c r="B114" s="5" t="s">
        <v>48</v>
      </c>
      <c r="C114" s="5" t="s">
        <v>262</v>
      </c>
      <c r="D114" s="5" t="s">
        <v>50</v>
      </c>
      <c r="E114" s="5" t="s">
        <v>263</v>
      </c>
      <c r="F114" s="5" t="s">
        <v>124</v>
      </c>
      <c r="G114" s="7">
        <v>12.84</v>
      </c>
      <c r="H114" s="10"/>
      <c r="I114" s="9">
        <f>ROUND((H114*G114),2)</f>
        <v>0</v>
      </c>
      <c r="O114">
        <f>rekapitulace!H8</f>
        <v>21</v>
      </c>
      <c r="P114">
        <f>O114/100*I114</f>
        <v>0</v>
      </c>
    </row>
    <row r="115" spans="1:16" ht="38.25">
      <c r="A115" s="5">
        <v>45</v>
      </c>
      <c r="B115" s="5" t="s">
        <v>48</v>
      </c>
      <c r="C115" s="5" t="s">
        <v>264</v>
      </c>
      <c r="D115" s="5" t="s">
        <v>50</v>
      </c>
      <c r="E115" s="5" t="s">
        <v>265</v>
      </c>
      <c r="F115" s="5" t="s">
        <v>124</v>
      </c>
      <c r="G115" s="7">
        <v>26.779</v>
      </c>
      <c r="H115" s="10"/>
      <c r="I115" s="9">
        <f>ROUND((H115*G115),2)</f>
        <v>0</v>
      </c>
      <c r="O115">
        <f>rekapitulace!H8</f>
        <v>21</v>
      </c>
      <c r="P115">
        <f>O115/100*I115</f>
        <v>0</v>
      </c>
    </row>
    <row r="116" spans="1:16" ht="25.5">
      <c r="A116" s="5">
        <v>46</v>
      </c>
      <c r="B116" s="5" t="s">
        <v>48</v>
      </c>
      <c r="C116" s="5" t="s">
        <v>266</v>
      </c>
      <c r="D116" s="5" t="s">
        <v>50</v>
      </c>
      <c r="E116" s="5" t="s">
        <v>267</v>
      </c>
      <c r="F116" s="5" t="s">
        <v>124</v>
      </c>
      <c r="G116" s="7">
        <v>5.35</v>
      </c>
      <c r="H116" s="10"/>
      <c r="I116" s="9">
        <f>ROUND((H116*G116),2)</f>
        <v>0</v>
      </c>
      <c r="O116">
        <f>rekapitulace!H8</f>
        <v>21</v>
      </c>
      <c r="P116">
        <f>O116/100*I116</f>
        <v>0</v>
      </c>
    </row>
    <row r="117" ht="12.75">
      <c r="E117" s="12" t="s">
        <v>268</v>
      </c>
    </row>
    <row r="118" spans="1:16" ht="12.75" customHeight="1">
      <c r="A118" s="11"/>
      <c r="B118" s="11"/>
      <c r="C118" s="11" t="s">
        <v>43</v>
      </c>
      <c r="D118" s="11"/>
      <c r="E118" s="11" t="s">
        <v>258</v>
      </c>
      <c r="F118" s="11"/>
      <c r="G118" s="11"/>
      <c r="H118" s="11"/>
      <c r="I118" s="11">
        <f>SUM(I112:I117)</f>
        <v>0</v>
      </c>
      <c r="P118">
        <f>ROUND(SUM(P112:P117),2)</f>
        <v>0</v>
      </c>
    </row>
    <row r="120" spans="1:9" ht="12.75" customHeight="1">
      <c r="A120" s="6"/>
      <c r="B120" s="6"/>
      <c r="C120" s="6" t="s">
        <v>45</v>
      </c>
      <c r="D120" s="6"/>
      <c r="E120" s="6" t="s">
        <v>103</v>
      </c>
      <c r="F120" s="6"/>
      <c r="G120" s="8"/>
      <c r="H120" s="6"/>
      <c r="I120" s="8"/>
    </row>
    <row r="121" spans="1:16" ht="25.5">
      <c r="A121" s="5">
        <v>47</v>
      </c>
      <c r="B121" s="5" t="s">
        <v>48</v>
      </c>
      <c r="C121" s="5" t="s">
        <v>269</v>
      </c>
      <c r="D121" s="5" t="s">
        <v>50</v>
      </c>
      <c r="E121" s="5" t="s">
        <v>270</v>
      </c>
      <c r="F121" s="5" t="s">
        <v>106</v>
      </c>
      <c r="G121" s="7">
        <v>12.9</v>
      </c>
      <c r="H121" s="10"/>
      <c r="I121" s="9">
        <f>ROUND((H121*G121),2)</f>
        <v>0</v>
      </c>
      <c r="O121">
        <f>rekapitulace!H8</f>
        <v>21</v>
      </c>
      <c r="P121">
        <f>O121/100*I121</f>
        <v>0</v>
      </c>
    </row>
    <row r="122" ht="12.75">
      <c r="E122" s="12" t="s">
        <v>271</v>
      </c>
    </row>
    <row r="123" spans="1:16" ht="25.5">
      <c r="A123" s="5">
        <v>48</v>
      </c>
      <c r="B123" s="5" t="s">
        <v>48</v>
      </c>
      <c r="C123" s="5" t="s">
        <v>272</v>
      </c>
      <c r="D123" s="5" t="s">
        <v>50</v>
      </c>
      <c r="E123" s="5" t="s">
        <v>273</v>
      </c>
      <c r="F123" s="5" t="s">
        <v>106</v>
      </c>
      <c r="G123" s="7">
        <v>9.5</v>
      </c>
      <c r="H123" s="10"/>
      <c r="I123" s="9">
        <f>ROUND((H123*G123),2)</f>
        <v>0</v>
      </c>
      <c r="O123">
        <f>rekapitulace!H8</f>
        <v>21</v>
      </c>
      <c r="P123">
        <f>O123/100*I123</f>
        <v>0</v>
      </c>
    </row>
    <row r="124" ht="12.75">
      <c r="E124" s="12" t="s">
        <v>274</v>
      </c>
    </row>
    <row r="125" spans="1:16" ht="25.5">
      <c r="A125" s="5">
        <v>49</v>
      </c>
      <c r="B125" s="5" t="s">
        <v>48</v>
      </c>
      <c r="C125" s="5" t="s">
        <v>275</v>
      </c>
      <c r="D125" s="5" t="s">
        <v>64</v>
      </c>
      <c r="E125" s="5" t="s">
        <v>276</v>
      </c>
      <c r="F125" s="5" t="s">
        <v>106</v>
      </c>
      <c r="G125" s="7">
        <v>9.5</v>
      </c>
      <c r="H125" s="10"/>
      <c r="I125" s="9">
        <f>ROUND((H125*G125),2)</f>
        <v>0</v>
      </c>
      <c r="O125">
        <f>rekapitulace!H8</f>
        <v>21</v>
      </c>
      <c r="P125">
        <f>O125/100*I125</f>
        <v>0</v>
      </c>
    </row>
    <row r="126" ht="12.75">
      <c r="E126" s="12" t="s">
        <v>274</v>
      </c>
    </row>
    <row r="127" spans="1:16" ht="25.5">
      <c r="A127" s="5">
        <v>50</v>
      </c>
      <c r="B127" s="5" t="s">
        <v>48</v>
      </c>
      <c r="C127" s="5" t="s">
        <v>275</v>
      </c>
      <c r="D127" s="5" t="s">
        <v>66</v>
      </c>
      <c r="E127" s="5" t="s">
        <v>277</v>
      </c>
      <c r="F127" s="5" t="s">
        <v>106</v>
      </c>
      <c r="G127" s="7">
        <v>7.21</v>
      </c>
      <c r="H127" s="10"/>
      <c r="I127" s="9">
        <f>ROUND((H127*G127),2)</f>
        <v>0</v>
      </c>
      <c r="O127">
        <f>rekapitulace!H8</f>
        <v>21</v>
      </c>
      <c r="P127">
        <f>O127/100*I127</f>
        <v>0</v>
      </c>
    </row>
    <row r="128" ht="12.75">
      <c r="E128" s="12" t="s">
        <v>278</v>
      </c>
    </row>
    <row r="129" spans="1:16" ht="25.5">
      <c r="A129" s="5">
        <v>51</v>
      </c>
      <c r="B129" s="5" t="s">
        <v>48</v>
      </c>
      <c r="C129" s="5" t="s">
        <v>279</v>
      </c>
      <c r="D129" s="5" t="s">
        <v>50</v>
      </c>
      <c r="E129" s="5" t="s">
        <v>280</v>
      </c>
      <c r="F129" s="5" t="s">
        <v>52</v>
      </c>
      <c r="G129" s="7">
        <v>1</v>
      </c>
      <c r="H129" s="10"/>
      <c r="I129" s="9">
        <f>ROUND((H129*G129),2)</f>
        <v>0</v>
      </c>
      <c r="O129">
        <f>rekapitulace!H8</f>
        <v>21</v>
      </c>
      <c r="P129">
        <f>O129/100*I129</f>
        <v>0</v>
      </c>
    </row>
    <row r="130" spans="1:16" ht="38.25">
      <c r="A130" s="5">
        <v>52</v>
      </c>
      <c r="B130" s="5" t="s">
        <v>48</v>
      </c>
      <c r="C130" s="5" t="s">
        <v>281</v>
      </c>
      <c r="D130" s="5" t="s">
        <v>50</v>
      </c>
      <c r="E130" s="5" t="s">
        <v>282</v>
      </c>
      <c r="F130" s="5" t="s">
        <v>52</v>
      </c>
      <c r="G130" s="7">
        <v>1</v>
      </c>
      <c r="H130" s="10"/>
      <c r="I130" s="9">
        <f>ROUND((H130*G130),2)</f>
        <v>0</v>
      </c>
      <c r="O130">
        <f>rekapitulace!H8</f>
        <v>21</v>
      </c>
      <c r="P130">
        <f>O130/100*I130</f>
        <v>0</v>
      </c>
    </row>
    <row r="131" spans="1:16" ht="25.5">
      <c r="A131" s="5">
        <v>53</v>
      </c>
      <c r="B131" s="5" t="s">
        <v>48</v>
      </c>
      <c r="C131" s="5" t="s">
        <v>283</v>
      </c>
      <c r="D131" s="5" t="s">
        <v>50</v>
      </c>
      <c r="E131" s="5" t="s">
        <v>284</v>
      </c>
      <c r="F131" s="5" t="s">
        <v>285</v>
      </c>
      <c r="G131" s="7">
        <v>19.807</v>
      </c>
      <c r="H131" s="10"/>
      <c r="I131" s="9">
        <f>ROUND((H131*G131),2)</f>
        <v>0</v>
      </c>
      <c r="O131">
        <f>rekapitulace!H8</f>
        <v>21</v>
      </c>
      <c r="P131">
        <f>O131/100*I131</f>
        <v>0</v>
      </c>
    </row>
    <row r="132" ht="12.75">
      <c r="E132" s="12" t="s">
        <v>286</v>
      </c>
    </row>
    <row r="133" spans="1:16" ht="12.75" customHeight="1">
      <c r="A133" s="11"/>
      <c r="B133" s="11"/>
      <c r="C133" s="11" t="s">
        <v>45</v>
      </c>
      <c r="D133" s="11"/>
      <c r="E133" s="11" t="s">
        <v>103</v>
      </c>
      <c r="F133" s="11"/>
      <c r="G133" s="11"/>
      <c r="H133" s="11"/>
      <c r="I133" s="11">
        <f>SUM(I121:I132)</f>
        <v>0</v>
      </c>
      <c r="P133">
        <f>ROUND(SUM(P121:P132),2)</f>
        <v>0</v>
      </c>
    </row>
    <row r="135" spans="1:16" ht="12.75" customHeight="1">
      <c r="A135" s="11"/>
      <c r="B135" s="11"/>
      <c r="C135" s="11"/>
      <c r="D135" s="11"/>
      <c r="E135" s="11" t="s">
        <v>84</v>
      </c>
      <c r="F135" s="11"/>
      <c r="G135" s="11"/>
      <c r="H135" s="11"/>
      <c r="I135" s="11">
        <f>+I16+I47+I70+I81+I96+I109+I118+I133</f>
        <v>0</v>
      </c>
      <c r="P135">
        <f>+P16+P47+P70+P81+P96+P109+P118+P133</f>
        <v>0</v>
      </c>
    </row>
  </sheetData>
  <sheetProtection formatColumns="0"/>
  <mergeCells count="8">
    <mergeCell ref="F8:F9"/>
    <mergeCell ref="G8:G9"/>
    <mergeCell ref="H8:I8"/>
    <mergeCell ref="A8:A9"/>
    <mergeCell ref="B8:B9"/>
    <mergeCell ref="C8:C9"/>
    <mergeCell ref="D8:D9"/>
    <mergeCell ref="E8:E9"/>
  </mergeCells>
  <printOptions/>
  <pageMargins left="0.393700787401575" right="0.393700787401575" top="0.590551181102362" bottom="0.590551181102362" header="0.393700787401575" footer="0.393700787401575"/>
  <pageSetup cellComments="atEnd" fitToHeight="0" fitToWidth="1"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Lada</dc:creator>
  <cp:keywords/>
  <dc:description/>
  <cp:lastModifiedBy>Kateřina Janečková</cp:lastModifiedBy>
  <cp:lastPrinted>2023-12-28T07:09:32Z</cp:lastPrinted>
  <dcterms:created xsi:type="dcterms:W3CDTF">2023-12-04T08:06:47Z</dcterms:created>
  <dcterms:modified xsi:type="dcterms:W3CDTF">2023-12-28T07:38:56Z</dcterms:modified>
  <cp:category/>
  <cp:version/>
  <cp:contentType/>
  <cp:contentStatus/>
</cp:coreProperties>
</file>